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1880"/>
  </bookViews>
  <sheets>
    <sheet name="CONSOLIDADO R. CORRUPCIÓN" sheetId="1" r:id="rId1"/>
    <sheet name="RIESGOS 1-7" sheetId="44" r:id="rId2"/>
    <sheet name="RIESGO 8" sheetId="45" r:id="rId3"/>
    <sheet name="RIESGO 9" sheetId="75" r:id="rId4"/>
    <sheet name="RIESGO 10-11" sheetId="74" r:id="rId5"/>
    <sheet name="RIESGO 12-13" sheetId="76" r:id="rId6"/>
    <sheet name="RIESGO 14" sheetId="73" r:id="rId7"/>
    <sheet name="RIESGO 15" sheetId="46" r:id="rId8"/>
    <sheet name="RIESGOS 16" sheetId="77" r:id="rId9"/>
    <sheet name="RIESGO 17" sheetId="47" r:id="rId10"/>
    <sheet name="RIESGOS 18" sheetId="71" r:id="rId11"/>
    <sheet name="RIESGO 19-21" sheetId="48" r:id="rId12"/>
    <sheet name="RIESGO 22" sheetId="79" r:id="rId13"/>
    <sheet name="RIESGO 23" sheetId="80" r:id="rId14"/>
    <sheet name="RIESGO 24" sheetId="81" r:id="rId15"/>
    <sheet name="RIESGO 25-26" sheetId="53" r:id="rId16"/>
    <sheet name="RIESGO 27-28" sheetId="55" r:id="rId17"/>
    <sheet name="RIESGO 29" sheetId="56" r:id="rId18"/>
    <sheet name="RIESGO 30-33" sheetId="49" r:id="rId19"/>
    <sheet name="RIESGO 34-35" sheetId="57" r:id="rId20"/>
    <sheet name="RIESGO 36-37" sheetId="58" r:id="rId21"/>
    <sheet name="RIESGO 38" sheetId="59" r:id="rId22"/>
    <sheet name="RIESGO 39-40" sheetId="60" r:id="rId23"/>
    <sheet name="RIESGO 41" sheetId="50" r:id="rId24"/>
    <sheet name="RIESGO 42" sheetId="63" r:id="rId25"/>
    <sheet name="RIESGO 43" sheetId="78" r:id="rId26"/>
    <sheet name="RIESGOS 44" sheetId="82" r:id="rId27"/>
    <sheet name="RIESGO 45" sheetId="65" r:id="rId28"/>
    <sheet name="RIESGO 46" sheetId="67" r:id="rId29"/>
    <sheet name="RIESGO 47" sheetId="68" r:id="rId30"/>
    <sheet name="RIESGO 48-49" sheetId="61"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xlnm._FilterDatabase" localSheetId="0" hidden="1">'CONSOLIDADO R. CORRUPCIÓN'!$C$4:$O$4</definedName>
    <definedName name="Principal">[1]!Tabla8[#Headers]</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8" i="81" l="1"/>
  <c r="N25" i="81"/>
  <c r="N39" i="81"/>
  <c r="N60" i="81"/>
  <c r="N74" i="81"/>
  <c r="N11" i="81"/>
  <c r="N32" i="81"/>
  <c r="N46" i="81"/>
  <c r="N81" i="81"/>
  <c r="N53" i="81"/>
  <c r="N18" i="81"/>
  <c r="N67" i="81"/>
  <c r="N88" i="80" l="1"/>
  <c r="N81" i="80"/>
  <c r="N74" i="80"/>
  <c r="N67" i="80"/>
  <c r="N60" i="80"/>
  <c r="N53" i="80"/>
  <c r="N46" i="80"/>
  <c r="N39" i="80"/>
  <c r="N32" i="80"/>
  <c r="N25" i="80"/>
  <c r="N18" i="80"/>
  <c r="N11" i="80"/>
  <c r="Z94" i="79" l="1"/>
  <c r="W94" i="79"/>
  <c r="V94" i="79"/>
  <c r="Z93" i="79"/>
  <c r="W93" i="79"/>
  <c r="AD94" i="79" s="1"/>
  <c r="AF94" i="79" s="1"/>
  <c r="V93" i="79"/>
  <c r="Z92" i="79"/>
  <c r="W92" i="79"/>
  <c r="V92" i="79"/>
  <c r="Z91" i="79"/>
  <c r="W91" i="79"/>
  <c r="V91" i="79"/>
  <c r="Z90" i="79"/>
  <c r="W90" i="79"/>
  <c r="AH91" i="79" s="1"/>
  <c r="V90" i="79"/>
  <c r="Z89" i="79"/>
  <c r="W89" i="79"/>
  <c r="AD90" i="79" s="1"/>
  <c r="AF90" i="79" s="1"/>
  <c r="V89" i="79"/>
  <c r="Z88" i="79"/>
  <c r="W88" i="79"/>
  <c r="V88" i="79"/>
  <c r="K88" i="79"/>
  <c r="H88" i="79"/>
  <c r="Z87" i="79"/>
  <c r="W87" i="79"/>
  <c r="V87" i="79"/>
  <c r="Z86" i="79"/>
  <c r="W86" i="79"/>
  <c r="AD87" i="79" s="1"/>
  <c r="AF87" i="79" s="1"/>
  <c r="V86" i="79"/>
  <c r="Z85" i="79"/>
  <c r="W85" i="79"/>
  <c r="V85" i="79"/>
  <c r="Z84" i="79"/>
  <c r="W84" i="79"/>
  <c r="AD85" i="79" s="1"/>
  <c r="AF85" i="79" s="1"/>
  <c r="V84" i="79"/>
  <c r="Z83" i="79"/>
  <c r="W83" i="79"/>
  <c r="AD84" i="79" s="1"/>
  <c r="AF84" i="79" s="1"/>
  <c r="V83" i="79"/>
  <c r="Z82" i="79"/>
  <c r="W82" i="79"/>
  <c r="V82" i="79"/>
  <c r="Z81" i="79"/>
  <c r="W81" i="79"/>
  <c r="V81" i="79"/>
  <c r="K81" i="79"/>
  <c r="H81" i="79"/>
  <c r="Z80" i="79"/>
  <c r="W80" i="79"/>
  <c r="V80" i="79"/>
  <c r="Z79" i="79"/>
  <c r="W79" i="79"/>
  <c r="V79" i="79"/>
  <c r="Z78" i="79"/>
  <c r="W78" i="79"/>
  <c r="V78" i="79"/>
  <c r="Z77" i="79"/>
  <c r="W77" i="79"/>
  <c r="V77" i="79"/>
  <c r="Z76" i="79"/>
  <c r="W76" i="79"/>
  <c r="AD77" i="79" s="1"/>
  <c r="AF77" i="79" s="1"/>
  <c r="V76" i="79"/>
  <c r="Z75" i="79"/>
  <c r="W75" i="79"/>
  <c r="AD76" i="79" s="1"/>
  <c r="AF76" i="79" s="1"/>
  <c r="V75" i="79"/>
  <c r="Z74" i="79"/>
  <c r="W74" i="79"/>
  <c r="AH75" i="79" s="1"/>
  <c r="V74" i="79"/>
  <c r="K74" i="79"/>
  <c r="H74" i="79"/>
  <c r="Z73" i="79"/>
  <c r="W73" i="79"/>
  <c r="V73" i="79"/>
  <c r="Z72" i="79"/>
  <c r="W72" i="79"/>
  <c r="AD73" i="79" s="1"/>
  <c r="AF73" i="79" s="1"/>
  <c r="V72" i="79"/>
  <c r="Z71" i="79"/>
  <c r="W71" i="79"/>
  <c r="V71" i="79"/>
  <c r="Z70" i="79"/>
  <c r="W70" i="79"/>
  <c r="AD71" i="79" s="1"/>
  <c r="AF71" i="79" s="1"/>
  <c r="V70" i="79"/>
  <c r="Z69" i="79"/>
  <c r="W69" i="79"/>
  <c r="AD70" i="79" s="1"/>
  <c r="AF70" i="79" s="1"/>
  <c r="V69" i="79"/>
  <c r="Z68" i="79"/>
  <c r="W68" i="79"/>
  <c r="V68" i="79"/>
  <c r="Z67" i="79"/>
  <c r="W67" i="79"/>
  <c r="V67" i="79"/>
  <c r="K67" i="79"/>
  <c r="H67" i="79"/>
  <c r="Z66" i="79"/>
  <c r="W66" i="79"/>
  <c r="V66" i="79"/>
  <c r="Z65" i="79"/>
  <c r="W65" i="79"/>
  <c r="V65" i="79"/>
  <c r="Z64" i="79"/>
  <c r="W64" i="79"/>
  <c r="V64" i="79"/>
  <c r="Z63" i="79"/>
  <c r="W63" i="79"/>
  <c r="AD64" i="79" s="1"/>
  <c r="AF64" i="79" s="1"/>
  <c r="V63" i="79"/>
  <c r="Z62" i="79"/>
  <c r="W62" i="79"/>
  <c r="V62" i="79"/>
  <c r="Z61" i="79"/>
  <c r="W61" i="79"/>
  <c r="AD62" i="79" s="1"/>
  <c r="AF62" i="79" s="1"/>
  <c r="V61" i="79"/>
  <c r="Z60" i="79"/>
  <c r="W60" i="79"/>
  <c r="V60" i="79"/>
  <c r="K60" i="79"/>
  <c r="H60" i="79"/>
  <c r="Z59" i="79"/>
  <c r="W59" i="79"/>
  <c r="V59" i="79"/>
  <c r="Z58" i="79"/>
  <c r="W58" i="79"/>
  <c r="AD59" i="79" s="1"/>
  <c r="AF59" i="79" s="1"/>
  <c r="V58" i="79"/>
  <c r="Z57" i="79"/>
  <c r="W57" i="79"/>
  <c r="V57" i="79"/>
  <c r="Z56" i="79"/>
  <c r="W56" i="79"/>
  <c r="AD57" i="79" s="1"/>
  <c r="AF57" i="79" s="1"/>
  <c r="V56" i="79"/>
  <c r="Z55" i="79"/>
  <c r="W55" i="79"/>
  <c r="AD56" i="79" s="1"/>
  <c r="AF56" i="79" s="1"/>
  <c r="V55" i="79"/>
  <c r="Z54" i="79"/>
  <c r="W54" i="79"/>
  <c r="V54" i="79"/>
  <c r="AD53" i="79"/>
  <c r="Z53" i="79"/>
  <c r="W53" i="79"/>
  <c r="V53" i="79"/>
  <c r="K53" i="79"/>
  <c r="H53" i="79"/>
  <c r="Z52" i="79"/>
  <c r="W52" i="79"/>
  <c r="V52" i="79"/>
  <c r="Z51" i="79"/>
  <c r="W51" i="79"/>
  <c r="AD52" i="79" s="1"/>
  <c r="AF52" i="79" s="1"/>
  <c r="V51" i="79"/>
  <c r="Z50" i="79"/>
  <c r="W50" i="79"/>
  <c r="AD51" i="79" s="1"/>
  <c r="AF51" i="79" s="1"/>
  <c r="V50" i="79"/>
  <c r="Z49" i="79"/>
  <c r="W49" i="79"/>
  <c r="AD50" i="79" s="1"/>
  <c r="AF50" i="79" s="1"/>
  <c r="V49" i="79"/>
  <c r="Z48" i="79"/>
  <c r="W48" i="79"/>
  <c r="AD49" i="79" s="1"/>
  <c r="AF49" i="79" s="1"/>
  <c r="V48" i="79"/>
  <c r="Z47" i="79"/>
  <c r="W47" i="79"/>
  <c r="V47" i="79"/>
  <c r="Z46" i="79"/>
  <c r="W46" i="79"/>
  <c r="AD46" i="79" s="1"/>
  <c r="V46" i="79"/>
  <c r="K46" i="79"/>
  <c r="L46" i="79" s="1"/>
  <c r="H46" i="79"/>
  <c r="Z45" i="79"/>
  <c r="W45" i="79"/>
  <c r="V45" i="79"/>
  <c r="Z44" i="79"/>
  <c r="W44" i="79"/>
  <c r="V44" i="79"/>
  <c r="AD43" i="79"/>
  <c r="AF43" i="79" s="1"/>
  <c r="Z43" i="79"/>
  <c r="W43" i="79"/>
  <c r="V43" i="79"/>
  <c r="Z42" i="79"/>
  <c r="W42" i="79"/>
  <c r="V42" i="79"/>
  <c r="Z41" i="79"/>
  <c r="W41" i="79"/>
  <c r="AH42" i="79" s="1"/>
  <c r="V41" i="79"/>
  <c r="Z40" i="79"/>
  <c r="W40" i="79"/>
  <c r="V40" i="79"/>
  <c r="Z39" i="79"/>
  <c r="W39" i="79"/>
  <c r="V39" i="79"/>
  <c r="K39" i="79"/>
  <c r="L39" i="79" s="1"/>
  <c r="H39" i="79"/>
  <c r="Z38" i="79"/>
  <c r="W38" i="79"/>
  <c r="V38" i="79"/>
  <c r="Z37" i="79"/>
  <c r="W37" i="79"/>
  <c r="AD38" i="79" s="1"/>
  <c r="AF38" i="79" s="1"/>
  <c r="V37" i="79"/>
  <c r="Z36" i="79"/>
  <c r="W36" i="79"/>
  <c r="AD37" i="79" s="1"/>
  <c r="AF37" i="79" s="1"/>
  <c r="V36" i="79"/>
  <c r="Z35" i="79"/>
  <c r="W35" i="79"/>
  <c r="AH37" i="79" s="1"/>
  <c r="V35" i="79"/>
  <c r="Z34" i="79"/>
  <c r="W34" i="79"/>
  <c r="AD35" i="79" s="1"/>
  <c r="AF35" i="79" s="1"/>
  <c r="V34" i="79"/>
  <c r="Z33" i="79"/>
  <c r="W33" i="79"/>
  <c r="V33" i="79"/>
  <c r="Z32" i="79"/>
  <c r="W32" i="79"/>
  <c r="V32" i="79"/>
  <c r="K32" i="79"/>
  <c r="H32" i="79"/>
  <c r="Z31" i="79"/>
  <c r="W31" i="79"/>
  <c r="V31" i="79"/>
  <c r="Z30" i="79"/>
  <c r="W30" i="79"/>
  <c r="AD31" i="79" s="1"/>
  <c r="AF31" i="79" s="1"/>
  <c r="V30" i="79"/>
  <c r="Z29" i="79"/>
  <c r="W29" i="79"/>
  <c r="V29" i="79"/>
  <c r="Z28" i="79"/>
  <c r="W28" i="79"/>
  <c r="V28" i="79"/>
  <c r="Z27" i="79"/>
  <c r="W27" i="79"/>
  <c r="V27" i="79"/>
  <c r="Z26" i="79"/>
  <c r="W26" i="79"/>
  <c r="V26" i="79"/>
  <c r="Z25" i="79"/>
  <c r="W25" i="79"/>
  <c r="V25" i="79"/>
  <c r="K25" i="79"/>
  <c r="H25" i="79"/>
  <c r="Z24" i="79"/>
  <c r="W24" i="79"/>
  <c r="V24" i="79"/>
  <c r="Z23" i="79"/>
  <c r="W23" i="79"/>
  <c r="V23" i="79"/>
  <c r="Z22" i="79"/>
  <c r="W22" i="79"/>
  <c r="AD23" i="79" s="1"/>
  <c r="AF23" i="79" s="1"/>
  <c r="V22" i="79"/>
  <c r="Z21" i="79"/>
  <c r="W21" i="79"/>
  <c r="V21" i="79"/>
  <c r="Z20" i="79"/>
  <c r="W20" i="79"/>
  <c r="V20" i="79"/>
  <c r="Z19" i="79"/>
  <c r="W19" i="79"/>
  <c r="V19" i="79"/>
  <c r="Z18" i="79"/>
  <c r="W18" i="79"/>
  <c r="V18" i="79"/>
  <c r="K18" i="79"/>
  <c r="H18" i="79"/>
  <c r="Z17" i="79"/>
  <c r="W17" i="79"/>
  <c r="V17" i="79"/>
  <c r="Z16" i="79"/>
  <c r="W16" i="79"/>
  <c r="V16" i="79"/>
  <c r="Z15" i="79"/>
  <c r="W15" i="79"/>
  <c r="V15" i="79"/>
  <c r="Z14" i="79"/>
  <c r="W14" i="79"/>
  <c r="V14" i="79"/>
  <c r="Z13" i="79"/>
  <c r="W13" i="79"/>
  <c r="V13" i="79"/>
  <c r="Z12" i="79"/>
  <c r="W12" i="79"/>
  <c r="V12" i="79"/>
  <c r="Z11" i="79"/>
  <c r="W11" i="79"/>
  <c r="V11" i="79"/>
  <c r="K11" i="79"/>
  <c r="H11" i="79"/>
  <c r="AH54" i="79" l="1"/>
  <c r="AH33" i="79"/>
  <c r="AD66" i="79"/>
  <c r="AF66" i="79" s="1"/>
  <c r="AD92" i="79"/>
  <c r="AF92" i="79" s="1"/>
  <c r="AD41" i="79"/>
  <c r="AF41" i="79" s="1"/>
  <c r="AD78" i="79"/>
  <c r="AF78" i="79" s="1"/>
  <c r="AD30" i="79"/>
  <c r="AF30" i="79" s="1"/>
  <c r="AD34" i="79"/>
  <c r="AF34" i="79" s="1"/>
  <c r="AD48" i="79"/>
  <c r="AF48" i="79" s="1"/>
  <c r="AD55" i="79"/>
  <c r="AF55" i="79" s="1"/>
  <c r="AD69" i="79"/>
  <c r="AF69" i="79" s="1"/>
  <c r="AH70" i="79"/>
  <c r="AD83" i="79"/>
  <c r="AF83" i="79" s="1"/>
  <c r="AD14" i="79"/>
  <c r="AF14" i="79" s="1"/>
  <c r="AD63" i="79"/>
  <c r="AF63" i="79" s="1"/>
  <c r="AD91" i="79"/>
  <c r="AF91" i="79" s="1"/>
  <c r="AH53" i="79"/>
  <c r="AH63" i="79"/>
  <c r="AD80" i="79"/>
  <c r="AF80" i="79" s="1"/>
  <c r="AH82" i="79"/>
  <c r="AH49" i="79"/>
  <c r="AH56" i="79"/>
  <c r="AH84" i="79"/>
  <c r="AH77" i="79"/>
  <c r="AH22" i="79"/>
  <c r="AD21" i="79"/>
  <c r="AF21" i="79" s="1"/>
  <c r="AD32" i="79"/>
  <c r="AF32" i="79" s="1"/>
  <c r="AD42" i="79"/>
  <c r="AF42" i="79" s="1"/>
  <c r="AD45" i="79"/>
  <c r="AF45" i="79" s="1"/>
  <c r="AH17" i="79"/>
  <c r="AD24" i="79"/>
  <c r="AF24" i="79" s="1"/>
  <c r="AH35" i="79"/>
  <c r="AD36" i="79"/>
  <c r="AF36" i="79" s="1"/>
  <c r="AF46" i="79"/>
  <c r="AH14" i="79"/>
  <c r="AD15" i="79"/>
  <c r="AF15" i="79" s="1"/>
  <c r="AH16" i="79"/>
  <c r="AD17" i="79"/>
  <c r="AF17" i="79" s="1"/>
  <c r="AH31" i="79"/>
  <c r="AH29" i="79"/>
  <c r="AD58" i="79"/>
  <c r="AF58" i="79" s="1"/>
  <c r="L11" i="79"/>
  <c r="AD11" i="79" s="1"/>
  <c r="AH30" i="79"/>
  <c r="L32" i="79"/>
  <c r="AH41" i="79"/>
  <c r="AD40" i="79"/>
  <c r="AF40" i="79" s="1"/>
  <c r="AH46" i="79"/>
  <c r="AH52" i="79"/>
  <c r="AH50" i="79"/>
  <c r="L60" i="79"/>
  <c r="AH69" i="79"/>
  <c r="AD68" i="79"/>
  <c r="AF68" i="79" s="1"/>
  <c r="AH67" i="79"/>
  <c r="AD67" i="79"/>
  <c r="L74" i="79"/>
  <c r="L81" i="79"/>
  <c r="AH90" i="79"/>
  <c r="AD89" i="79"/>
  <c r="AF89" i="79" s="1"/>
  <c r="AH88" i="79"/>
  <c r="AD88" i="79"/>
  <c r="AD16" i="79"/>
  <c r="AF16" i="79" s="1"/>
  <c r="AH24" i="79"/>
  <c r="AH39" i="79"/>
  <c r="AH45" i="79"/>
  <c r="AH43" i="79"/>
  <c r="AH51" i="79"/>
  <c r="L53" i="79"/>
  <c r="AF53" i="79"/>
  <c r="AH21" i="79"/>
  <c r="AD22" i="79"/>
  <c r="AF22" i="79" s="1"/>
  <c r="AH23" i="79"/>
  <c r="AH48" i="79"/>
  <c r="AD47" i="79"/>
  <c r="AF47" i="79" s="1"/>
  <c r="AD65" i="79"/>
  <c r="AF65" i="79" s="1"/>
  <c r="AD72" i="79"/>
  <c r="AF72" i="79" s="1"/>
  <c r="AD79" i="79"/>
  <c r="AF79" i="79" s="1"/>
  <c r="AD86" i="79"/>
  <c r="AF86" i="79" s="1"/>
  <c r="AD93" i="79"/>
  <c r="AF93" i="79" s="1"/>
  <c r="L18" i="79"/>
  <c r="AD18" i="79" s="1"/>
  <c r="L25" i="79"/>
  <c r="AD25" i="79" s="1"/>
  <c r="AH62" i="79"/>
  <c r="AD61" i="79"/>
  <c r="AF61" i="79" s="1"/>
  <c r="AH60" i="79"/>
  <c r="AD60" i="79"/>
  <c r="AH61" i="79"/>
  <c r="L67" i="79"/>
  <c r="AH68" i="79"/>
  <c r="AH76" i="79"/>
  <c r="AD75" i="79"/>
  <c r="AF75" i="79" s="1"/>
  <c r="AH74" i="79"/>
  <c r="AD74" i="79"/>
  <c r="AH83" i="79"/>
  <c r="AD82" i="79"/>
  <c r="AF82" i="79" s="1"/>
  <c r="AH81" i="79"/>
  <c r="AD81" i="79"/>
  <c r="L88" i="79"/>
  <c r="AH89" i="79"/>
  <c r="AH15" i="79"/>
  <c r="AD28" i="79"/>
  <c r="AF28" i="79" s="1"/>
  <c r="AH34" i="79"/>
  <c r="AD33" i="79"/>
  <c r="AF33" i="79" s="1"/>
  <c r="AH47" i="79"/>
  <c r="AH28" i="79"/>
  <c r="AD29" i="79"/>
  <c r="AF29" i="79" s="1"/>
  <c r="AH32" i="79"/>
  <c r="AH38" i="79"/>
  <c r="AH36" i="79"/>
  <c r="AD39" i="79"/>
  <c r="AH40" i="79"/>
  <c r="AD44" i="79"/>
  <c r="AF44" i="79" s="1"/>
  <c r="AH44" i="79"/>
  <c r="AH55" i="79"/>
  <c r="AD54" i="79"/>
  <c r="AF54" i="79" s="1"/>
  <c r="AH59" i="79"/>
  <c r="AH57" i="79"/>
  <c r="AH58" i="79"/>
  <c r="AH66" i="79"/>
  <c r="AH64" i="79"/>
  <c r="AH65" i="79"/>
  <c r="AH73" i="79"/>
  <c r="AH71" i="79"/>
  <c r="AH72" i="79"/>
  <c r="AH80" i="79"/>
  <c r="AH78" i="79"/>
  <c r="AH79" i="79"/>
  <c r="AH87" i="79"/>
  <c r="AH85" i="79"/>
  <c r="AH86" i="79"/>
  <c r="AH94" i="79"/>
  <c r="AH92" i="79"/>
  <c r="AH93" i="79"/>
  <c r="AG53" i="79" l="1"/>
  <c r="AE46" i="79"/>
  <c r="AG74" i="79"/>
  <c r="AE32" i="79"/>
  <c r="AE81" i="79"/>
  <c r="AF81" i="79"/>
  <c r="AE74" i="79"/>
  <c r="AF74" i="79"/>
  <c r="AE60" i="79"/>
  <c r="AF60" i="79"/>
  <c r="AF18" i="79"/>
  <c r="AD19" i="79" s="1"/>
  <c r="AF19" i="79" s="1"/>
  <c r="AD20" i="79" s="1"/>
  <c r="AF20" i="79" s="1"/>
  <c r="AG39" i="79"/>
  <c r="AE53" i="79"/>
  <c r="AI53" i="79" s="1"/>
  <c r="AE39" i="79"/>
  <c r="AF39" i="79"/>
  <c r="AF25" i="79"/>
  <c r="AD26" i="79" s="1"/>
  <c r="AF26" i="79" s="1"/>
  <c r="AD27" i="79" s="1"/>
  <c r="AF27" i="79" s="1"/>
  <c r="AE88" i="79"/>
  <c r="AF88" i="79"/>
  <c r="AE67" i="79"/>
  <c r="AF67" i="79"/>
  <c r="AG81" i="79"/>
  <c r="AG32" i="79"/>
  <c r="AG88" i="79"/>
  <c r="AG60" i="79"/>
  <c r="AG67" i="79"/>
  <c r="AG46" i="79"/>
  <c r="AI46" i="79" s="1"/>
  <c r="AF11" i="79"/>
  <c r="AD12" i="79" s="1"/>
  <c r="AF12" i="79" s="1"/>
  <c r="AD13" i="79" s="1"/>
  <c r="AF13" i="79" s="1"/>
  <c r="AI74" i="79" l="1"/>
  <c r="AE11" i="79"/>
  <c r="AI32" i="79"/>
  <c r="AE25" i="79"/>
  <c r="AI67" i="79"/>
  <c r="AI88" i="79"/>
  <c r="AI39" i="79"/>
  <c r="AE18" i="79"/>
  <c r="AI60" i="79"/>
  <c r="AI81" i="79"/>
  <c r="N88" i="79" l="1"/>
  <c r="O88" i="79" s="1"/>
  <c r="N81" i="79"/>
  <c r="O81" i="79" s="1"/>
  <c r="N74" i="79"/>
  <c r="O74" i="79" s="1"/>
  <c r="N67" i="79"/>
  <c r="O67" i="79" s="1"/>
  <c r="N60" i="79"/>
  <c r="O60" i="79" s="1"/>
  <c r="N53" i="79"/>
  <c r="O53" i="79" s="1"/>
  <c r="N46" i="79"/>
  <c r="O46" i="79" s="1"/>
  <c r="N39" i="79"/>
  <c r="O39" i="79" s="1"/>
  <c r="N32" i="79"/>
  <c r="O32" i="79" s="1"/>
  <c r="N25" i="79"/>
  <c r="O25" i="79" s="1"/>
  <c r="N18" i="79"/>
  <c r="O18" i="79" s="1"/>
  <c r="N11" i="79"/>
  <c r="O11" i="79" s="1"/>
  <c r="P67" i="79" l="1"/>
  <c r="Q67" i="79"/>
  <c r="P18" i="79"/>
  <c r="AH18" i="79" s="1"/>
  <c r="Q18" i="79"/>
  <c r="P74" i="79"/>
  <c r="Q74" i="79"/>
  <c r="P25" i="79"/>
  <c r="AH25" i="79" s="1"/>
  <c r="Q25" i="79"/>
  <c r="P53" i="79"/>
  <c r="Q53" i="79"/>
  <c r="P81" i="79"/>
  <c r="Q81" i="79"/>
  <c r="P11" i="79"/>
  <c r="AH11" i="79" s="1"/>
  <c r="Q11" i="79"/>
  <c r="P39" i="79"/>
  <c r="Q39" i="79"/>
  <c r="P46" i="79"/>
  <c r="Q46" i="79"/>
  <c r="P32" i="79"/>
  <c r="Q32" i="79"/>
  <c r="P60" i="79"/>
  <c r="Q60" i="79"/>
  <c r="P88" i="79"/>
  <c r="Q88" i="79"/>
  <c r="AH26" i="79" l="1"/>
  <c r="AH27" i="79" s="1"/>
  <c r="AH19" i="79"/>
  <c r="AH20" i="79" s="1"/>
  <c r="AH12" i="79"/>
  <c r="AH13" i="79" s="1"/>
  <c r="AG18" i="79" l="1"/>
  <c r="AI18" i="79" s="1"/>
  <c r="AG11" i="79"/>
  <c r="AI11" i="79" s="1"/>
  <c r="AG25" i="79"/>
  <c r="AI25" i="79" s="1"/>
  <c r="Z94" i="67"/>
  <c r="W94" i="67"/>
  <c r="V94" i="67"/>
  <c r="Z93" i="67"/>
  <c r="W93" i="67"/>
  <c r="V93" i="67"/>
  <c r="Z92" i="67"/>
  <c r="W92" i="67"/>
  <c r="V92" i="67"/>
  <c r="Z91" i="67"/>
  <c r="W91" i="67"/>
  <c r="V91" i="67"/>
  <c r="Z90" i="67"/>
  <c r="W90" i="67"/>
  <c r="V90" i="67"/>
  <c r="Z89" i="67"/>
  <c r="W89" i="67"/>
  <c r="V89" i="67"/>
  <c r="Z88" i="67"/>
  <c r="W88" i="67"/>
  <c r="V88" i="67"/>
  <c r="K88" i="67"/>
  <c r="H88" i="67"/>
  <c r="Z87" i="67"/>
  <c r="W87" i="67"/>
  <c r="V87" i="67"/>
  <c r="Z86" i="67"/>
  <c r="W86" i="67"/>
  <c r="AD87" i="67" s="1"/>
  <c r="AF87" i="67" s="1"/>
  <c r="V86" i="67"/>
  <c r="Z85" i="67"/>
  <c r="W85" i="67"/>
  <c r="AD86" i="67" s="1"/>
  <c r="AF86" i="67" s="1"/>
  <c r="V85" i="67"/>
  <c r="Z84" i="67"/>
  <c r="W84" i="67"/>
  <c r="V84" i="67"/>
  <c r="Z83" i="67"/>
  <c r="W83" i="67"/>
  <c r="V83" i="67"/>
  <c r="Z82" i="67"/>
  <c r="W82" i="67"/>
  <c r="V82" i="67"/>
  <c r="Z81" i="67"/>
  <c r="W81" i="67"/>
  <c r="AD81" i="67" s="1"/>
  <c r="AF81" i="67" s="1"/>
  <c r="V81" i="67"/>
  <c r="K81" i="67"/>
  <c r="L81" i="67" s="1"/>
  <c r="H81" i="67"/>
  <c r="Z80" i="67"/>
  <c r="W80" i="67"/>
  <c r="V80" i="67"/>
  <c r="Z79" i="67"/>
  <c r="W79" i="67"/>
  <c r="V79" i="67"/>
  <c r="Z78" i="67"/>
  <c r="W78" i="67"/>
  <c r="V78" i="67"/>
  <c r="Z77" i="67"/>
  <c r="W77" i="67"/>
  <c r="AH79" i="67" s="1"/>
  <c r="V77" i="67"/>
  <c r="Z76" i="67"/>
  <c r="W76" i="67"/>
  <c r="AH77" i="67" s="1"/>
  <c r="V76" i="67"/>
  <c r="Z75" i="67"/>
  <c r="W75" i="67"/>
  <c r="V75" i="67"/>
  <c r="Z74" i="67"/>
  <c r="W74" i="67"/>
  <c r="V74" i="67"/>
  <c r="K74" i="67"/>
  <c r="H74" i="67"/>
  <c r="Z73" i="67"/>
  <c r="W73" i="67"/>
  <c r="V73" i="67"/>
  <c r="Z72" i="67"/>
  <c r="W72" i="67"/>
  <c r="V72" i="67"/>
  <c r="Z71" i="67"/>
  <c r="W71" i="67"/>
  <c r="AD72" i="67" s="1"/>
  <c r="AF72" i="67" s="1"/>
  <c r="V71" i="67"/>
  <c r="Z70" i="67"/>
  <c r="W70" i="67"/>
  <c r="V70" i="67"/>
  <c r="Z69" i="67"/>
  <c r="W69" i="67"/>
  <c r="AH70" i="67" s="1"/>
  <c r="V69" i="67"/>
  <c r="Z68" i="67"/>
  <c r="W68" i="67"/>
  <c r="V68" i="67"/>
  <c r="Z67" i="67"/>
  <c r="W67" i="67"/>
  <c r="AD67" i="67" s="1"/>
  <c r="AF67" i="67" s="1"/>
  <c r="V67" i="67"/>
  <c r="K67" i="67"/>
  <c r="L67" i="67" s="1"/>
  <c r="H67" i="67"/>
  <c r="Z66" i="67"/>
  <c r="W66" i="67"/>
  <c r="V66" i="67"/>
  <c r="Z65" i="67"/>
  <c r="W65" i="67"/>
  <c r="V65" i="67"/>
  <c r="Z64" i="67"/>
  <c r="W64" i="67"/>
  <c r="V64" i="67"/>
  <c r="Z63" i="67"/>
  <c r="W63" i="67"/>
  <c r="AH64" i="67" s="1"/>
  <c r="V63" i="67"/>
  <c r="Z62" i="67"/>
  <c r="W62" i="67"/>
  <c r="V62" i="67"/>
  <c r="Z61" i="67"/>
  <c r="W61" i="67"/>
  <c r="V61" i="67"/>
  <c r="Z60" i="67"/>
  <c r="W60" i="67"/>
  <c r="V60" i="67"/>
  <c r="K60" i="67"/>
  <c r="H60" i="67"/>
  <c r="Z59" i="67"/>
  <c r="W59" i="67"/>
  <c r="V59" i="67"/>
  <c r="Z58" i="67"/>
  <c r="W58" i="67"/>
  <c r="V58" i="67"/>
  <c r="Z57" i="67"/>
  <c r="W57" i="67"/>
  <c r="AD57" i="67" s="1"/>
  <c r="AF57" i="67" s="1"/>
  <c r="V57" i="67"/>
  <c r="Z56" i="67"/>
  <c r="W56" i="67"/>
  <c r="V56" i="67"/>
  <c r="Z55" i="67"/>
  <c r="W55" i="67"/>
  <c r="AH56" i="67" s="1"/>
  <c r="V55" i="67"/>
  <c r="Z54" i="67"/>
  <c r="W54" i="67"/>
  <c r="AD55" i="67" s="1"/>
  <c r="AF55" i="67" s="1"/>
  <c r="V54" i="67"/>
  <c r="Z53" i="67"/>
  <c r="W53" i="67"/>
  <c r="AD53" i="67" s="1"/>
  <c r="AF53" i="67" s="1"/>
  <c r="V53" i="67"/>
  <c r="K53" i="67"/>
  <c r="L53" i="67" s="1"/>
  <c r="H53" i="67"/>
  <c r="Z52" i="67"/>
  <c r="W52" i="67"/>
  <c r="V52" i="67"/>
  <c r="Z51" i="67"/>
  <c r="W51" i="67"/>
  <c r="AD52" i="67" s="1"/>
  <c r="AF52" i="67" s="1"/>
  <c r="V51" i="67"/>
  <c r="Z50" i="67"/>
  <c r="W50" i="67"/>
  <c r="V50" i="67"/>
  <c r="Z49" i="67"/>
  <c r="W49" i="67"/>
  <c r="V49" i="67"/>
  <c r="Z48" i="67"/>
  <c r="W48" i="67"/>
  <c r="V48" i="67"/>
  <c r="Z47" i="67"/>
  <c r="W47" i="67"/>
  <c r="V47" i="67"/>
  <c r="Z46" i="67"/>
  <c r="W46" i="67"/>
  <c r="V46" i="67"/>
  <c r="K46" i="67"/>
  <c r="H46" i="67"/>
  <c r="Z45" i="67"/>
  <c r="W45" i="67"/>
  <c r="V45" i="67"/>
  <c r="Z44" i="67"/>
  <c r="W44" i="67"/>
  <c r="AD45" i="67" s="1"/>
  <c r="AF45" i="67" s="1"/>
  <c r="V44" i="67"/>
  <c r="Z43" i="67"/>
  <c r="W43" i="67"/>
  <c r="AD44" i="67" s="1"/>
  <c r="AF44" i="67" s="1"/>
  <c r="V43" i="67"/>
  <c r="Z42" i="67"/>
  <c r="W42" i="67"/>
  <c r="V42" i="67"/>
  <c r="Z41" i="67"/>
  <c r="W41" i="67"/>
  <c r="V41" i="67"/>
  <c r="Z40" i="67"/>
  <c r="W40" i="67"/>
  <c r="AD40" i="67" s="1"/>
  <c r="AF40" i="67" s="1"/>
  <c r="V40" i="67"/>
  <c r="AF39" i="67"/>
  <c r="Z39" i="67"/>
  <c r="W39" i="67"/>
  <c r="AD39" i="67" s="1"/>
  <c r="V39" i="67"/>
  <c r="K39" i="67"/>
  <c r="L39" i="67" s="1"/>
  <c r="H39" i="67"/>
  <c r="Z38" i="67"/>
  <c r="W38" i="67"/>
  <c r="V38" i="67"/>
  <c r="Z37" i="67"/>
  <c r="W37" i="67"/>
  <c r="AD38" i="67" s="1"/>
  <c r="AF38" i="67" s="1"/>
  <c r="V37" i="67"/>
  <c r="Z36" i="67"/>
  <c r="W36" i="67"/>
  <c r="V36" i="67"/>
  <c r="Z35" i="67"/>
  <c r="W35" i="67"/>
  <c r="AH37" i="67" s="1"/>
  <c r="V35" i="67"/>
  <c r="Z34" i="67"/>
  <c r="W34" i="67"/>
  <c r="V34" i="67"/>
  <c r="Z33" i="67"/>
  <c r="W33" i="67"/>
  <c r="V33" i="67"/>
  <c r="AD32" i="67"/>
  <c r="Z32" i="67"/>
  <c r="W32" i="67"/>
  <c r="V32" i="67"/>
  <c r="K32" i="67"/>
  <c r="H32" i="67"/>
  <c r="Z31" i="67"/>
  <c r="W31" i="67"/>
  <c r="V31" i="67"/>
  <c r="Z30" i="67"/>
  <c r="W30" i="67"/>
  <c r="AD31" i="67" s="1"/>
  <c r="AF31" i="67" s="1"/>
  <c r="V30" i="67"/>
  <c r="Z29" i="67"/>
  <c r="W29" i="67"/>
  <c r="AD30" i="67" s="1"/>
  <c r="AF30" i="67" s="1"/>
  <c r="V29" i="67"/>
  <c r="Z28" i="67"/>
  <c r="W28" i="67"/>
  <c r="V28" i="67"/>
  <c r="Z27" i="67"/>
  <c r="W27" i="67"/>
  <c r="V27" i="67"/>
  <c r="Z26" i="67"/>
  <c r="W26" i="67"/>
  <c r="V26" i="67"/>
  <c r="Z25" i="67"/>
  <c r="W25" i="67"/>
  <c r="V25" i="67"/>
  <c r="K25" i="67"/>
  <c r="L25" i="67" s="1"/>
  <c r="H25" i="67"/>
  <c r="Z24" i="67"/>
  <c r="W24" i="67"/>
  <c r="V24" i="67"/>
  <c r="Z23" i="67"/>
  <c r="W23" i="67"/>
  <c r="V23" i="67"/>
  <c r="Z22" i="67"/>
  <c r="W22" i="67"/>
  <c r="AH22" i="67" s="1"/>
  <c r="V22" i="67"/>
  <c r="Z21" i="67"/>
  <c r="W21" i="67"/>
  <c r="V21" i="67"/>
  <c r="Z20" i="67"/>
  <c r="W20" i="67"/>
  <c r="AH21" i="67" s="1"/>
  <c r="V20" i="67"/>
  <c r="Z19" i="67"/>
  <c r="W19" i="67"/>
  <c r="V19" i="67"/>
  <c r="Z18" i="67"/>
  <c r="W18" i="67"/>
  <c r="V18" i="67"/>
  <c r="K18" i="67"/>
  <c r="H18" i="67"/>
  <c r="Z17" i="67"/>
  <c r="W17" i="67"/>
  <c r="V17" i="67"/>
  <c r="Z16" i="67"/>
  <c r="W16" i="67"/>
  <c r="V16" i="67"/>
  <c r="Z15" i="67"/>
  <c r="W15" i="67"/>
  <c r="V15" i="67"/>
  <c r="Z14" i="67"/>
  <c r="W14" i="67"/>
  <c r="V14" i="67"/>
  <c r="Z13" i="67"/>
  <c r="W13" i="67"/>
  <c r="V13" i="67"/>
  <c r="Z12" i="67"/>
  <c r="W12" i="67"/>
  <c r="V12" i="67"/>
  <c r="Z11" i="67"/>
  <c r="W11" i="67"/>
  <c r="V11" i="67"/>
  <c r="K11" i="67"/>
  <c r="L11" i="67" s="1"/>
  <c r="H11" i="67"/>
  <c r="AD11" i="67" l="1"/>
  <c r="AF11" i="67" s="1"/>
  <c r="AD12" i="67" s="1"/>
  <c r="AF12" i="67" s="1"/>
  <c r="AH39" i="67"/>
  <c r="AH67" i="67"/>
  <c r="AH16" i="67"/>
  <c r="AD34" i="67"/>
  <c r="AF34" i="67" s="1"/>
  <c r="AH43" i="67"/>
  <c r="AH50" i="67"/>
  <c r="AD62" i="67"/>
  <c r="AF62" i="67" s="1"/>
  <c r="AD66" i="67"/>
  <c r="AF66" i="67" s="1"/>
  <c r="AH69" i="67"/>
  <c r="AD73" i="67"/>
  <c r="AF73" i="67" s="1"/>
  <c r="AH85" i="67"/>
  <c r="AH92" i="67"/>
  <c r="AD69" i="67"/>
  <c r="AF69" i="67" s="1"/>
  <c r="AH35" i="67"/>
  <c r="AD63" i="67"/>
  <c r="AF63" i="67" s="1"/>
  <c r="AD68" i="67"/>
  <c r="AF68" i="67" s="1"/>
  <c r="AD76" i="67"/>
  <c r="AF76" i="67" s="1"/>
  <c r="AH68" i="67"/>
  <c r="AD17" i="67"/>
  <c r="AF17" i="67" s="1"/>
  <c r="AD91" i="67"/>
  <c r="AF91" i="67" s="1"/>
  <c r="AD93" i="67"/>
  <c r="AF93" i="67" s="1"/>
  <c r="AH82" i="67"/>
  <c r="AH83" i="67"/>
  <c r="AD90" i="67"/>
  <c r="AF90" i="67" s="1"/>
  <c r="AH81" i="67"/>
  <c r="AD82" i="67"/>
  <c r="AF82" i="67" s="1"/>
  <c r="AH91" i="67"/>
  <c r="AD83" i="67"/>
  <c r="AF83" i="67" s="1"/>
  <c r="AH54" i="67"/>
  <c r="AD59" i="67"/>
  <c r="AF59" i="67" s="1"/>
  <c r="AH80" i="67"/>
  <c r="AD80" i="67"/>
  <c r="AF80" i="67" s="1"/>
  <c r="AH55" i="67"/>
  <c r="AH53" i="67"/>
  <c r="AD54" i="67"/>
  <c r="AF54" i="67" s="1"/>
  <c r="AH65" i="67"/>
  <c r="AH71" i="67"/>
  <c r="AH73" i="67"/>
  <c r="AD77" i="67"/>
  <c r="AF77" i="67" s="1"/>
  <c r="AH78" i="67"/>
  <c r="AH49" i="67"/>
  <c r="AH40" i="67"/>
  <c r="AH41" i="67"/>
  <c r="AD48" i="67"/>
  <c r="AF48" i="67" s="1"/>
  <c r="AD49" i="67"/>
  <c r="AF49" i="67" s="1"/>
  <c r="AD35" i="67"/>
  <c r="AF35" i="67" s="1"/>
  <c r="AH36" i="67"/>
  <c r="AD41" i="67"/>
  <c r="AF41" i="67" s="1"/>
  <c r="AD15" i="67"/>
  <c r="AF15" i="67" s="1"/>
  <c r="AD16" i="67"/>
  <c r="AF16" i="67" s="1"/>
  <c r="AD24" i="67"/>
  <c r="AF24" i="67" s="1"/>
  <c r="AD21" i="67"/>
  <c r="AF21" i="67" s="1"/>
  <c r="AH23" i="67"/>
  <c r="AD25" i="67"/>
  <c r="AF25" i="67" s="1"/>
  <c r="AD26" i="67" s="1"/>
  <c r="AF26" i="67" s="1"/>
  <c r="AD27" i="67" s="1"/>
  <c r="AF27" i="67" s="1"/>
  <c r="AD28" i="67" s="1"/>
  <c r="AF32" i="67"/>
  <c r="AH51" i="67"/>
  <c r="AD58" i="67"/>
  <c r="AF58" i="67" s="1"/>
  <c r="L60" i="67"/>
  <c r="AH93" i="67"/>
  <c r="L18" i="67"/>
  <c r="AD18" i="67" s="1"/>
  <c r="AH29" i="67"/>
  <c r="AH31" i="67"/>
  <c r="AH38" i="67"/>
  <c r="AH45" i="67"/>
  <c r="AH63" i="67"/>
  <c r="AD71" i="67"/>
  <c r="AF71" i="67" s="1"/>
  <c r="AH87" i="67"/>
  <c r="AH60" i="67"/>
  <c r="AD61" i="67"/>
  <c r="AF61" i="67" s="1"/>
  <c r="AH61" i="67"/>
  <c r="AH62" i="67"/>
  <c r="AD60" i="67"/>
  <c r="AH66" i="67"/>
  <c r="AH30" i="67"/>
  <c r="AH44" i="67"/>
  <c r="AH58" i="67"/>
  <c r="L46" i="67"/>
  <c r="L88" i="67"/>
  <c r="L32" i="67"/>
  <c r="AH86" i="67"/>
  <c r="AH15" i="67"/>
  <c r="AH17" i="67"/>
  <c r="AH24" i="67"/>
  <c r="AD29" i="67"/>
  <c r="AF29" i="67" s="1"/>
  <c r="AH32" i="67"/>
  <c r="AH33" i="67"/>
  <c r="AH34" i="67"/>
  <c r="AD33" i="67"/>
  <c r="AF33" i="67" s="1"/>
  <c r="AH42" i="67"/>
  <c r="AH52" i="67"/>
  <c r="AH59" i="67"/>
  <c r="AD84" i="67"/>
  <c r="AH94" i="67"/>
  <c r="AH46" i="67"/>
  <c r="AH48" i="67"/>
  <c r="AD47" i="67"/>
  <c r="AF47" i="67" s="1"/>
  <c r="AH47" i="67"/>
  <c r="AD46" i="67"/>
  <c r="L74" i="67"/>
  <c r="AH88" i="67"/>
  <c r="AH90" i="67"/>
  <c r="AH89" i="67"/>
  <c r="AD89" i="67"/>
  <c r="AF89" i="67" s="1"/>
  <c r="AD88" i="67"/>
  <c r="AD43" i="67"/>
  <c r="AF43" i="67" s="1"/>
  <c r="AH57" i="67"/>
  <c r="AH72" i="67"/>
  <c r="AH74" i="67"/>
  <c r="AH76" i="67"/>
  <c r="AD75" i="67"/>
  <c r="AF75" i="67" s="1"/>
  <c r="AH75" i="67"/>
  <c r="AD74" i="67"/>
  <c r="AD85" i="67"/>
  <c r="AF85" i="67" s="1"/>
  <c r="AD94" i="67"/>
  <c r="AF94" i="67" s="1"/>
  <c r="AD37" i="67"/>
  <c r="AF37" i="67" s="1"/>
  <c r="AD70" i="67"/>
  <c r="AD79" i="67"/>
  <c r="AF79" i="67" s="1"/>
  <c r="AD14" i="67"/>
  <c r="AF14" i="67" s="1"/>
  <c r="AD23" i="67"/>
  <c r="AF23" i="67" s="1"/>
  <c r="AD56" i="67"/>
  <c r="AD50" i="67"/>
  <c r="AF50" i="67" s="1"/>
  <c r="AD64" i="67"/>
  <c r="AF64" i="67" s="1"/>
  <c r="AD78" i="67"/>
  <c r="AF78" i="67" s="1"/>
  <c r="AH84" i="67"/>
  <c r="AD92" i="67"/>
  <c r="AF92" i="67" s="1"/>
  <c r="AD42" i="67"/>
  <c r="AD51" i="67"/>
  <c r="AF51" i="67" s="1"/>
  <c r="AD65" i="67"/>
  <c r="AF65" i="67" s="1"/>
  <c r="AD13" i="67"/>
  <c r="AF13" i="67" s="1"/>
  <c r="AH14" i="67"/>
  <c r="AD22" i="67"/>
  <c r="AF22" i="67" s="1"/>
  <c r="AD36" i="67"/>
  <c r="AF36" i="67" s="1"/>
  <c r="AG67" i="67" l="1"/>
  <c r="AG81" i="67"/>
  <c r="AG88" i="67"/>
  <c r="AG39" i="67"/>
  <c r="AG32" i="67"/>
  <c r="AF28" i="67"/>
  <c r="AE25" i="67"/>
  <c r="AE32" i="67"/>
  <c r="AI32" i="67" s="1"/>
  <c r="AF18" i="67"/>
  <c r="AD19" i="67" s="1"/>
  <c r="AF19" i="67" s="1"/>
  <c r="AD20" i="67" s="1"/>
  <c r="AF20" i="67" s="1"/>
  <c r="AG60" i="67"/>
  <c r="AF74" i="67"/>
  <c r="AE74" i="67"/>
  <c r="AF42" i="67"/>
  <c r="AE39" i="67"/>
  <c r="AE88" i="67"/>
  <c r="AF88" i="67"/>
  <c r="AG53" i="67"/>
  <c r="AF46" i="67"/>
  <c r="AE46" i="67"/>
  <c r="AE60" i="67"/>
  <c r="AF60" i="67"/>
  <c r="AF56" i="67"/>
  <c r="AE53" i="67"/>
  <c r="AI53" i="67" s="1"/>
  <c r="AF70" i="67"/>
  <c r="AE67" i="67"/>
  <c r="AI67" i="67" s="1"/>
  <c r="AG74" i="67"/>
  <c r="AG46" i="67"/>
  <c r="AF84" i="67"/>
  <c r="AE81" i="67"/>
  <c r="AI81" i="67" s="1"/>
  <c r="AE11" i="67"/>
  <c r="AI88" i="67" l="1"/>
  <c r="AI60" i="67"/>
  <c r="AI74" i="67"/>
  <c r="AI39" i="67"/>
  <c r="AI46" i="67"/>
  <c r="AE18" i="67"/>
  <c r="N74" i="67" l="1"/>
  <c r="O74" i="67" s="1"/>
  <c r="N81" i="67"/>
  <c r="O81" i="67" s="1"/>
  <c r="N53" i="67"/>
  <c r="O53" i="67" s="1"/>
  <c r="N32" i="67"/>
  <c r="O32" i="67" s="1"/>
  <c r="N67" i="67"/>
  <c r="O67" i="67" s="1"/>
  <c r="N46" i="67"/>
  <c r="O46" i="67" s="1"/>
  <c r="N25" i="67"/>
  <c r="O25" i="67" s="1"/>
  <c r="N11" i="67"/>
  <c r="O11" i="67" s="1"/>
  <c r="N39" i="67"/>
  <c r="O39" i="67" s="1"/>
  <c r="N88" i="67"/>
  <c r="O88" i="67" s="1"/>
  <c r="N60" i="67"/>
  <c r="O60" i="67" s="1"/>
  <c r="N18" i="67"/>
  <c r="O18" i="67" s="1"/>
  <c r="Q11" i="67" l="1"/>
  <c r="P11" i="67"/>
  <c r="AH11" i="67" s="1"/>
  <c r="P46" i="67"/>
  <c r="Q46" i="67"/>
  <c r="P18" i="67"/>
  <c r="AH18" i="67" s="1"/>
  <c r="Q18" i="67"/>
  <c r="P60" i="67"/>
  <c r="Q60" i="67"/>
  <c r="Q53" i="67"/>
  <c r="P53" i="67"/>
  <c r="Q67" i="67"/>
  <c r="P67" i="67"/>
  <c r="P32" i="67"/>
  <c r="Q32" i="67"/>
  <c r="P88" i="67"/>
  <c r="Q88" i="67"/>
  <c r="Q81" i="67"/>
  <c r="P81" i="67"/>
  <c r="P25" i="67"/>
  <c r="AH25" i="67" s="1"/>
  <c r="Q25" i="67"/>
  <c r="Q39" i="67"/>
  <c r="P39" i="67"/>
  <c r="P74" i="67"/>
  <c r="Q74" i="67"/>
  <c r="AH19" i="67" l="1"/>
  <c r="AH20" i="67" s="1"/>
  <c r="AH26" i="67"/>
  <c r="AH27" i="67" s="1"/>
  <c r="AH28" i="67" s="1"/>
  <c r="AG25" i="67" s="1"/>
  <c r="AI25" i="67" s="1"/>
  <c r="AH12" i="67"/>
  <c r="AH13" i="67" s="1"/>
  <c r="AG11" i="67" l="1"/>
  <c r="AI11" i="67" s="1"/>
  <c r="AG18" i="67"/>
  <c r="AI18" i="67" s="1"/>
  <c r="Z94" i="78" l="1"/>
  <c r="W94" i="78"/>
  <c r="V94" i="78"/>
  <c r="Z93" i="78"/>
  <c r="W93" i="78"/>
  <c r="AD94" i="78" s="1"/>
  <c r="AF94" i="78" s="1"/>
  <c r="V93" i="78"/>
  <c r="Z92" i="78"/>
  <c r="W92" i="78"/>
  <c r="V92" i="78"/>
  <c r="Z91" i="78"/>
  <c r="W91" i="78"/>
  <c r="AH93" i="78" s="1"/>
  <c r="V91" i="78"/>
  <c r="Z90" i="78"/>
  <c r="W90" i="78"/>
  <c r="V90" i="78"/>
  <c r="Z89" i="78"/>
  <c r="W89" i="78"/>
  <c r="V89" i="78"/>
  <c r="Z88" i="78"/>
  <c r="W88" i="78"/>
  <c r="AH90" i="78" s="1"/>
  <c r="V88" i="78"/>
  <c r="N88" i="78"/>
  <c r="O88" i="78" s="1"/>
  <c r="K88" i="78"/>
  <c r="L88" i="78" s="1"/>
  <c r="H88" i="78"/>
  <c r="Z87" i="78"/>
  <c r="W87" i="78"/>
  <c r="V87" i="78"/>
  <c r="Z86" i="78"/>
  <c r="W86" i="78"/>
  <c r="V86" i="78"/>
  <c r="Z85" i="78"/>
  <c r="W85" i="78"/>
  <c r="V85" i="78"/>
  <c r="Z84" i="78"/>
  <c r="W84" i="78"/>
  <c r="AH85" i="78" s="1"/>
  <c r="V84" i="78"/>
  <c r="Z83" i="78"/>
  <c r="W83" i="78"/>
  <c r="V83" i="78"/>
  <c r="Z82" i="78"/>
  <c r="W82" i="78"/>
  <c r="V82" i="78"/>
  <c r="Z81" i="78"/>
  <c r="W81" i="78"/>
  <c r="V81" i="78"/>
  <c r="N81" i="78"/>
  <c r="O81" i="78" s="1"/>
  <c r="P81" i="78" s="1"/>
  <c r="K81" i="78"/>
  <c r="H81" i="78"/>
  <c r="Z80" i="78"/>
  <c r="W80" i="78"/>
  <c r="V80" i="78"/>
  <c r="Z79" i="78"/>
  <c r="W79" i="78"/>
  <c r="V79" i="78"/>
  <c r="Z78" i="78"/>
  <c r="W78" i="78"/>
  <c r="V78" i="78"/>
  <c r="Z77" i="78"/>
  <c r="W77" i="78"/>
  <c r="V77" i="78"/>
  <c r="Z76" i="78"/>
  <c r="W76" i="78"/>
  <c r="V76" i="78"/>
  <c r="Z75" i="78"/>
  <c r="W75" i="78"/>
  <c r="V75" i="78"/>
  <c r="Z74" i="78"/>
  <c r="W74" i="78"/>
  <c r="AH75" i="78" s="1"/>
  <c r="V74" i="78"/>
  <c r="N74" i="78"/>
  <c r="O74" i="78" s="1"/>
  <c r="Q74" i="78" s="1"/>
  <c r="K74" i="78"/>
  <c r="L74" i="78" s="1"/>
  <c r="H74" i="78"/>
  <c r="Z73" i="78"/>
  <c r="W73" i="78"/>
  <c r="V73" i="78"/>
  <c r="Z72" i="78"/>
  <c r="W72" i="78"/>
  <c r="V72" i="78"/>
  <c r="Z71" i="78"/>
  <c r="W71" i="78"/>
  <c r="V71" i="78"/>
  <c r="Z70" i="78"/>
  <c r="W70" i="78"/>
  <c r="V70" i="78"/>
  <c r="Z69" i="78"/>
  <c r="W69" i="78"/>
  <c r="AD70" i="78" s="1"/>
  <c r="AF70" i="78" s="1"/>
  <c r="V69" i="78"/>
  <c r="Z68" i="78"/>
  <c r="W68" i="78"/>
  <c r="V68" i="78"/>
  <c r="Z67" i="78"/>
  <c r="W67" i="78"/>
  <c r="V67" i="78"/>
  <c r="N67" i="78"/>
  <c r="O67" i="78" s="1"/>
  <c r="P67" i="78" s="1"/>
  <c r="K67" i="78"/>
  <c r="H67" i="78"/>
  <c r="Z66" i="78"/>
  <c r="W66" i="78"/>
  <c r="V66" i="78"/>
  <c r="Z65" i="78"/>
  <c r="W65" i="78"/>
  <c r="V65" i="78"/>
  <c r="Z64" i="78"/>
  <c r="W64" i="78"/>
  <c r="V64" i="78"/>
  <c r="Z63" i="78"/>
  <c r="W63" i="78"/>
  <c r="AD64" i="78" s="1"/>
  <c r="AF64" i="78" s="1"/>
  <c r="V63" i="78"/>
  <c r="Z62" i="78"/>
  <c r="W62" i="78"/>
  <c r="V62" i="78"/>
  <c r="Z61" i="78"/>
  <c r="W61" i="78"/>
  <c r="V61" i="78"/>
  <c r="Z60" i="78"/>
  <c r="W60" i="78"/>
  <c r="V60" i="78"/>
  <c r="N60" i="78"/>
  <c r="O60" i="78" s="1"/>
  <c r="Q60" i="78" s="1"/>
  <c r="K60" i="78"/>
  <c r="L60" i="78" s="1"/>
  <c r="H60" i="78"/>
  <c r="Z59" i="78"/>
  <c r="W59" i="78"/>
  <c r="V59" i="78"/>
  <c r="Z58" i="78"/>
  <c r="W58" i="78"/>
  <c r="AD59" i="78" s="1"/>
  <c r="AF59" i="78" s="1"/>
  <c r="V58" i="78"/>
  <c r="Z57" i="78"/>
  <c r="W57" i="78"/>
  <c r="V57" i="78"/>
  <c r="Z56" i="78"/>
  <c r="W56" i="78"/>
  <c r="V56" i="78"/>
  <c r="Z55" i="78"/>
  <c r="W55" i="78"/>
  <c r="V55" i="78"/>
  <c r="Z54" i="78"/>
  <c r="W54" i="78"/>
  <c r="V54" i="78"/>
  <c r="Z53" i="78"/>
  <c r="W53" i="78"/>
  <c r="V53" i="78"/>
  <c r="N53" i="78"/>
  <c r="O53" i="78" s="1"/>
  <c r="P53" i="78" s="1"/>
  <c r="K53" i="78"/>
  <c r="H53" i="78"/>
  <c r="Z52" i="78"/>
  <c r="W52" i="78"/>
  <c r="V52" i="78"/>
  <c r="Z51" i="78"/>
  <c r="W51" i="78"/>
  <c r="AD52" i="78" s="1"/>
  <c r="AF52" i="78" s="1"/>
  <c r="V51" i="78"/>
  <c r="Z50" i="78"/>
  <c r="W50" i="78"/>
  <c r="V50" i="78"/>
  <c r="Z49" i="78"/>
  <c r="W49" i="78"/>
  <c r="V49" i="78"/>
  <c r="Z48" i="78"/>
  <c r="W48" i="78"/>
  <c r="V48" i="78"/>
  <c r="Z47" i="78"/>
  <c r="W47" i="78"/>
  <c r="V47" i="78"/>
  <c r="Z46" i="78"/>
  <c r="W46" i="78"/>
  <c r="V46" i="78"/>
  <c r="N46" i="78"/>
  <c r="O46" i="78" s="1"/>
  <c r="K46" i="78"/>
  <c r="L46" i="78" s="1"/>
  <c r="H46" i="78"/>
  <c r="Z45" i="78"/>
  <c r="W45" i="78"/>
  <c r="V45" i="78"/>
  <c r="Z44" i="78"/>
  <c r="W44" i="78"/>
  <c r="V44" i="78"/>
  <c r="Z43" i="78"/>
  <c r="W43" i="78"/>
  <c r="V43" i="78"/>
  <c r="AH42" i="78"/>
  <c r="Z42" i="78"/>
  <c r="W42" i="78"/>
  <c r="V42" i="78"/>
  <c r="Z41" i="78"/>
  <c r="W41" i="78"/>
  <c r="V41" i="78"/>
  <c r="Z40" i="78"/>
  <c r="W40" i="78"/>
  <c r="V40" i="78"/>
  <c r="Z39" i="78"/>
  <c r="W39" i="78"/>
  <c r="V39" i="78"/>
  <c r="N39" i="78"/>
  <c r="O39" i="78" s="1"/>
  <c r="P39" i="78" s="1"/>
  <c r="K39" i="78"/>
  <c r="L39" i="78" s="1"/>
  <c r="H39" i="78"/>
  <c r="Z38" i="78"/>
  <c r="W38" i="78"/>
  <c r="V38" i="78"/>
  <c r="Z37" i="78"/>
  <c r="W37" i="78"/>
  <c r="AD38" i="78" s="1"/>
  <c r="AF38" i="78" s="1"/>
  <c r="V37" i="78"/>
  <c r="Z36" i="78"/>
  <c r="W36" i="78"/>
  <c r="V36" i="78"/>
  <c r="Z35" i="78"/>
  <c r="W35" i="78"/>
  <c r="V35" i="78"/>
  <c r="Z34" i="78"/>
  <c r="W34" i="78"/>
  <c r="V34" i="78"/>
  <c r="Z33" i="78"/>
  <c r="W33" i="78"/>
  <c r="V33" i="78"/>
  <c r="Z32" i="78"/>
  <c r="W32" i="78"/>
  <c r="V32" i="78"/>
  <c r="N32" i="78"/>
  <c r="O32" i="78" s="1"/>
  <c r="P32" i="78" s="1"/>
  <c r="K32" i="78"/>
  <c r="L32" i="78" s="1"/>
  <c r="H32" i="78"/>
  <c r="Z31" i="78"/>
  <c r="W31" i="78"/>
  <c r="V31" i="78"/>
  <c r="Z30" i="78"/>
  <c r="W30" i="78"/>
  <c r="V30" i="78"/>
  <c r="Z29" i="78"/>
  <c r="W29" i="78"/>
  <c r="V29" i="78"/>
  <c r="Z28" i="78"/>
  <c r="W28" i="78"/>
  <c r="V28" i="78"/>
  <c r="Z27" i="78"/>
  <c r="W27" i="78"/>
  <c r="V27" i="78"/>
  <c r="Z26" i="78"/>
  <c r="W26" i="78"/>
  <c r="V26" i="78"/>
  <c r="Z25" i="78"/>
  <c r="W25" i="78"/>
  <c r="V25" i="78"/>
  <c r="N25" i="78"/>
  <c r="O25" i="78" s="1"/>
  <c r="P25" i="78" s="1"/>
  <c r="K25" i="78"/>
  <c r="Q25" i="78" s="1"/>
  <c r="H25" i="78"/>
  <c r="Z24" i="78"/>
  <c r="W24" i="78"/>
  <c r="V24" i="78"/>
  <c r="Z23" i="78"/>
  <c r="W23" i="78"/>
  <c r="V23" i="78"/>
  <c r="Z22" i="78"/>
  <c r="W22" i="78"/>
  <c r="V22" i="78"/>
  <c r="Z21" i="78"/>
  <c r="W21" i="78"/>
  <c r="V21" i="78"/>
  <c r="Z20" i="78"/>
  <c r="W20" i="78"/>
  <c r="V20" i="78"/>
  <c r="Z19" i="78"/>
  <c r="W19" i="78"/>
  <c r="V19" i="78"/>
  <c r="Z18" i="78"/>
  <c r="W18" i="78"/>
  <c r="V18" i="78"/>
  <c r="N18" i="78"/>
  <c r="O18" i="78" s="1"/>
  <c r="K18" i="78"/>
  <c r="L18" i="78" s="1"/>
  <c r="H18" i="78"/>
  <c r="Z17" i="78"/>
  <c r="W17" i="78"/>
  <c r="V17" i="78"/>
  <c r="Z16" i="78"/>
  <c r="W16" i="78"/>
  <c r="V16" i="78"/>
  <c r="Z15" i="78"/>
  <c r="W15" i="78"/>
  <c r="V15" i="78"/>
  <c r="Z14" i="78"/>
  <c r="W14" i="78"/>
  <c r="AH15" i="78" s="1"/>
  <c r="V14" i="78"/>
  <c r="Z13" i="78"/>
  <c r="W13" i="78"/>
  <c r="V13" i="78"/>
  <c r="Z12" i="78"/>
  <c r="W12" i="78"/>
  <c r="AD16" i="78" s="1"/>
  <c r="AF16" i="78" s="1"/>
  <c r="V12" i="78"/>
  <c r="Z11" i="78"/>
  <c r="W11" i="78"/>
  <c r="V11" i="78"/>
  <c r="N11" i="78"/>
  <c r="O11" i="78" s="1"/>
  <c r="P11" i="78" s="1"/>
  <c r="K11" i="78"/>
  <c r="H11" i="78"/>
  <c r="Q88" i="78" l="1"/>
  <c r="AH61" i="78"/>
  <c r="AD87" i="78"/>
  <c r="AF87" i="78" s="1"/>
  <c r="AD45" i="78"/>
  <c r="AF45" i="78" s="1"/>
  <c r="AD23" i="78"/>
  <c r="AF23" i="78" s="1"/>
  <c r="AH74" i="78"/>
  <c r="AH59" i="78"/>
  <c r="AD90" i="78"/>
  <c r="AF90" i="78" s="1"/>
  <c r="AD93" i="78"/>
  <c r="AF93" i="78" s="1"/>
  <c r="Q46" i="78"/>
  <c r="P46" i="78"/>
  <c r="AD36" i="78"/>
  <c r="AF36" i="78" s="1"/>
  <c r="AD66" i="78"/>
  <c r="AF66" i="78" s="1"/>
  <c r="AD84" i="78"/>
  <c r="AF84" i="78" s="1"/>
  <c r="AD62" i="78"/>
  <c r="AF62" i="78" s="1"/>
  <c r="AH17" i="78"/>
  <c r="AD17" i="78"/>
  <c r="AF17" i="78" s="1"/>
  <c r="AD42" i="78"/>
  <c r="AF42" i="78" s="1"/>
  <c r="AD56" i="78"/>
  <c r="AF56" i="78" s="1"/>
  <c r="AD76" i="78"/>
  <c r="AF76" i="78" s="1"/>
  <c r="AD80" i="78"/>
  <c r="AF80" i="78" s="1"/>
  <c r="AD83" i="78"/>
  <c r="AF83" i="78" s="1"/>
  <c r="AH60" i="78"/>
  <c r="AH84" i="78"/>
  <c r="AH88" i="78"/>
  <c r="AH89" i="78"/>
  <c r="AD24" i="78"/>
  <c r="AF24" i="78" s="1"/>
  <c r="AD22" i="78"/>
  <c r="AF22" i="78" s="1"/>
  <c r="Q18" i="78"/>
  <c r="P18" i="78"/>
  <c r="AH18" i="78" s="1"/>
  <c r="AH19" i="78" s="1"/>
  <c r="AH20" i="78" s="1"/>
  <c r="AH79" i="78"/>
  <c r="AH45" i="78"/>
  <c r="AH51" i="78"/>
  <c r="AD55" i="78"/>
  <c r="AF55" i="78" s="1"/>
  <c r="AD37" i="78"/>
  <c r="AF37" i="78" s="1"/>
  <c r="AH57" i="78"/>
  <c r="AD65" i="78"/>
  <c r="AF65" i="78" s="1"/>
  <c r="AH71" i="78"/>
  <c r="AD73" i="78"/>
  <c r="AF73" i="78" s="1"/>
  <c r="AD79" i="78"/>
  <c r="AF79" i="78" s="1"/>
  <c r="AH65" i="78"/>
  <c r="AD69" i="78"/>
  <c r="AF69" i="78" s="1"/>
  <c r="AH37" i="78"/>
  <c r="Q11" i="78"/>
  <c r="AD31" i="78"/>
  <c r="AF31" i="78" s="1"/>
  <c r="AH43" i="78"/>
  <c r="AD51" i="78"/>
  <c r="AF51" i="78" s="1"/>
  <c r="AH32" i="78"/>
  <c r="AH33" i="78" s="1"/>
  <c r="AH34" i="78" s="1"/>
  <c r="AH35" i="78" s="1"/>
  <c r="AG32" i="78" s="1"/>
  <c r="AH56" i="78"/>
  <c r="AH62" i="78"/>
  <c r="AH63" i="78"/>
  <c r="AH76" i="78"/>
  <c r="AD77" i="78"/>
  <c r="AF77" i="78" s="1"/>
  <c r="AD78" i="78"/>
  <c r="AF78" i="78" s="1"/>
  <c r="AH46" i="78"/>
  <c r="AH70" i="78"/>
  <c r="AH47" i="78"/>
  <c r="AH48" i="78" s="1"/>
  <c r="AH52" i="78"/>
  <c r="AH50" i="78"/>
  <c r="Q81" i="78"/>
  <c r="L81" i="78"/>
  <c r="L11" i="78"/>
  <c r="AD11" i="78" s="1"/>
  <c r="AD49" i="78"/>
  <c r="AF49" i="78" s="1"/>
  <c r="AD50" i="78"/>
  <c r="AF50" i="78" s="1"/>
  <c r="Q67" i="78"/>
  <c r="L67" i="78"/>
  <c r="AH87" i="78"/>
  <c r="AD68" i="78"/>
  <c r="AF68" i="78" s="1"/>
  <c r="AH67" i="78"/>
  <c r="AH69" i="78"/>
  <c r="AH68" i="78"/>
  <c r="AD67" i="78"/>
  <c r="AH39" i="78"/>
  <c r="AH40" i="78" s="1"/>
  <c r="AH41" i="78" s="1"/>
  <c r="AH94" i="78"/>
  <c r="AH92" i="78"/>
  <c r="AD21" i="78"/>
  <c r="AF21" i="78" s="1"/>
  <c r="AD30" i="78"/>
  <c r="AF30" i="78" s="1"/>
  <c r="Q32" i="78"/>
  <c r="AH38" i="78"/>
  <c r="AH36" i="78"/>
  <c r="Q39" i="78"/>
  <c r="P60" i="78"/>
  <c r="AH66" i="78"/>
  <c r="AH64" i="78"/>
  <c r="AD63" i="78"/>
  <c r="AF63" i="78" s="1"/>
  <c r="AD81" i="78"/>
  <c r="AH81" i="78"/>
  <c r="AH83" i="78"/>
  <c r="AD82" i="78"/>
  <c r="AF82" i="78" s="1"/>
  <c r="AH82" i="78"/>
  <c r="AH11" i="78"/>
  <c r="AD15" i="78"/>
  <c r="AF15" i="78" s="1"/>
  <c r="AH24" i="78"/>
  <c r="AH22" i="78"/>
  <c r="L25" i="78"/>
  <c r="AD53" i="78"/>
  <c r="AH53" i="78"/>
  <c r="AH54" i="78"/>
  <c r="AH55" i="78"/>
  <c r="AD54" i="78"/>
  <c r="AF54" i="78" s="1"/>
  <c r="P88" i="78"/>
  <c r="AH23" i="78"/>
  <c r="AD39" i="78"/>
  <c r="P74" i="78"/>
  <c r="AH80" i="78"/>
  <c r="AH78" i="78"/>
  <c r="AH25" i="78"/>
  <c r="AH26" i="78" s="1"/>
  <c r="AH27" i="78" s="1"/>
  <c r="AH28" i="78" s="1"/>
  <c r="AH29" i="78" s="1"/>
  <c r="AD25" i="78"/>
  <c r="L53" i="78"/>
  <c r="Q53" i="78"/>
  <c r="AD72" i="78"/>
  <c r="AF72" i="78" s="1"/>
  <c r="AD91" i="78"/>
  <c r="AF91" i="78" s="1"/>
  <c r="AD92" i="78"/>
  <c r="AF92" i="78" s="1"/>
  <c r="AH31" i="78"/>
  <c r="AD44" i="78"/>
  <c r="AF44" i="78" s="1"/>
  <c r="AD58" i="78"/>
  <c r="AF58" i="78" s="1"/>
  <c r="AH73" i="78"/>
  <c r="AH16" i="78"/>
  <c r="AH21" i="78"/>
  <c r="AH30" i="78"/>
  <c r="AD43" i="78"/>
  <c r="AF43" i="78" s="1"/>
  <c r="AH44" i="78"/>
  <c r="AH49" i="78"/>
  <c r="AD57" i="78"/>
  <c r="AF57" i="78" s="1"/>
  <c r="AH58" i="78"/>
  <c r="AD71" i="78"/>
  <c r="AF71" i="78" s="1"/>
  <c r="AH72" i="78"/>
  <c r="AH77" i="78"/>
  <c r="AD85" i="78"/>
  <c r="AF85" i="78" s="1"/>
  <c r="AH86" i="78"/>
  <c r="AH91" i="78"/>
  <c r="AD86" i="78"/>
  <c r="AF86" i="78" s="1"/>
  <c r="AD18" i="78"/>
  <c r="AD32" i="78"/>
  <c r="AD46" i="78"/>
  <c r="AD60" i="78"/>
  <c r="AD74" i="78"/>
  <c r="AD88" i="78"/>
  <c r="AD61" i="78"/>
  <c r="AF61" i="78" s="1"/>
  <c r="AD75" i="78"/>
  <c r="AF75" i="78" s="1"/>
  <c r="AD89" i="78"/>
  <c r="AF89" i="78" s="1"/>
  <c r="AG88" i="78" l="1"/>
  <c r="AG18" i="78"/>
  <c r="AG60" i="78"/>
  <c r="AG81" i="78"/>
  <c r="AG46" i="78"/>
  <c r="AG74" i="78"/>
  <c r="AF39" i="78"/>
  <c r="AD40" i="78" s="1"/>
  <c r="AF40" i="78" s="1"/>
  <c r="AD41" i="78" s="1"/>
  <c r="AF41" i="78" s="1"/>
  <c r="AE88" i="78"/>
  <c r="AI88" i="78" s="1"/>
  <c r="AF88" i="78"/>
  <c r="AF25" i="78"/>
  <c r="AD26" i="78" s="1"/>
  <c r="AF26" i="78" s="1"/>
  <c r="AD27" i="78" s="1"/>
  <c r="AF27" i="78" s="1"/>
  <c r="AD28" i="78" s="1"/>
  <c r="AF28" i="78" s="1"/>
  <c r="AD29" i="78" s="1"/>
  <c r="AF29" i="78" s="1"/>
  <c r="AG39" i="78"/>
  <c r="AF11" i="78"/>
  <c r="AD12" i="78" s="1"/>
  <c r="AF12" i="78" s="1"/>
  <c r="AD13" i="78" s="1"/>
  <c r="AF13" i="78" s="1"/>
  <c r="AD14" i="78" s="1"/>
  <c r="AF14" i="78" s="1"/>
  <c r="AE67" i="78"/>
  <c r="AF67" i="78"/>
  <c r="AF81" i="78"/>
  <c r="AE81" i="78"/>
  <c r="AE53" i="78"/>
  <c r="AF53" i="78"/>
  <c r="AE60" i="78"/>
  <c r="AI60" i="78" s="1"/>
  <c r="AF60" i="78"/>
  <c r="AF32" i="78"/>
  <c r="AD33" i="78" s="1"/>
  <c r="AF33" i="78" s="1"/>
  <c r="AD34" i="78" s="1"/>
  <c r="AF34" i="78" s="1"/>
  <c r="AD35" i="78" s="1"/>
  <c r="AF35" i="78" s="1"/>
  <c r="AF18" i="78"/>
  <c r="AD19" i="78" s="1"/>
  <c r="AF19" i="78" s="1"/>
  <c r="AD20" i="78" s="1"/>
  <c r="AF20" i="78" s="1"/>
  <c r="AG53" i="78"/>
  <c r="AE74" i="78"/>
  <c r="AF74" i="78"/>
  <c r="AG25" i="78"/>
  <c r="AF46" i="78"/>
  <c r="AD47" i="78" s="1"/>
  <c r="AF47" i="78" s="1"/>
  <c r="AD48" i="78" s="1"/>
  <c r="AF48" i="78" s="1"/>
  <c r="AH12" i="78"/>
  <c r="AH13" i="78" s="1"/>
  <c r="AH14" i="78" s="1"/>
  <c r="AG11" i="78" s="1"/>
  <c r="AG67" i="78"/>
  <c r="AE11" i="78" l="1"/>
  <c r="AI74" i="78"/>
  <c r="AI81" i="78"/>
  <c r="AE18" i="78"/>
  <c r="AI18" i="78" s="1"/>
  <c r="AE46" i="78"/>
  <c r="AI46" i="78" s="1"/>
  <c r="AE32" i="78"/>
  <c r="AI32" i="78" s="1"/>
  <c r="AI11" i="78"/>
  <c r="AI53" i="78"/>
  <c r="AI67" i="78"/>
  <c r="AE39" i="78"/>
  <c r="AI39" i="78" s="1"/>
  <c r="AE25" i="78"/>
  <c r="AI25" i="78" s="1"/>
  <c r="Z94" i="63" l="1"/>
  <c r="W94" i="63"/>
  <c r="V94" i="63"/>
  <c r="Z93" i="63"/>
  <c r="W93" i="63"/>
  <c r="AD94" i="63" s="1"/>
  <c r="AF94" i="63" s="1"/>
  <c r="V93" i="63"/>
  <c r="Z92" i="63"/>
  <c r="W92" i="63"/>
  <c r="V92" i="63"/>
  <c r="Z91" i="63"/>
  <c r="W91" i="63"/>
  <c r="AD92" i="63" s="1"/>
  <c r="AF92" i="63" s="1"/>
  <c r="V91" i="63"/>
  <c r="Z90" i="63"/>
  <c r="W90" i="63"/>
  <c r="AH91" i="63" s="1"/>
  <c r="V90" i="63"/>
  <c r="Z89" i="63"/>
  <c r="W89" i="63"/>
  <c r="V89" i="63"/>
  <c r="Z88" i="63"/>
  <c r="W88" i="63"/>
  <c r="AD88" i="63" s="1"/>
  <c r="AF88" i="63" s="1"/>
  <c r="V88" i="63"/>
  <c r="N88" i="63"/>
  <c r="O88" i="63" s="1"/>
  <c r="K88" i="63"/>
  <c r="L88" i="63" s="1"/>
  <c r="H88" i="63"/>
  <c r="Z87" i="63"/>
  <c r="W87" i="63"/>
  <c r="V87" i="63"/>
  <c r="Z86" i="63"/>
  <c r="W86" i="63"/>
  <c r="V86" i="63"/>
  <c r="Z85" i="63"/>
  <c r="W85" i="63"/>
  <c r="V85" i="63"/>
  <c r="Z84" i="63"/>
  <c r="W84" i="63"/>
  <c r="AH85" i="63" s="1"/>
  <c r="V84" i="63"/>
  <c r="Z83" i="63"/>
  <c r="W83" i="63"/>
  <c r="V83" i="63"/>
  <c r="Z82" i="63"/>
  <c r="W82" i="63"/>
  <c r="V82" i="63"/>
  <c r="Z81" i="63"/>
  <c r="W81" i="63"/>
  <c r="AD81" i="63" s="1"/>
  <c r="AF81" i="63" s="1"/>
  <c r="V81" i="63"/>
  <c r="N81" i="63"/>
  <c r="O81" i="63" s="1"/>
  <c r="P81" i="63" s="1"/>
  <c r="K81" i="63"/>
  <c r="H81" i="63"/>
  <c r="Z80" i="63"/>
  <c r="W80" i="63"/>
  <c r="V80" i="63"/>
  <c r="Z79" i="63"/>
  <c r="W79" i="63"/>
  <c r="V79" i="63"/>
  <c r="Z78" i="63"/>
  <c r="W78" i="63"/>
  <c r="V78" i="63"/>
  <c r="Z77" i="63"/>
  <c r="W77" i="63"/>
  <c r="AH78" i="63" s="1"/>
  <c r="V77" i="63"/>
  <c r="Z76" i="63"/>
  <c r="W76" i="63"/>
  <c r="V76" i="63"/>
  <c r="Z75" i="63"/>
  <c r="W75" i="63"/>
  <c r="V75" i="63"/>
  <c r="AH74" i="63"/>
  <c r="Z74" i="63"/>
  <c r="W74" i="63"/>
  <c r="AD74" i="63" s="1"/>
  <c r="AF74" i="63" s="1"/>
  <c r="V74" i="63"/>
  <c r="N74" i="63"/>
  <c r="O74" i="63" s="1"/>
  <c r="K74" i="63"/>
  <c r="L74" i="63" s="1"/>
  <c r="H74" i="63"/>
  <c r="Z73" i="63"/>
  <c r="W73" i="63"/>
  <c r="V73" i="63"/>
  <c r="Z72" i="63"/>
  <c r="W72" i="63"/>
  <c r="V72" i="63"/>
  <c r="Z71" i="63"/>
  <c r="W71" i="63"/>
  <c r="V71" i="63"/>
  <c r="Z70" i="63"/>
  <c r="W70" i="63"/>
  <c r="V70" i="63"/>
  <c r="Z69" i="63"/>
  <c r="W69" i="63"/>
  <c r="AH70" i="63" s="1"/>
  <c r="V69" i="63"/>
  <c r="Z68" i="63"/>
  <c r="W68" i="63"/>
  <c r="AD69" i="63" s="1"/>
  <c r="AF69" i="63" s="1"/>
  <c r="V68" i="63"/>
  <c r="Z67" i="63"/>
  <c r="W67" i="63"/>
  <c r="V67" i="63"/>
  <c r="N67" i="63"/>
  <c r="O67" i="63" s="1"/>
  <c r="P67" i="63" s="1"/>
  <c r="K67" i="63"/>
  <c r="L67" i="63" s="1"/>
  <c r="H67" i="63"/>
  <c r="Z66" i="63"/>
  <c r="W66" i="63"/>
  <c r="V66" i="63"/>
  <c r="Z65" i="63"/>
  <c r="W65" i="63"/>
  <c r="V65" i="63"/>
  <c r="Z64" i="63"/>
  <c r="W64" i="63"/>
  <c r="AD65" i="63" s="1"/>
  <c r="AF65" i="63" s="1"/>
  <c r="V64" i="63"/>
  <c r="Z63" i="63"/>
  <c r="W63" i="63"/>
  <c r="V63" i="63"/>
  <c r="Z62" i="63"/>
  <c r="W62" i="63"/>
  <c r="AH62" i="63" s="1"/>
  <c r="V62" i="63"/>
  <c r="AD61" i="63"/>
  <c r="AF61" i="63" s="1"/>
  <c r="Z61" i="63"/>
  <c r="W61" i="63"/>
  <c r="V61" i="63"/>
  <c r="Z60" i="63"/>
  <c r="W60" i="63"/>
  <c r="AD60" i="63" s="1"/>
  <c r="V60" i="63"/>
  <c r="N60" i="63"/>
  <c r="O60" i="63" s="1"/>
  <c r="K60" i="63"/>
  <c r="L60" i="63" s="1"/>
  <c r="H60" i="63"/>
  <c r="Z59" i="63"/>
  <c r="W59" i="63"/>
  <c r="V59" i="63"/>
  <c r="Z58" i="63"/>
  <c r="W58" i="63"/>
  <c r="V58" i="63"/>
  <c r="Z57" i="63"/>
  <c r="W57" i="63"/>
  <c r="V57" i="63"/>
  <c r="AD56" i="63"/>
  <c r="AF56" i="63" s="1"/>
  <c r="Z56" i="63"/>
  <c r="W56" i="63"/>
  <c r="AH56" i="63" s="1"/>
  <c r="V56" i="63"/>
  <c r="Z55" i="63"/>
  <c r="Z54" i="63"/>
  <c r="Z53" i="63"/>
  <c r="N53" i="63"/>
  <c r="O53" i="63" s="1"/>
  <c r="P53" i="63" s="1"/>
  <c r="AH53" i="63" s="1"/>
  <c r="K53" i="63"/>
  <c r="H53" i="63"/>
  <c r="Z52" i="63"/>
  <c r="W52" i="63"/>
  <c r="V52" i="63"/>
  <c r="Z51" i="63"/>
  <c r="W51" i="63"/>
  <c r="V51" i="63"/>
  <c r="Z50" i="63"/>
  <c r="W50" i="63"/>
  <c r="V50" i="63"/>
  <c r="Z49" i="63"/>
  <c r="W49" i="63"/>
  <c r="V49" i="63"/>
  <c r="Z48" i="63"/>
  <c r="W48" i="63"/>
  <c r="V48" i="63"/>
  <c r="Z47" i="63"/>
  <c r="W47" i="63"/>
  <c r="V47" i="63"/>
  <c r="Z46" i="63"/>
  <c r="W46" i="63"/>
  <c r="V46" i="63"/>
  <c r="N46" i="63"/>
  <c r="O46" i="63" s="1"/>
  <c r="P46" i="63" s="1"/>
  <c r="K46" i="63"/>
  <c r="L46" i="63" s="1"/>
  <c r="H46" i="63"/>
  <c r="Z45" i="63"/>
  <c r="W45" i="63"/>
  <c r="V45" i="63"/>
  <c r="Z44" i="63"/>
  <c r="W44" i="63"/>
  <c r="V44" i="63"/>
  <c r="Z43" i="63"/>
  <c r="W43" i="63"/>
  <c r="AH43" i="63" s="1"/>
  <c r="V43" i="63"/>
  <c r="AF42" i="63"/>
  <c r="V42" i="63"/>
  <c r="Z41" i="63"/>
  <c r="W41" i="63"/>
  <c r="V41" i="63"/>
  <c r="Z40" i="63"/>
  <c r="W40" i="63"/>
  <c r="V40" i="63"/>
  <c r="Z39" i="63"/>
  <c r="W39" i="63"/>
  <c r="V39" i="63"/>
  <c r="N39" i="63"/>
  <c r="O39" i="63" s="1"/>
  <c r="P39" i="63" s="1"/>
  <c r="K39" i="63"/>
  <c r="H39" i="63"/>
  <c r="Z38" i="63"/>
  <c r="W38" i="63"/>
  <c r="V38" i="63"/>
  <c r="Z37" i="63"/>
  <c r="W37" i="63"/>
  <c r="AD38" i="63" s="1"/>
  <c r="AF38" i="63" s="1"/>
  <c r="V37" i="63"/>
  <c r="Z36" i="63"/>
  <c r="W36" i="63"/>
  <c r="AH38" i="63" s="1"/>
  <c r="V36" i="63"/>
  <c r="Z35" i="63"/>
  <c r="W35" i="63"/>
  <c r="V35" i="63"/>
  <c r="Z34" i="63"/>
  <c r="W34" i="63"/>
  <c r="V34" i="63"/>
  <c r="Z33" i="63"/>
  <c r="W33" i="63"/>
  <c r="V33" i="63"/>
  <c r="Z32" i="63"/>
  <c r="W32" i="63"/>
  <c r="V32" i="63"/>
  <c r="N32" i="63"/>
  <c r="O32" i="63" s="1"/>
  <c r="P32" i="63" s="1"/>
  <c r="J32" i="63"/>
  <c r="K32" i="63" s="1"/>
  <c r="L32" i="63" s="1"/>
  <c r="G32" i="63"/>
  <c r="H32" i="63" s="1"/>
  <c r="Z31" i="63"/>
  <c r="W31" i="63"/>
  <c r="V31" i="63"/>
  <c r="Z30" i="63"/>
  <c r="W30" i="63"/>
  <c r="V30" i="63"/>
  <c r="Z29" i="63"/>
  <c r="W29" i="63"/>
  <c r="V29" i="63"/>
  <c r="Z28" i="63"/>
  <c r="W28" i="63"/>
  <c r="V28" i="63"/>
  <c r="Z27" i="63"/>
  <c r="W27" i="63"/>
  <c r="V27" i="63"/>
  <c r="Z26" i="63"/>
  <c r="W26" i="63"/>
  <c r="V26" i="63"/>
  <c r="Z25" i="63"/>
  <c r="W25" i="63"/>
  <c r="V25" i="63"/>
  <c r="N25" i="63"/>
  <c r="O25" i="63" s="1"/>
  <c r="P25" i="63" s="1"/>
  <c r="K25" i="63"/>
  <c r="L25" i="63" s="1"/>
  <c r="AD25" i="63" s="1"/>
  <c r="AF25" i="63" s="1"/>
  <c r="H25" i="63"/>
  <c r="Z24" i="63"/>
  <c r="W24" i="63"/>
  <c r="V24" i="63"/>
  <c r="Z23" i="63"/>
  <c r="W23" i="63"/>
  <c r="V23" i="63"/>
  <c r="Z22" i="63"/>
  <c r="W22" i="63"/>
  <c r="V22" i="63"/>
  <c r="Z21" i="63"/>
  <c r="W21" i="63"/>
  <c r="V21" i="63"/>
  <c r="Z20" i="63"/>
  <c r="W20" i="63"/>
  <c r="AH21" i="63" s="1"/>
  <c r="V20" i="63"/>
  <c r="Z19" i="63"/>
  <c r="W19" i="63"/>
  <c r="V19" i="63"/>
  <c r="Z18" i="63"/>
  <c r="V18" i="63"/>
  <c r="N18" i="63"/>
  <c r="O18" i="63" s="1"/>
  <c r="K18" i="63"/>
  <c r="L18" i="63" s="1"/>
  <c r="AD18" i="63" s="1"/>
  <c r="AF18" i="63" s="1"/>
  <c r="H18" i="63"/>
  <c r="Z17" i="63"/>
  <c r="W17" i="63"/>
  <c r="V17" i="63"/>
  <c r="Z16" i="63"/>
  <c r="W16" i="63"/>
  <c r="V16" i="63"/>
  <c r="Z15" i="63"/>
  <c r="W15" i="63"/>
  <c r="V15" i="63"/>
  <c r="Z14" i="63"/>
  <c r="W14" i="63"/>
  <c r="Z13" i="63"/>
  <c r="W13" i="63"/>
  <c r="V13" i="63"/>
  <c r="Z12" i="63"/>
  <c r="W12" i="63"/>
  <c r="V12" i="63"/>
  <c r="Z11" i="63"/>
  <c r="W11" i="63"/>
  <c r="V11" i="63"/>
  <c r="N11" i="63"/>
  <c r="O11" i="63" s="1"/>
  <c r="P11" i="63" s="1"/>
  <c r="K11" i="63"/>
  <c r="L11" i="63" s="1"/>
  <c r="H11" i="63"/>
  <c r="AH61" i="63" l="1"/>
  <c r="Q39" i="63"/>
  <c r="AD43" i="63"/>
  <c r="AD84" i="63"/>
  <c r="AF84" i="63" s="1"/>
  <c r="AD75" i="63"/>
  <c r="AF75" i="63" s="1"/>
  <c r="AH45" i="63"/>
  <c r="AH60" i="63"/>
  <c r="Q81" i="63"/>
  <c r="AH88" i="63"/>
  <c r="AH93" i="63"/>
  <c r="AD31" i="63"/>
  <c r="AF31" i="63" s="1"/>
  <c r="AH36" i="63"/>
  <c r="AH77" i="63"/>
  <c r="AD17" i="63"/>
  <c r="AF17" i="63" s="1"/>
  <c r="AH66" i="63"/>
  <c r="AD90" i="63"/>
  <c r="AF90" i="63" s="1"/>
  <c r="AH17" i="63"/>
  <c r="AD23" i="63"/>
  <c r="AF23" i="63" s="1"/>
  <c r="AH31" i="63"/>
  <c r="AD93" i="63"/>
  <c r="AF93" i="63" s="1"/>
  <c r="AH89" i="63"/>
  <c r="AH90" i="63"/>
  <c r="AD87" i="63"/>
  <c r="AF87" i="63" s="1"/>
  <c r="AD89" i="63"/>
  <c r="AF89" i="63" s="1"/>
  <c r="AD83" i="63"/>
  <c r="AF83" i="63" s="1"/>
  <c r="AD77" i="63"/>
  <c r="AF77" i="63" s="1"/>
  <c r="AD64" i="63"/>
  <c r="AF64" i="63" s="1"/>
  <c r="AH65" i="63"/>
  <c r="AD59" i="63"/>
  <c r="AF59" i="63" s="1"/>
  <c r="AD72" i="63"/>
  <c r="AF72" i="63" s="1"/>
  <c r="AH57" i="63"/>
  <c r="AD62" i="63"/>
  <c r="AF62" i="63" s="1"/>
  <c r="AH75" i="63"/>
  <c r="AD80" i="63"/>
  <c r="AF80" i="63" s="1"/>
  <c r="AD73" i="63"/>
  <c r="AF73" i="63" s="1"/>
  <c r="AD79" i="63"/>
  <c r="AF79" i="63" s="1"/>
  <c r="AH80" i="63"/>
  <c r="Q60" i="63"/>
  <c r="P60" i="63"/>
  <c r="AH39" i="63"/>
  <c r="AH40" i="63" s="1"/>
  <c r="AH41" i="63" s="1"/>
  <c r="AH42" i="63" s="1"/>
  <c r="Q46" i="63"/>
  <c r="AH28" i="63"/>
  <c r="AH29" i="63" s="1"/>
  <c r="AH30" i="63" s="1"/>
  <c r="AH37" i="63"/>
  <c r="AH52" i="63"/>
  <c r="Q32" i="63"/>
  <c r="AD52" i="63"/>
  <c r="AF52" i="63" s="1"/>
  <c r="AD22" i="63"/>
  <c r="AF22" i="63" s="1"/>
  <c r="L39" i="63"/>
  <c r="AD39" i="63" s="1"/>
  <c r="AF39" i="63" s="1"/>
  <c r="AD40" i="63" s="1"/>
  <c r="AD11" i="63"/>
  <c r="AF11" i="63" s="1"/>
  <c r="AD12" i="63" s="1"/>
  <c r="AF12" i="63" s="1"/>
  <c r="AD13" i="63" s="1"/>
  <c r="AF13" i="63" s="1"/>
  <c r="AH24" i="63"/>
  <c r="AD32" i="63"/>
  <c r="AF32" i="63" s="1"/>
  <c r="AD33" i="63" s="1"/>
  <c r="AF33" i="63" s="1"/>
  <c r="AD37" i="63"/>
  <c r="AF37" i="63" s="1"/>
  <c r="AD24" i="63"/>
  <c r="AF24" i="63" s="1"/>
  <c r="AD21" i="63"/>
  <c r="AF21" i="63" s="1"/>
  <c r="AH23" i="63"/>
  <c r="Q11" i="63"/>
  <c r="AH15" i="63"/>
  <c r="AH32" i="63"/>
  <c r="AH33" i="63" s="1"/>
  <c r="AH34" i="63" s="1"/>
  <c r="AD36" i="63"/>
  <c r="AF36" i="63" s="1"/>
  <c r="P88" i="63"/>
  <c r="Q88" i="63"/>
  <c r="P18" i="63"/>
  <c r="AH18" i="63" s="1"/>
  <c r="AH19" i="63" s="1"/>
  <c r="AH20" i="63" s="1"/>
  <c r="Q18" i="63"/>
  <c r="AH54" i="63"/>
  <c r="AH55" i="63" s="1"/>
  <c r="Q74" i="63"/>
  <c r="P74" i="63"/>
  <c r="AD34" i="63"/>
  <c r="AF34" i="63" s="1"/>
  <c r="AH59" i="63"/>
  <c r="AH14" i="63"/>
  <c r="AD16" i="63"/>
  <c r="AF16" i="63" s="1"/>
  <c r="AD45" i="63"/>
  <c r="AF45" i="63" s="1"/>
  <c r="AH84" i="63"/>
  <c r="AD15" i="63"/>
  <c r="AF15" i="63" s="1"/>
  <c r="AD14" i="63"/>
  <c r="AF14" i="63" s="1"/>
  <c r="AF43" i="63"/>
  <c r="AH50" i="63"/>
  <c r="AH64" i="63"/>
  <c r="AD44" i="63"/>
  <c r="AF44" i="63" s="1"/>
  <c r="AF60" i="63"/>
  <c r="L81" i="63"/>
  <c r="AH87" i="63"/>
  <c r="AD50" i="63"/>
  <c r="AF50" i="63" s="1"/>
  <c r="AD46" i="63"/>
  <c r="AD58" i="63"/>
  <c r="AF58" i="63" s="1"/>
  <c r="AH67" i="63"/>
  <c r="AH68" i="63"/>
  <c r="AD68" i="63"/>
  <c r="AF68" i="63" s="1"/>
  <c r="AH71" i="63"/>
  <c r="Q53" i="63"/>
  <c r="AD63" i="63"/>
  <c r="AF63" i="63" s="1"/>
  <c r="AD66" i="63"/>
  <c r="AF66" i="63" s="1"/>
  <c r="AD67" i="63"/>
  <c r="AD70" i="63"/>
  <c r="AF70" i="63" s="1"/>
  <c r="AH73" i="63"/>
  <c r="AD76" i="63"/>
  <c r="AF76" i="63" s="1"/>
  <c r="AH76" i="63"/>
  <c r="AD78" i="63"/>
  <c r="AF78" i="63" s="1"/>
  <c r="AH79" i="63"/>
  <c r="Q25" i="63"/>
  <c r="AH69" i="63"/>
  <c r="AH72" i="63"/>
  <c r="AH11" i="63"/>
  <c r="AH16" i="63"/>
  <c r="AH44" i="63"/>
  <c r="AH25" i="63"/>
  <c r="AH26" i="63" s="1"/>
  <c r="AH27" i="63" s="1"/>
  <c r="AD26" i="63"/>
  <c r="AF26" i="63" s="1"/>
  <c r="AD27" i="63" s="1"/>
  <c r="AF27" i="63" s="1"/>
  <c r="AD28" i="63" s="1"/>
  <c r="AH46" i="63"/>
  <c r="AH47" i="63" s="1"/>
  <c r="AH48" i="63" s="1"/>
  <c r="AH49" i="63" s="1"/>
  <c r="L53" i="63"/>
  <c r="AD53" i="63" s="1"/>
  <c r="AH86" i="63"/>
  <c r="AH22" i="63"/>
  <c r="AH35" i="63"/>
  <c r="AD51" i="63"/>
  <c r="AF51" i="63" s="1"/>
  <c r="AH51" i="63"/>
  <c r="AH58" i="63"/>
  <c r="AH63" i="63"/>
  <c r="Q67" i="63"/>
  <c r="AE74" i="63"/>
  <c r="AH81" i="63"/>
  <c r="AH82" i="63"/>
  <c r="AH83" i="63"/>
  <c r="AD82" i="63"/>
  <c r="AF82" i="63" s="1"/>
  <c r="AH92" i="63"/>
  <c r="AH94" i="63"/>
  <c r="AD86" i="63"/>
  <c r="AF86" i="63" s="1"/>
  <c r="AD91" i="63"/>
  <c r="AD20" i="63"/>
  <c r="AF20" i="63" s="1"/>
  <c r="AD35" i="63"/>
  <c r="AD57" i="63"/>
  <c r="AF57" i="63" s="1"/>
  <c r="AD71" i="63"/>
  <c r="AF71" i="63" s="1"/>
  <c r="AD85" i="63"/>
  <c r="AF85" i="63" s="1"/>
  <c r="AD19" i="63"/>
  <c r="AF19" i="63" s="1"/>
  <c r="AG53" i="63" l="1"/>
  <c r="AG74" i="63"/>
  <c r="AG32" i="63"/>
  <c r="AG88" i="63"/>
  <c r="AG39" i="63"/>
  <c r="AG18" i="63"/>
  <c r="AF28" i="63"/>
  <c r="AD29" i="63" s="1"/>
  <c r="AF29" i="63" s="1"/>
  <c r="AD30" i="63" s="1"/>
  <c r="AF30" i="63" s="1"/>
  <c r="AF40" i="63"/>
  <c r="AD41" i="63" s="1"/>
  <c r="AF41" i="63" s="1"/>
  <c r="AH12" i="63"/>
  <c r="AH13" i="63" s="1"/>
  <c r="AF35" i="63"/>
  <c r="AE32" i="63"/>
  <c r="AI32" i="63" s="1"/>
  <c r="AF67" i="63"/>
  <c r="AE67" i="63"/>
  <c r="AG81" i="63"/>
  <c r="AG67" i="63"/>
  <c r="AE18" i="63"/>
  <c r="AI18" i="63" s="1"/>
  <c r="AF53" i="63"/>
  <c r="AD54" i="63" s="1"/>
  <c r="AF54" i="63" s="1"/>
  <c r="AD55" i="63" s="1"/>
  <c r="AF55" i="63" s="1"/>
  <c r="AE81" i="63"/>
  <c r="AG25" i="63"/>
  <c r="AE11" i="63"/>
  <c r="AF91" i="63"/>
  <c r="AE88" i="63"/>
  <c r="AI88" i="63" s="1"/>
  <c r="AE60" i="63"/>
  <c r="AI60" i="63" s="1"/>
  <c r="AG46" i="63"/>
  <c r="AI74" i="63"/>
  <c r="AG60" i="63"/>
  <c r="AF46" i="63"/>
  <c r="AD47" i="63" s="1"/>
  <c r="AF47" i="63" s="1"/>
  <c r="AD48" i="63" s="1"/>
  <c r="AF48" i="63" s="1"/>
  <c r="AD49" i="63" s="1"/>
  <c r="AF49" i="63" s="1"/>
  <c r="AE39" i="63" l="1"/>
  <c r="AI39" i="63" s="1"/>
  <c r="AE46" i="63"/>
  <c r="AI46" i="63" s="1"/>
  <c r="AE53" i="63"/>
  <c r="AI53" i="63" s="1"/>
  <c r="AI67" i="63"/>
  <c r="AE25" i="63"/>
  <c r="AI25" i="63" s="1"/>
  <c r="AG11" i="63"/>
  <c r="AI11" i="63" s="1"/>
  <c r="AI81" i="63"/>
  <c r="Z94" i="65" l="1"/>
  <c r="W94" i="65"/>
  <c r="V94" i="65"/>
  <c r="Z93" i="65"/>
  <c r="W93" i="65"/>
  <c r="AD94" i="65" s="1"/>
  <c r="AF94" i="65" s="1"/>
  <c r="V93" i="65"/>
  <c r="Z92" i="65"/>
  <c r="W92" i="65"/>
  <c r="V92" i="65"/>
  <c r="Z91" i="65"/>
  <c r="W91" i="65"/>
  <c r="V91" i="65"/>
  <c r="Z90" i="65"/>
  <c r="W90" i="65"/>
  <c r="V90" i="65"/>
  <c r="Z89" i="65"/>
  <c r="W89" i="65"/>
  <c r="V89" i="65"/>
  <c r="Z88" i="65"/>
  <c r="W88" i="65"/>
  <c r="AH90" i="65" s="1"/>
  <c r="V88" i="65"/>
  <c r="K88" i="65"/>
  <c r="L88" i="65" s="1"/>
  <c r="H88" i="65"/>
  <c r="Z87" i="65"/>
  <c r="W87" i="65"/>
  <c r="V87" i="65"/>
  <c r="Z86" i="65"/>
  <c r="W86" i="65"/>
  <c r="AD87" i="65" s="1"/>
  <c r="AF87" i="65" s="1"/>
  <c r="V86" i="65"/>
  <c r="Z85" i="65"/>
  <c r="W85" i="65"/>
  <c r="V85" i="65"/>
  <c r="Z84" i="65"/>
  <c r="W84" i="65"/>
  <c r="V84" i="65"/>
  <c r="Z83" i="65"/>
  <c r="W83" i="65"/>
  <c r="AD84" i="65" s="1"/>
  <c r="AF84" i="65" s="1"/>
  <c r="V83" i="65"/>
  <c r="Z82" i="65"/>
  <c r="W82" i="65"/>
  <c r="V82" i="65"/>
  <c r="Z81" i="65"/>
  <c r="W81" i="65"/>
  <c r="AD81" i="65" s="1"/>
  <c r="V81" i="65"/>
  <c r="K81" i="65"/>
  <c r="L81" i="65" s="1"/>
  <c r="H81" i="65"/>
  <c r="Z80" i="65"/>
  <c r="W80" i="65"/>
  <c r="V80" i="65"/>
  <c r="Z79" i="65"/>
  <c r="W79" i="65"/>
  <c r="AD80" i="65" s="1"/>
  <c r="AF80" i="65" s="1"/>
  <c r="V79" i="65"/>
  <c r="AD78" i="65"/>
  <c r="AF78" i="65" s="1"/>
  <c r="Z78" i="65"/>
  <c r="W78" i="65"/>
  <c r="V78" i="65"/>
  <c r="Z77" i="65"/>
  <c r="W77" i="65"/>
  <c r="V77" i="65"/>
  <c r="Z76" i="65"/>
  <c r="W76" i="65"/>
  <c r="AD77" i="65" s="1"/>
  <c r="AF77" i="65" s="1"/>
  <c r="V76" i="65"/>
  <c r="Z75" i="65"/>
  <c r="W75" i="65"/>
  <c r="V75" i="65"/>
  <c r="Z74" i="65"/>
  <c r="W74" i="65"/>
  <c r="V74" i="65"/>
  <c r="L74" i="65"/>
  <c r="K74" i="65"/>
  <c r="H74" i="65"/>
  <c r="Z73" i="65"/>
  <c r="W73" i="65"/>
  <c r="V73" i="65"/>
  <c r="Z72" i="65"/>
  <c r="W72" i="65"/>
  <c r="AD73" i="65" s="1"/>
  <c r="AF73" i="65" s="1"/>
  <c r="V72" i="65"/>
  <c r="Z71" i="65"/>
  <c r="W71" i="65"/>
  <c r="V71" i="65"/>
  <c r="Z70" i="65"/>
  <c r="W70" i="65"/>
  <c r="AH71" i="65" s="1"/>
  <c r="V70" i="65"/>
  <c r="AD69" i="65"/>
  <c r="AF69" i="65" s="1"/>
  <c r="Z69" i="65"/>
  <c r="W69" i="65"/>
  <c r="V69" i="65"/>
  <c r="Z68" i="65"/>
  <c r="W68" i="65"/>
  <c r="V68" i="65"/>
  <c r="Z67" i="65"/>
  <c r="W67" i="65"/>
  <c r="AD67" i="65" s="1"/>
  <c r="V67" i="65"/>
  <c r="K67" i="65"/>
  <c r="H67" i="65"/>
  <c r="Z66" i="65"/>
  <c r="W66" i="65"/>
  <c r="V66" i="65"/>
  <c r="AF65" i="65"/>
  <c r="Z65" i="65"/>
  <c r="W65" i="65"/>
  <c r="V65" i="65"/>
  <c r="Z64" i="65"/>
  <c r="W64" i="65"/>
  <c r="AD65" i="65" s="1"/>
  <c r="V64" i="65"/>
  <c r="Z63" i="65"/>
  <c r="W63" i="65"/>
  <c r="AD64" i="65" s="1"/>
  <c r="AF64" i="65" s="1"/>
  <c r="V63" i="65"/>
  <c r="Z62" i="65"/>
  <c r="W62" i="65"/>
  <c r="V62" i="65"/>
  <c r="Z61" i="65"/>
  <c r="W61" i="65"/>
  <c r="AD62" i="65" s="1"/>
  <c r="AF62" i="65" s="1"/>
  <c r="V61" i="65"/>
  <c r="Z60" i="65"/>
  <c r="W60" i="65"/>
  <c r="V60" i="65"/>
  <c r="K60" i="65"/>
  <c r="L60" i="65" s="1"/>
  <c r="H60" i="65"/>
  <c r="Z59" i="65"/>
  <c r="W59" i="65"/>
  <c r="V59" i="65"/>
  <c r="Z58" i="65"/>
  <c r="W58" i="65"/>
  <c r="V58" i="65"/>
  <c r="Z57" i="65"/>
  <c r="W57" i="65"/>
  <c r="V57" i="65"/>
  <c r="Z56" i="65"/>
  <c r="W56" i="65"/>
  <c r="V56" i="65"/>
  <c r="Z55" i="65"/>
  <c r="W55" i="65"/>
  <c r="V55" i="65"/>
  <c r="Z54" i="65"/>
  <c r="W54" i="65"/>
  <c r="AD55" i="65" s="1"/>
  <c r="AF55" i="65" s="1"/>
  <c r="V54" i="65"/>
  <c r="Z53" i="65"/>
  <c r="W53" i="65"/>
  <c r="V53" i="65"/>
  <c r="K53" i="65"/>
  <c r="H53" i="65"/>
  <c r="Z52" i="65"/>
  <c r="W52" i="65"/>
  <c r="V52" i="65"/>
  <c r="Z51" i="65"/>
  <c r="W51" i="65"/>
  <c r="V51" i="65"/>
  <c r="Z50" i="65"/>
  <c r="W50" i="65"/>
  <c r="V50" i="65"/>
  <c r="Z49" i="65"/>
  <c r="W49" i="65"/>
  <c r="V49" i="65"/>
  <c r="Z48" i="65"/>
  <c r="W48" i="65"/>
  <c r="V48" i="65"/>
  <c r="Z47" i="65"/>
  <c r="W47" i="65"/>
  <c r="AD48" i="65" s="1"/>
  <c r="AF48" i="65" s="1"/>
  <c r="V47" i="65"/>
  <c r="Z46" i="65"/>
  <c r="W46" i="65"/>
  <c r="V46" i="65"/>
  <c r="K46" i="65"/>
  <c r="L46" i="65" s="1"/>
  <c r="H46" i="65"/>
  <c r="Z45" i="65"/>
  <c r="W45" i="65"/>
  <c r="V45" i="65"/>
  <c r="Z44" i="65"/>
  <c r="W44" i="65"/>
  <c r="V44" i="65"/>
  <c r="Z43" i="65"/>
  <c r="W43" i="65"/>
  <c r="V43" i="65"/>
  <c r="Z42" i="65"/>
  <c r="W42" i="65"/>
  <c r="AH42" i="65" s="1"/>
  <c r="V42" i="65"/>
  <c r="Z41" i="65"/>
  <c r="W41" i="65"/>
  <c r="V41" i="65"/>
  <c r="Z40" i="65"/>
  <c r="W40" i="65"/>
  <c r="V40" i="65"/>
  <c r="Z39" i="65"/>
  <c r="W39" i="65"/>
  <c r="AD39" i="65" s="1"/>
  <c r="AF39" i="65" s="1"/>
  <c r="V39" i="65"/>
  <c r="K39" i="65"/>
  <c r="L39" i="65" s="1"/>
  <c r="H39" i="65"/>
  <c r="Z38" i="65"/>
  <c r="W38" i="65"/>
  <c r="V38" i="65"/>
  <c r="Z37" i="65"/>
  <c r="W37" i="65"/>
  <c r="V37" i="65"/>
  <c r="Z36" i="65"/>
  <c r="W36" i="65"/>
  <c r="V36" i="65"/>
  <c r="Z35" i="65"/>
  <c r="W35" i="65"/>
  <c r="V35" i="65"/>
  <c r="Z34" i="65"/>
  <c r="W34" i="65"/>
  <c r="V34" i="65"/>
  <c r="Z33" i="65"/>
  <c r="W33" i="65"/>
  <c r="V33" i="65"/>
  <c r="Z32" i="65"/>
  <c r="W32" i="65"/>
  <c r="V32" i="65"/>
  <c r="K32" i="65"/>
  <c r="L32" i="65" s="1"/>
  <c r="H32" i="65"/>
  <c r="Z31" i="65"/>
  <c r="W31" i="65"/>
  <c r="V31" i="65"/>
  <c r="Z30" i="65"/>
  <c r="W30" i="65"/>
  <c r="AD31" i="65" s="1"/>
  <c r="AF31" i="65" s="1"/>
  <c r="V30" i="65"/>
  <c r="Z29" i="65"/>
  <c r="W29" i="65"/>
  <c r="V29" i="65"/>
  <c r="Z28" i="65"/>
  <c r="W28" i="65"/>
  <c r="AH29" i="65" s="1"/>
  <c r="V28" i="65"/>
  <c r="Z27" i="65"/>
  <c r="W27" i="65"/>
  <c r="AD28" i="65" s="1"/>
  <c r="V27" i="65"/>
  <c r="Z26" i="65"/>
  <c r="W26" i="65"/>
  <c r="V26" i="65"/>
  <c r="Z25" i="65"/>
  <c r="W25" i="65"/>
  <c r="AD26" i="65" s="1"/>
  <c r="AF26" i="65" s="1"/>
  <c r="V25" i="65"/>
  <c r="K25" i="65"/>
  <c r="H25" i="65"/>
  <c r="Z24" i="65"/>
  <c r="W24" i="65"/>
  <c r="V24" i="65"/>
  <c r="Z23" i="65"/>
  <c r="W23" i="65"/>
  <c r="V23" i="65"/>
  <c r="Z22" i="65"/>
  <c r="W22" i="65"/>
  <c r="V22" i="65"/>
  <c r="Z21" i="65"/>
  <c r="W21" i="65"/>
  <c r="V21" i="65"/>
  <c r="Z20" i="65"/>
  <c r="W20" i="65"/>
  <c r="V20" i="65"/>
  <c r="Z19" i="65"/>
  <c r="W19" i="65"/>
  <c r="V19" i="65"/>
  <c r="Z18" i="65"/>
  <c r="W18" i="65"/>
  <c r="V18" i="65"/>
  <c r="L18" i="65"/>
  <c r="K18" i="65"/>
  <c r="H18" i="65"/>
  <c r="Z17" i="65"/>
  <c r="W17" i="65"/>
  <c r="V17" i="65"/>
  <c r="Z16" i="65"/>
  <c r="W16" i="65"/>
  <c r="V16" i="65"/>
  <c r="Z15" i="65"/>
  <c r="W15" i="65"/>
  <c r="V15" i="65"/>
  <c r="Z14" i="65"/>
  <c r="W14" i="65"/>
  <c r="V14" i="65"/>
  <c r="Z13" i="65"/>
  <c r="W13" i="65"/>
  <c r="AD17" i="65" s="1"/>
  <c r="AF17" i="65" s="1"/>
  <c r="V13" i="65"/>
  <c r="Z12" i="65"/>
  <c r="W12" i="65"/>
  <c r="V12" i="65"/>
  <c r="Z11" i="65"/>
  <c r="W11" i="65"/>
  <c r="V11" i="65"/>
  <c r="L11" i="65"/>
  <c r="AD11" i="65" s="1"/>
  <c r="AF11" i="65" s="1"/>
  <c r="K11" i="65"/>
  <c r="H11" i="65"/>
  <c r="AH76" i="65" l="1"/>
  <c r="AH79" i="65"/>
  <c r="AD27" i="65"/>
  <c r="AF27" i="65" s="1"/>
  <c r="AD37" i="65"/>
  <c r="AF37" i="65" s="1"/>
  <c r="AD63" i="65"/>
  <c r="AF63" i="65" s="1"/>
  <c r="AH85" i="65"/>
  <c r="AH88" i="65"/>
  <c r="AD42" i="65"/>
  <c r="AF42" i="65" s="1"/>
  <c r="AD76" i="65"/>
  <c r="AF76" i="65" s="1"/>
  <c r="AD23" i="65"/>
  <c r="AF23" i="65" s="1"/>
  <c r="AD52" i="65"/>
  <c r="AF52" i="65" s="1"/>
  <c r="AH62" i="65"/>
  <c r="AD66" i="65"/>
  <c r="AF66" i="65" s="1"/>
  <c r="AD70" i="65"/>
  <c r="AF70" i="65" s="1"/>
  <c r="AD79" i="65"/>
  <c r="AF79" i="65" s="1"/>
  <c r="AD90" i="65"/>
  <c r="AF90" i="65" s="1"/>
  <c r="AD45" i="65"/>
  <c r="AF45" i="65" s="1"/>
  <c r="AH48" i="65"/>
  <c r="AH57" i="65"/>
  <c r="AD93" i="65"/>
  <c r="AF93" i="65" s="1"/>
  <c r="AH87" i="65"/>
  <c r="AH74" i="65"/>
  <c r="AH75" i="65"/>
  <c r="AD83" i="65"/>
  <c r="AF83" i="65" s="1"/>
  <c r="AH84" i="65"/>
  <c r="AH89" i="65"/>
  <c r="AD56" i="65"/>
  <c r="AF56" i="65" s="1"/>
  <c r="AH70" i="65"/>
  <c r="AH56" i="65"/>
  <c r="AH60" i="65"/>
  <c r="AH61" i="65"/>
  <c r="AH46" i="65"/>
  <c r="AH47" i="65"/>
  <c r="AD51" i="65"/>
  <c r="AF51" i="65" s="1"/>
  <c r="AD59" i="65"/>
  <c r="AF59" i="65" s="1"/>
  <c r="AD72" i="65"/>
  <c r="AF72" i="65" s="1"/>
  <c r="AH41" i="65"/>
  <c r="AD22" i="65"/>
  <c r="AF22" i="65" s="1"/>
  <c r="AH38" i="65"/>
  <c r="AD41" i="65"/>
  <c r="AF41" i="65" s="1"/>
  <c r="AH23" i="65"/>
  <c r="AH21" i="65"/>
  <c r="AD25" i="65"/>
  <c r="AF25" i="65" s="1"/>
  <c r="AH28" i="65"/>
  <c r="AD38" i="65"/>
  <c r="AF38" i="65" s="1"/>
  <c r="AD16" i="65"/>
  <c r="AF16" i="65" s="1"/>
  <c r="AH17" i="65"/>
  <c r="AH31" i="65"/>
  <c r="AH52" i="65"/>
  <c r="AH50" i="65"/>
  <c r="AF67" i="65"/>
  <c r="AH94" i="65"/>
  <c r="AH92" i="65"/>
  <c r="AH25" i="65"/>
  <c r="AH26" i="65"/>
  <c r="AD35" i="65"/>
  <c r="AF35" i="65" s="1"/>
  <c r="AD44" i="65"/>
  <c r="AF44" i="65" s="1"/>
  <c r="AH45" i="65"/>
  <c r="L53" i="65"/>
  <c r="AH81" i="65"/>
  <c r="AD82" i="65"/>
  <c r="AF82" i="65" s="1"/>
  <c r="AH82" i="65"/>
  <c r="AH83" i="65"/>
  <c r="AH93" i="65"/>
  <c r="AD30" i="65"/>
  <c r="AF30" i="65" s="1"/>
  <c r="AH55" i="65"/>
  <c r="AH53" i="65"/>
  <c r="AH54" i="65"/>
  <c r="AD54" i="65"/>
  <c r="AF54" i="65" s="1"/>
  <c r="AD12" i="65"/>
  <c r="AF12" i="65" s="1"/>
  <c r="AD13" i="65" s="1"/>
  <c r="AF13" i="65" s="1"/>
  <c r="AD14" i="65" s="1"/>
  <c r="AH15" i="65"/>
  <c r="AH35" i="65"/>
  <c r="AF28" i="65"/>
  <c r="AH24" i="65"/>
  <c r="AH22" i="65"/>
  <c r="AH66" i="65"/>
  <c r="AH64" i="65"/>
  <c r="AF81" i="65"/>
  <c r="AH37" i="65"/>
  <c r="AD40" i="65"/>
  <c r="AF40" i="65" s="1"/>
  <c r="AH43" i="65"/>
  <c r="AH59" i="65"/>
  <c r="AD15" i="65"/>
  <c r="AF15" i="65" s="1"/>
  <c r="AD21" i="65"/>
  <c r="AF21" i="65" s="1"/>
  <c r="AD24" i="65"/>
  <c r="AF24" i="65" s="1"/>
  <c r="AH39" i="65"/>
  <c r="AH40" i="65"/>
  <c r="AD49" i="65"/>
  <c r="AF49" i="65" s="1"/>
  <c r="AD50" i="65"/>
  <c r="AF50" i="65" s="1"/>
  <c r="AD91" i="65"/>
  <c r="AF91" i="65" s="1"/>
  <c r="AD92" i="65"/>
  <c r="AF92" i="65" s="1"/>
  <c r="AH36" i="65"/>
  <c r="AH51" i="65"/>
  <c r="L67" i="65"/>
  <c r="AD36" i="65"/>
  <c r="AF36" i="65" s="1"/>
  <c r="AD53" i="65"/>
  <c r="L25" i="65"/>
  <c r="AH27" i="65"/>
  <c r="AH65" i="65"/>
  <c r="AH67" i="65"/>
  <c r="AH69" i="65"/>
  <c r="AH68" i="65"/>
  <c r="AD68" i="65"/>
  <c r="AF68" i="65" s="1"/>
  <c r="AH80" i="65"/>
  <c r="AH78" i="65"/>
  <c r="AD58" i="65"/>
  <c r="AF58" i="65" s="1"/>
  <c r="AH73" i="65"/>
  <c r="AH16" i="65"/>
  <c r="AD29" i="65"/>
  <c r="AF29" i="65" s="1"/>
  <c r="AH30" i="65"/>
  <c r="AD43" i="65"/>
  <c r="AH44" i="65"/>
  <c r="AH49" i="65"/>
  <c r="AD57" i="65"/>
  <c r="AF57" i="65" s="1"/>
  <c r="AH58" i="65"/>
  <c r="AH63" i="65"/>
  <c r="AD71" i="65"/>
  <c r="AF71" i="65" s="1"/>
  <c r="AH72" i="65"/>
  <c r="AH77" i="65"/>
  <c r="AD85" i="65"/>
  <c r="AF85" i="65" s="1"/>
  <c r="AH86" i="65"/>
  <c r="AH91" i="65"/>
  <c r="AD46" i="65"/>
  <c r="AD60" i="65"/>
  <c r="AD74" i="65"/>
  <c r="AD88" i="65"/>
  <c r="AD86" i="65"/>
  <c r="AF86" i="65" s="1"/>
  <c r="AD18" i="65"/>
  <c r="AD32" i="65"/>
  <c r="AD47" i="65"/>
  <c r="AF47" i="65" s="1"/>
  <c r="AD61" i="65"/>
  <c r="AF61" i="65" s="1"/>
  <c r="AD75" i="65"/>
  <c r="AF75" i="65" s="1"/>
  <c r="AD89" i="65"/>
  <c r="AF89" i="65" s="1"/>
  <c r="AG88" i="65" l="1"/>
  <c r="AG67" i="65"/>
  <c r="AG39" i="65"/>
  <c r="AE46" i="65"/>
  <c r="AF46" i="65"/>
  <c r="AE88" i="65"/>
  <c r="AI88" i="65" s="1"/>
  <c r="AF88" i="65"/>
  <c r="AE74" i="65"/>
  <c r="AI74" i="65" s="1"/>
  <c r="AF74" i="65"/>
  <c r="AF14" i="65"/>
  <c r="AE11" i="65"/>
  <c r="AE60" i="65"/>
  <c r="AF60" i="65"/>
  <c r="AG60" i="65"/>
  <c r="AE67" i="65"/>
  <c r="AI67" i="65" s="1"/>
  <c r="AG53" i="65"/>
  <c r="AF32" i="65"/>
  <c r="AD33" i="65" s="1"/>
  <c r="AF33" i="65" s="1"/>
  <c r="AD34" i="65" s="1"/>
  <c r="AF34" i="65" s="1"/>
  <c r="AG46" i="65"/>
  <c r="AG25" i="65"/>
  <c r="AF18" i="65"/>
  <c r="AD19" i="65" s="1"/>
  <c r="AF19" i="65" s="1"/>
  <c r="AD20" i="65" s="1"/>
  <c r="AF20" i="65" s="1"/>
  <c r="AG81" i="65"/>
  <c r="AG74" i="65"/>
  <c r="AF43" i="65"/>
  <c r="AE39" i="65"/>
  <c r="AI39" i="65" s="1"/>
  <c r="AE53" i="65"/>
  <c r="AI53" i="65" s="1"/>
  <c r="AF53" i="65"/>
  <c r="AE81" i="65"/>
  <c r="AE25" i="65"/>
  <c r="AI25" i="65" l="1"/>
  <c r="AI81" i="65"/>
  <c r="AE18" i="65"/>
  <c r="AE32" i="65"/>
  <c r="AI60" i="65"/>
  <c r="AI46" i="65"/>
  <c r="N88" i="65" l="1"/>
  <c r="O88" i="65" s="1"/>
  <c r="N53" i="65"/>
  <c r="O53" i="65" s="1"/>
  <c r="N11" i="65"/>
  <c r="O11" i="65" s="1"/>
  <c r="N60" i="65"/>
  <c r="O60" i="65" s="1"/>
  <c r="N39" i="65"/>
  <c r="O39" i="65" s="1"/>
  <c r="N46" i="65"/>
  <c r="O46" i="65" s="1"/>
  <c r="N25" i="65"/>
  <c r="O25" i="65" s="1"/>
  <c r="N32" i="65"/>
  <c r="O32" i="65" s="1"/>
  <c r="N18" i="65"/>
  <c r="O18" i="65" s="1"/>
  <c r="N81" i="65"/>
  <c r="O81" i="65" s="1"/>
  <c r="N74" i="65"/>
  <c r="O74" i="65" s="1"/>
  <c r="N67" i="65"/>
  <c r="O67" i="65" s="1"/>
  <c r="P25" i="65" l="1"/>
  <c r="Q25" i="65"/>
  <c r="Q60" i="65"/>
  <c r="P60" i="65"/>
  <c r="Q74" i="65"/>
  <c r="P74" i="65"/>
  <c r="P11" i="65"/>
  <c r="AH11" i="65" s="1"/>
  <c r="Q11" i="65"/>
  <c r="P81" i="65"/>
  <c r="Q81" i="65"/>
  <c r="P53" i="65"/>
  <c r="Q53" i="65"/>
  <c r="Q32" i="65"/>
  <c r="P32" i="65"/>
  <c r="AH32" i="65" s="1"/>
  <c r="P46" i="65"/>
  <c r="Q46" i="65"/>
  <c r="P39" i="65"/>
  <c r="Q39" i="65"/>
  <c r="P67" i="65"/>
  <c r="Q67" i="65"/>
  <c r="Q18" i="65"/>
  <c r="P18" i="65"/>
  <c r="AH18" i="65" s="1"/>
  <c r="AH19" i="65" s="1"/>
  <c r="P88" i="65"/>
  <c r="Q88" i="65"/>
  <c r="AH12" i="65" l="1"/>
  <c r="AH13" i="65" s="1"/>
  <c r="AH14" i="65" s="1"/>
  <c r="AG11" i="65" s="1"/>
  <c r="AI11" i="65" s="1"/>
  <c r="AH20" i="65"/>
  <c r="AG18" i="65" s="1"/>
  <c r="AI18" i="65" s="1"/>
  <c r="AH33" i="65"/>
  <c r="AH34" i="65" s="1"/>
  <c r="AG32" i="65" l="1"/>
  <c r="AI32" i="65" s="1"/>
  <c r="Z94" i="68" l="1"/>
  <c r="W94" i="68"/>
  <c r="V94" i="68"/>
  <c r="Z93" i="68"/>
  <c r="W93" i="68"/>
  <c r="AD94" i="68" s="1"/>
  <c r="AF94" i="68" s="1"/>
  <c r="V93" i="68"/>
  <c r="Z92" i="68"/>
  <c r="W92" i="68"/>
  <c r="AD93" i="68" s="1"/>
  <c r="AF93" i="68" s="1"/>
  <c r="V92" i="68"/>
  <c r="Z91" i="68"/>
  <c r="W91" i="68"/>
  <c r="V91" i="68"/>
  <c r="Z90" i="68"/>
  <c r="W90" i="68"/>
  <c r="V90" i="68"/>
  <c r="Z89" i="68"/>
  <c r="W89" i="68"/>
  <c r="V89" i="68"/>
  <c r="Z88" i="68"/>
  <c r="W88" i="68"/>
  <c r="AH89" i="68" s="1"/>
  <c r="V88" i="68"/>
  <c r="K88" i="68"/>
  <c r="L88" i="68" s="1"/>
  <c r="H88" i="68"/>
  <c r="Z87" i="68"/>
  <c r="W87" i="68"/>
  <c r="V87" i="68"/>
  <c r="Z86" i="68"/>
  <c r="W86" i="68"/>
  <c r="V86" i="68"/>
  <c r="Z85" i="68"/>
  <c r="W85" i="68"/>
  <c r="V85" i="68"/>
  <c r="Z84" i="68"/>
  <c r="W84" i="68"/>
  <c r="V84" i="68"/>
  <c r="Z83" i="68"/>
  <c r="W83" i="68"/>
  <c r="AD84" i="68" s="1"/>
  <c r="AF84" i="68" s="1"/>
  <c r="V83" i="68"/>
  <c r="Z82" i="68"/>
  <c r="W82" i="68"/>
  <c r="V82" i="68"/>
  <c r="Z81" i="68"/>
  <c r="W81" i="68"/>
  <c r="AH81" i="68" s="1"/>
  <c r="V81" i="68"/>
  <c r="K81" i="68"/>
  <c r="H81" i="68"/>
  <c r="Z80" i="68"/>
  <c r="W80" i="68"/>
  <c r="V80" i="68"/>
  <c r="Z79" i="68"/>
  <c r="W79" i="68"/>
  <c r="V79" i="68"/>
  <c r="Z78" i="68"/>
  <c r="W78" i="68"/>
  <c r="AD79" i="68" s="1"/>
  <c r="AF79" i="68" s="1"/>
  <c r="V78" i="68"/>
  <c r="Z77" i="68"/>
  <c r="W77" i="68"/>
  <c r="AH78" i="68" s="1"/>
  <c r="V77" i="68"/>
  <c r="Z76" i="68"/>
  <c r="W76" i="68"/>
  <c r="AD77" i="68" s="1"/>
  <c r="AF77" i="68" s="1"/>
  <c r="V76" i="68"/>
  <c r="Z75" i="68"/>
  <c r="W75" i="68"/>
  <c r="V75" i="68"/>
  <c r="Z74" i="68"/>
  <c r="W74" i="68"/>
  <c r="V74" i="68"/>
  <c r="K74" i="68"/>
  <c r="L74" i="68" s="1"/>
  <c r="H74" i="68"/>
  <c r="Z73" i="68"/>
  <c r="W73" i="68"/>
  <c r="V73" i="68"/>
  <c r="Z72" i="68"/>
  <c r="W72" i="68"/>
  <c r="AD73" i="68" s="1"/>
  <c r="AF73" i="68" s="1"/>
  <c r="V72" i="68"/>
  <c r="Z71" i="68"/>
  <c r="W71" i="68"/>
  <c r="V71" i="68"/>
  <c r="Z70" i="68"/>
  <c r="W70" i="68"/>
  <c r="V70" i="68"/>
  <c r="Z69" i="68"/>
  <c r="W69" i="68"/>
  <c r="V69" i="68"/>
  <c r="Z68" i="68"/>
  <c r="W68" i="68"/>
  <c r="AD69" i="68" s="1"/>
  <c r="AF69" i="68" s="1"/>
  <c r="V68" i="68"/>
  <c r="Z67" i="68"/>
  <c r="W67" i="68"/>
  <c r="V67" i="68"/>
  <c r="K67" i="68"/>
  <c r="H67" i="68"/>
  <c r="Z66" i="68"/>
  <c r="W66" i="68"/>
  <c r="V66" i="68"/>
  <c r="Z65" i="68"/>
  <c r="W65" i="68"/>
  <c r="V65" i="68"/>
  <c r="Z64" i="68"/>
  <c r="W64" i="68"/>
  <c r="V64" i="68"/>
  <c r="Z63" i="68"/>
  <c r="W63" i="68"/>
  <c r="V63" i="68"/>
  <c r="Z62" i="68"/>
  <c r="W62" i="68"/>
  <c r="V62" i="68"/>
  <c r="Z61" i="68"/>
  <c r="W61" i="68"/>
  <c r="AD62" i="68" s="1"/>
  <c r="AF62" i="68" s="1"/>
  <c r="V61" i="68"/>
  <c r="Z60" i="68"/>
  <c r="W60" i="68"/>
  <c r="V60" i="68"/>
  <c r="K60" i="68"/>
  <c r="L60" i="68" s="1"/>
  <c r="H60" i="68"/>
  <c r="Z59" i="68"/>
  <c r="W59" i="68"/>
  <c r="V59" i="68"/>
  <c r="Z58" i="68"/>
  <c r="W58" i="68"/>
  <c r="V58" i="68"/>
  <c r="Z57" i="68"/>
  <c r="W57" i="68"/>
  <c r="V57" i="68"/>
  <c r="Z56" i="68"/>
  <c r="W56" i="68"/>
  <c r="V56" i="68"/>
  <c r="Z55" i="68"/>
  <c r="W55" i="68"/>
  <c r="AD56" i="68" s="1"/>
  <c r="AF56" i="68" s="1"/>
  <c r="V55" i="68"/>
  <c r="Z54" i="68"/>
  <c r="W54" i="68"/>
  <c r="V54" i="68"/>
  <c r="Z53" i="68"/>
  <c r="W53" i="68"/>
  <c r="V53" i="68"/>
  <c r="K53" i="68"/>
  <c r="H53" i="68"/>
  <c r="Z52" i="68"/>
  <c r="W52" i="68"/>
  <c r="V52" i="68"/>
  <c r="Z51" i="68"/>
  <c r="W51" i="68"/>
  <c r="V51" i="68"/>
  <c r="Z50" i="68"/>
  <c r="W50" i="68"/>
  <c r="AD51" i="68" s="1"/>
  <c r="AF51" i="68" s="1"/>
  <c r="V50" i="68"/>
  <c r="Z49" i="68"/>
  <c r="W49" i="68"/>
  <c r="V49" i="68"/>
  <c r="Z48" i="68"/>
  <c r="W48" i="68"/>
  <c r="AD49" i="68" s="1"/>
  <c r="AF49" i="68" s="1"/>
  <c r="V48" i="68"/>
  <c r="Z47" i="68"/>
  <c r="W47" i="68"/>
  <c r="V47" i="68"/>
  <c r="Z46" i="68"/>
  <c r="W46" i="68"/>
  <c r="V46" i="68"/>
  <c r="K46" i="68"/>
  <c r="L46" i="68" s="1"/>
  <c r="H46" i="68"/>
  <c r="Z45" i="68"/>
  <c r="W45" i="68"/>
  <c r="V45" i="68"/>
  <c r="Z44" i="68"/>
  <c r="W44" i="68"/>
  <c r="AD45" i="68" s="1"/>
  <c r="AF45" i="68" s="1"/>
  <c r="V44" i="68"/>
  <c r="Z43" i="68"/>
  <c r="W43" i="68"/>
  <c r="V43" i="68"/>
  <c r="Z42" i="68"/>
  <c r="W42" i="68"/>
  <c r="V42" i="68"/>
  <c r="Z41" i="68"/>
  <c r="W41" i="68"/>
  <c r="V41" i="68"/>
  <c r="Z40" i="68"/>
  <c r="W40" i="68"/>
  <c r="V40" i="68"/>
  <c r="Z39" i="68"/>
  <c r="W39" i="68"/>
  <c r="V39" i="68"/>
  <c r="K39" i="68"/>
  <c r="H39" i="68"/>
  <c r="Z38" i="68"/>
  <c r="W38" i="68"/>
  <c r="V38" i="68"/>
  <c r="Z37" i="68"/>
  <c r="W37" i="68"/>
  <c r="V37" i="68"/>
  <c r="Z36" i="68"/>
  <c r="W36" i="68"/>
  <c r="AD37" i="68" s="1"/>
  <c r="AF37" i="68" s="1"/>
  <c r="V36" i="68"/>
  <c r="Z35" i="68"/>
  <c r="W35" i="68"/>
  <c r="V35" i="68"/>
  <c r="Z34" i="68"/>
  <c r="W34" i="68"/>
  <c r="V34" i="68"/>
  <c r="Z33" i="68"/>
  <c r="W33" i="68"/>
  <c r="AD34" i="68" s="1"/>
  <c r="AF34" i="68" s="1"/>
  <c r="V33" i="68"/>
  <c r="Z32" i="68"/>
  <c r="W32" i="68"/>
  <c r="V32" i="68"/>
  <c r="K32" i="68"/>
  <c r="L32" i="68" s="1"/>
  <c r="H32" i="68"/>
  <c r="Z31" i="68"/>
  <c r="W31" i="68"/>
  <c r="V31" i="68"/>
  <c r="Z30" i="68"/>
  <c r="W30" i="68"/>
  <c r="V30" i="68"/>
  <c r="Z29" i="68"/>
  <c r="W29" i="68"/>
  <c r="V29" i="68"/>
  <c r="Z28" i="68"/>
  <c r="W28" i="68"/>
  <c r="V28" i="68"/>
  <c r="Z27" i="68"/>
  <c r="W27" i="68"/>
  <c r="AD28" i="68" s="1"/>
  <c r="AF28" i="68" s="1"/>
  <c r="V27" i="68"/>
  <c r="Z26" i="68"/>
  <c r="W26" i="68"/>
  <c r="V26" i="68"/>
  <c r="Z25" i="68"/>
  <c r="W25" i="68"/>
  <c r="V25" i="68"/>
  <c r="K25" i="68"/>
  <c r="H25" i="68"/>
  <c r="Z24" i="68"/>
  <c r="W24" i="68"/>
  <c r="V24" i="68"/>
  <c r="Z23" i="68"/>
  <c r="W23" i="68"/>
  <c r="AD24" i="68" s="1"/>
  <c r="AF24" i="68" s="1"/>
  <c r="V23" i="68"/>
  <c r="Z22" i="68"/>
  <c r="W22" i="68"/>
  <c r="V22" i="68"/>
  <c r="Z21" i="68"/>
  <c r="W21" i="68"/>
  <c r="V21" i="68"/>
  <c r="Z20" i="68"/>
  <c r="W20" i="68"/>
  <c r="V20" i="68"/>
  <c r="Z19" i="68"/>
  <c r="W19" i="68"/>
  <c r="V19" i="68"/>
  <c r="Z18" i="68"/>
  <c r="W18" i="68"/>
  <c r="V18" i="68"/>
  <c r="K18" i="68"/>
  <c r="L18" i="68" s="1"/>
  <c r="H18" i="68"/>
  <c r="Z17" i="68"/>
  <c r="W17" i="68"/>
  <c r="V17" i="68"/>
  <c r="Z16" i="68"/>
  <c r="W16" i="68"/>
  <c r="V16" i="68"/>
  <c r="Z15" i="68"/>
  <c r="W15" i="68"/>
  <c r="V15" i="68"/>
  <c r="Z14" i="68"/>
  <c r="W14" i="68"/>
  <c r="V14" i="68"/>
  <c r="Z13" i="68"/>
  <c r="W13" i="68"/>
  <c r="V13" i="68"/>
  <c r="Z12" i="68"/>
  <c r="W12" i="68"/>
  <c r="V12" i="68"/>
  <c r="Z11" i="68"/>
  <c r="W11" i="68"/>
  <c r="V11" i="68"/>
  <c r="K11" i="68"/>
  <c r="H11" i="68"/>
  <c r="AD17" i="68" l="1"/>
  <c r="AF17" i="68" s="1"/>
  <c r="AD48" i="68"/>
  <c r="AF48" i="68" s="1"/>
  <c r="AD65" i="68"/>
  <c r="AF65" i="68" s="1"/>
  <c r="AH33" i="68"/>
  <c r="AH50" i="68"/>
  <c r="AD66" i="68"/>
  <c r="AF66" i="68" s="1"/>
  <c r="AH66" i="68"/>
  <c r="AD90" i="68"/>
  <c r="AF90" i="68" s="1"/>
  <c r="AH21" i="68"/>
  <c r="AD38" i="68"/>
  <c r="AF38" i="68" s="1"/>
  <c r="AH58" i="68"/>
  <c r="AD76" i="68"/>
  <c r="AF76" i="68" s="1"/>
  <c r="AH76" i="68"/>
  <c r="AD83" i="68"/>
  <c r="AF83" i="68" s="1"/>
  <c r="AH84" i="68"/>
  <c r="AH94" i="68"/>
  <c r="AH75" i="68"/>
  <c r="AD80" i="68"/>
  <c r="AF80" i="68" s="1"/>
  <c r="AD87" i="68"/>
  <c r="AF87" i="68" s="1"/>
  <c r="AD91" i="68"/>
  <c r="AF91" i="68" s="1"/>
  <c r="AH92" i="68"/>
  <c r="AH80" i="68"/>
  <c r="AH86" i="68"/>
  <c r="AH85" i="68"/>
  <c r="AH90" i="68"/>
  <c r="AH48" i="68"/>
  <c r="AD55" i="68"/>
  <c r="AF55" i="68" s="1"/>
  <c r="AH56" i="68"/>
  <c r="AH47" i="68"/>
  <c r="AD52" i="68"/>
  <c r="AF52" i="68" s="1"/>
  <c r="AD59" i="68"/>
  <c r="AF59" i="68" s="1"/>
  <c r="AH62" i="68"/>
  <c r="AD70" i="68"/>
  <c r="AF70" i="68" s="1"/>
  <c r="AD63" i="68"/>
  <c r="AF63" i="68" s="1"/>
  <c r="AH64" i="68"/>
  <c r="AH72" i="68"/>
  <c r="AH71" i="68"/>
  <c r="AH52" i="68"/>
  <c r="AH57" i="68"/>
  <c r="AH61" i="68"/>
  <c r="AH70" i="68"/>
  <c r="AD27" i="68"/>
  <c r="AF27" i="68" s="1"/>
  <c r="AH28" i="68"/>
  <c r="AH38" i="68"/>
  <c r="AH44" i="68"/>
  <c r="AH43" i="68"/>
  <c r="AD23" i="68"/>
  <c r="AF23" i="68" s="1"/>
  <c r="AD31" i="68"/>
  <c r="AF31" i="68" s="1"/>
  <c r="AH35" i="68"/>
  <c r="AH36" i="68"/>
  <c r="AD42" i="68"/>
  <c r="AF42" i="68" s="1"/>
  <c r="AH24" i="68"/>
  <c r="AH30" i="68"/>
  <c r="AH29" i="68"/>
  <c r="AH34" i="68"/>
  <c r="AD41" i="68"/>
  <c r="AF41" i="68" s="1"/>
  <c r="AH42" i="68"/>
  <c r="AH15" i="68"/>
  <c r="AH16" i="68"/>
  <c r="AD16" i="68"/>
  <c r="AF16" i="68" s="1"/>
  <c r="AH39" i="68"/>
  <c r="AH41" i="68"/>
  <c r="AH40" i="68"/>
  <c r="AD40" i="68"/>
  <c r="AF40" i="68" s="1"/>
  <c r="AD39" i="68"/>
  <c r="AD54" i="68"/>
  <c r="AF54" i="68" s="1"/>
  <c r="AH53" i="68"/>
  <c r="AH54" i="68"/>
  <c r="AH55" i="68"/>
  <c r="AD53" i="68"/>
  <c r="AH27" i="68"/>
  <c r="AH25" i="68"/>
  <c r="AH26" i="68"/>
  <c r="AD26" i="68"/>
  <c r="AF26" i="68" s="1"/>
  <c r="AD25" i="68"/>
  <c r="AD15" i="68"/>
  <c r="AF15" i="68" s="1"/>
  <c r="AH67" i="68"/>
  <c r="AD68" i="68"/>
  <c r="AF68" i="68" s="1"/>
  <c r="AH68" i="68"/>
  <c r="AH69" i="68"/>
  <c r="AD67" i="68"/>
  <c r="AD36" i="68"/>
  <c r="AF36" i="68" s="1"/>
  <c r="AH37" i="68"/>
  <c r="AD50" i="68"/>
  <c r="AF50" i="68" s="1"/>
  <c r="AH51" i="68"/>
  <c r="AD64" i="68"/>
  <c r="AF64" i="68" s="1"/>
  <c r="AH65" i="68"/>
  <c r="AD78" i="68"/>
  <c r="AF78" i="68" s="1"/>
  <c r="AH79" i="68"/>
  <c r="AD92" i="68"/>
  <c r="AF92" i="68" s="1"/>
  <c r="AH93" i="68"/>
  <c r="L11" i="68"/>
  <c r="AD11" i="68" s="1"/>
  <c r="L25" i="68"/>
  <c r="AH32" i="68"/>
  <c r="L39" i="68"/>
  <c r="AH46" i="68"/>
  <c r="L53" i="68"/>
  <c r="AH60" i="68"/>
  <c r="L67" i="68"/>
  <c r="AH74" i="68"/>
  <c r="L81" i="68"/>
  <c r="AD81" i="68"/>
  <c r="AH88" i="68"/>
  <c r="AH23" i="68"/>
  <c r="AH17" i="68"/>
  <c r="AD21" i="68"/>
  <c r="AF21" i="68" s="1"/>
  <c r="AH22" i="68"/>
  <c r="AD35" i="68"/>
  <c r="AF35" i="68" s="1"/>
  <c r="AD58" i="68"/>
  <c r="AF58" i="68" s="1"/>
  <c r="AD82" i="68"/>
  <c r="AF82" i="68" s="1"/>
  <c r="AH83" i="68"/>
  <c r="AH87" i="68"/>
  <c r="AD29" i="68"/>
  <c r="AF29" i="68" s="1"/>
  <c r="AD43" i="68"/>
  <c r="AF43" i="68" s="1"/>
  <c r="AH49" i="68"/>
  <c r="AD57" i="68"/>
  <c r="AF57" i="68" s="1"/>
  <c r="AH63" i="68"/>
  <c r="AD71" i="68"/>
  <c r="AF71" i="68" s="1"/>
  <c r="AH77" i="68"/>
  <c r="AH82" i="68"/>
  <c r="AD85" i="68"/>
  <c r="AF85" i="68" s="1"/>
  <c r="AH91" i="68"/>
  <c r="AD22" i="68"/>
  <c r="AF22" i="68" s="1"/>
  <c r="AD30" i="68"/>
  <c r="AF30" i="68" s="1"/>
  <c r="AD44" i="68"/>
  <c r="AF44" i="68" s="1"/>
  <c r="AH59" i="68"/>
  <c r="AD86" i="68"/>
  <c r="AF86" i="68" s="1"/>
  <c r="AD18" i="68"/>
  <c r="AD32" i="68"/>
  <c r="AD46" i="68"/>
  <c r="AD60" i="68"/>
  <c r="AD74" i="68"/>
  <c r="AD88" i="68"/>
  <c r="AH31" i="68"/>
  <c r="AH45" i="68"/>
  <c r="AD72" i="68"/>
  <c r="AF72" i="68" s="1"/>
  <c r="AH73" i="68"/>
  <c r="AD33" i="68"/>
  <c r="AF33" i="68" s="1"/>
  <c r="AD47" i="68"/>
  <c r="AF47" i="68" s="1"/>
  <c r="AD61" i="68"/>
  <c r="AF61" i="68" s="1"/>
  <c r="AD75" i="68"/>
  <c r="AF75" i="68" s="1"/>
  <c r="AD89" i="68"/>
  <c r="AF89" i="68" s="1"/>
  <c r="AG81" i="68" l="1"/>
  <c r="AG60" i="68"/>
  <c r="AG32" i="68"/>
  <c r="AG46" i="68"/>
  <c r="AF18" i="68"/>
  <c r="AD19" i="68" s="1"/>
  <c r="AF19" i="68" s="1"/>
  <c r="AD20" i="68" s="1"/>
  <c r="AF20" i="68" s="1"/>
  <c r="AG74" i="68"/>
  <c r="AF11" i="68"/>
  <c r="AD12" i="68" s="1"/>
  <c r="AF12" i="68" s="1"/>
  <c r="AD13" i="68" s="1"/>
  <c r="AF13" i="68" s="1"/>
  <c r="AD14" i="68" s="1"/>
  <c r="AF14" i="68" s="1"/>
  <c r="AG25" i="68"/>
  <c r="AE39" i="68"/>
  <c r="AF39" i="68"/>
  <c r="AE32" i="68"/>
  <c r="AI32" i="68" s="1"/>
  <c r="AF32" i="68"/>
  <c r="AF81" i="68"/>
  <c r="AE81" i="68"/>
  <c r="AI81" i="68" s="1"/>
  <c r="AE74" i="68"/>
  <c r="AI74" i="68" s="1"/>
  <c r="AF74" i="68"/>
  <c r="AF67" i="68"/>
  <c r="AE67" i="68"/>
  <c r="AE88" i="68"/>
  <c r="AF88" i="68"/>
  <c r="AF53" i="68"/>
  <c r="AE53" i="68"/>
  <c r="AE60" i="68"/>
  <c r="AI60" i="68" s="1"/>
  <c r="AF60" i="68"/>
  <c r="AG39" i="68"/>
  <c r="AE46" i="68"/>
  <c r="AI46" i="68" s="1"/>
  <c r="AF46" i="68"/>
  <c r="AG88" i="68"/>
  <c r="AG67" i="68"/>
  <c r="AE25" i="68"/>
  <c r="AF25" i="68"/>
  <c r="AG53" i="68"/>
  <c r="AI88" i="68" l="1"/>
  <c r="AI39" i="68"/>
  <c r="AI67" i="68"/>
  <c r="AI53" i="68"/>
  <c r="AE11" i="68"/>
  <c r="AI25" i="68"/>
  <c r="AE18" i="68"/>
  <c r="N88" i="68" l="1"/>
  <c r="O88" i="68" s="1"/>
  <c r="N67" i="68"/>
  <c r="O67" i="68" s="1"/>
  <c r="N46" i="68"/>
  <c r="O46" i="68" s="1"/>
  <c r="N32" i="68"/>
  <c r="O32" i="68" s="1"/>
  <c r="N18" i="68"/>
  <c r="O18" i="68" s="1"/>
  <c r="N74" i="68"/>
  <c r="O74" i="68" s="1"/>
  <c r="N39" i="68"/>
  <c r="O39" i="68" s="1"/>
  <c r="N25" i="68"/>
  <c r="O25" i="68" s="1"/>
  <c r="N11" i="68"/>
  <c r="O11" i="68" s="1"/>
  <c r="N81" i="68"/>
  <c r="O81" i="68" s="1"/>
  <c r="N60" i="68"/>
  <c r="O60" i="68" s="1"/>
  <c r="N53" i="68"/>
  <c r="O53" i="68" s="1"/>
  <c r="P25" i="68" l="1"/>
  <c r="Q25" i="68"/>
  <c r="P53" i="68"/>
  <c r="Q53" i="68"/>
  <c r="Q32" i="68"/>
  <c r="P32" i="68"/>
  <c r="Q74" i="68"/>
  <c r="P74" i="68"/>
  <c r="Q60" i="68"/>
  <c r="P60" i="68"/>
  <c r="Q46" i="68"/>
  <c r="P46" i="68"/>
  <c r="P18" i="68"/>
  <c r="AH18" i="68" s="1"/>
  <c r="Q18" i="68"/>
  <c r="P81" i="68"/>
  <c r="Q81" i="68"/>
  <c r="P67" i="68"/>
  <c r="Q67" i="68"/>
  <c r="P39" i="68"/>
  <c r="Q39" i="68"/>
  <c r="P11" i="68"/>
  <c r="AH11" i="68" s="1"/>
  <c r="Q11" i="68"/>
  <c r="Q88" i="68"/>
  <c r="P88" i="68"/>
  <c r="AH19" i="68" l="1"/>
  <c r="AH20" i="68" s="1"/>
  <c r="AG18" i="68" s="1"/>
  <c r="AI18" i="68" s="1"/>
  <c r="AH12" i="68"/>
  <c r="AH13" i="68" s="1"/>
  <c r="AH14" i="68" s="1"/>
  <c r="AG11" i="68" s="1"/>
  <c r="AI11" i="68" s="1"/>
  <c r="Z94" i="61" l="1"/>
  <c r="W94" i="61"/>
  <c r="V94" i="61"/>
  <c r="Z93" i="61"/>
  <c r="W93" i="61"/>
  <c r="AD94" i="61" s="1"/>
  <c r="AF94" i="61" s="1"/>
  <c r="V93" i="61"/>
  <c r="Z92" i="61"/>
  <c r="W92" i="61"/>
  <c r="AD93" i="61" s="1"/>
  <c r="AF93" i="61" s="1"/>
  <c r="V92" i="61"/>
  <c r="Z91" i="61"/>
  <c r="W91" i="61"/>
  <c r="V91" i="61"/>
  <c r="Z90" i="61"/>
  <c r="W90" i="61"/>
  <c r="AD91" i="61" s="1"/>
  <c r="AF91" i="61" s="1"/>
  <c r="V90" i="61"/>
  <c r="Z89" i="61"/>
  <c r="W89" i="61"/>
  <c r="V89" i="61"/>
  <c r="Z88" i="61"/>
  <c r="W88" i="61"/>
  <c r="V88" i="61"/>
  <c r="N88" i="61"/>
  <c r="O88" i="61" s="1"/>
  <c r="P88" i="61" s="1"/>
  <c r="K88" i="61"/>
  <c r="H88" i="61"/>
  <c r="Z87" i="61"/>
  <c r="W87" i="61"/>
  <c r="V87" i="61"/>
  <c r="Z86" i="61"/>
  <c r="W86" i="61"/>
  <c r="AD87" i="61" s="1"/>
  <c r="AF87" i="61" s="1"/>
  <c r="V86" i="61"/>
  <c r="Z85" i="61"/>
  <c r="W85" i="61"/>
  <c r="V85" i="61"/>
  <c r="Z84" i="61"/>
  <c r="W84" i="61"/>
  <c r="AD85" i="61" s="1"/>
  <c r="AF85" i="61" s="1"/>
  <c r="V84" i="61"/>
  <c r="Z83" i="61"/>
  <c r="W83" i="61"/>
  <c r="V83" i="61"/>
  <c r="Z82" i="61"/>
  <c r="W82" i="61"/>
  <c r="V82" i="61"/>
  <c r="Z81" i="61"/>
  <c r="W81" i="61"/>
  <c r="V81" i="61"/>
  <c r="N81" i="61"/>
  <c r="O81" i="61" s="1"/>
  <c r="P81" i="61" s="1"/>
  <c r="K81" i="61"/>
  <c r="H81" i="61"/>
  <c r="Z80" i="61"/>
  <c r="W80" i="61"/>
  <c r="V80" i="61"/>
  <c r="Z79" i="61"/>
  <c r="W79" i="61"/>
  <c r="V79" i="61"/>
  <c r="Z78" i="61"/>
  <c r="W78" i="61"/>
  <c r="AD79" i="61" s="1"/>
  <c r="AF79" i="61" s="1"/>
  <c r="V78" i="61"/>
  <c r="Z77" i="61"/>
  <c r="W77" i="61"/>
  <c r="AD78" i="61" s="1"/>
  <c r="AF78" i="61" s="1"/>
  <c r="V77" i="61"/>
  <c r="Z76" i="61"/>
  <c r="W76" i="61"/>
  <c r="V76" i="61"/>
  <c r="Z75" i="61"/>
  <c r="W75" i="61"/>
  <c r="V75" i="61"/>
  <c r="Z74" i="61"/>
  <c r="W74" i="61"/>
  <c r="V74" i="61"/>
  <c r="N74" i="61"/>
  <c r="O74" i="61" s="1"/>
  <c r="P74" i="61" s="1"/>
  <c r="K74" i="61"/>
  <c r="H74" i="61"/>
  <c r="Z73" i="61"/>
  <c r="W73" i="61"/>
  <c r="V73" i="61"/>
  <c r="Z72" i="61"/>
  <c r="W72" i="61"/>
  <c r="V72" i="61"/>
  <c r="Z71" i="61"/>
  <c r="W71" i="61"/>
  <c r="V71" i="61"/>
  <c r="Z70" i="61"/>
  <c r="W70" i="61"/>
  <c r="V70" i="61"/>
  <c r="Z69" i="61"/>
  <c r="W69" i="61"/>
  <c r="V69" i="61"/>
  <c r="Z68" i="61"/>
  <c r="W68" i="61"/>
  <c r="AD69" i="61" s="1"/>
  <c r="AF69" i="61" s="1"/>
  <c r="V68" i="61"/>
  <c r="Z67" i="61"/>
  <c r="W67" i="61"/>
  <c r="V67" i="61"/>
  <c r="N67" i="61"/>
  <c r="O67" i="61" s="1"/>
  <c r="P67" i="61" s="1"/>
  <c r="K67" i="61"/>
  <c r="H67" i="61"/>
  <c r="Z66" i="61"/>
  <c r="W66" i="61"/>
  <c r="V66" i="61"/>
  <c r="Z65" i="61"/>
  <c r="W65" i="61"/>
  <c r="V65" i="61"/>
  <c r="Z64" i="61"/>
  <c r="W64" i="61"/>
  <c r="AD65" i="61" s="1"/>
  <c r="AF65" i="61" s="1"/>
  <c r="V64" i="61"/>
  <c r="Z63" i="61"/>
  <c r="W63" i="61"/>
  <c r="AD64" i="61" s="1"/>
  <c r="AF64" i="61" s="1"/>
  <c r="V63" i="61"/>
  <c r="Z62" i="61"/>
  <c r="W62" i="61"/>
  <c r="V62" i="61"/>
  <c r="Z61" i="61"/>
  <c r="W61" i="61"/>
  <c r="V61" i="61"/>
  <c r="Z60" i="61"/>
  <c r="W60" i="61"/>
  <c r="AH61" i="61" s="1"/>
  <c r="V60" i="61"/>
  <c r="N60" i="61"/>
  <c r="O60" i="61" s="1"/>
  <c r="P60" i="61" s="1"/>
  <c r="K60" i="61"/>
  <c r="H60" i="61"/>
  <c r="Z59" i="61"/>
  <c r="W59" i="61"/>
  <c r="V59" i="61"/>
  <c r="Z58" i="61"/>
  <c r="W58" i="61"/>
  <c r="AD59" i="61" s="1"/>
  <c r="AF59" i="61" s="1"/>
  <c r="V58" i="61"/>
  <c r="Z57" i="61"/>
  <c r="W57" i="61"/>
  <c r="V57" i="61"/>
  <c r="Z56" i="61"/>
  <c r="W56" i="61"/>
  <c r="AD57" i="61" s="1"/>
  <c r="AF57" i="61" s="1"/>
  <c r="V56" i="61"/>
  <c r="Z55" i="61"/>
  <c r="W55" i="61"/>
  <c r="AD56" i="61" s="1"/>
  <c r="AF56" i="61" s="1"/>
  <c r="V55" i="61"/>
  <c r="Z54" i="61"/>
  <c r="W54" i="61"/>
  <c r="AD55" i="61" s="1"/>
  <c r="AF55" i="61" s="1"/>
  <c r="V54" i="61"/>
  <c r="Z53" i="61"/>
  <c r="W53" i="61"/>
  <c r="V53" i="61"/>
  <c r="N53" i="61"/>
  <c r="O53" i="61" s="1"/>
  <c r="P53" i="61" s="1"/>
  <c r="K53" i="61"/>
  <c r="H53" i="61"/>
  <c r="Z52" i="61"/>
  <c r="W52" i="61"/>
  <c r="V52" i="61"/>
  <c r="Z51" i="61"/>
  <c r="W51" i="61"/>
  <c r="AD52" i="61" s="1"/>
  <c r="AF52" i="61" s="1"/>
  <c r="V51" i="61"/>
  <c r="Z50" i="61"/>
  <c r="W50" i="61"/>
  <c r="AD51" i="61" s="1"/>
  <c r="AF51" i="61" s="1"/>
  <c r="V50" i="61"/>
  <c r="Z49" i="61"/>
  <c r="W49" i="61"/>
  <c r="V49" i="61"/>
  <c r="Z48" i="61"/>
  <c r="W48" i="61"/>
  <c r="AH49" i="61" s="1"/>
  <c r="V48" i="61"/>
  <c r="Z47" i="61"/>
  <c r="W47" i="61"/>
  <c r="V47" i="61"/>
  <c r="Z46" i="61"/>
  <c r="W46" i="61"/>
  <c r="V46" i="61"/>
  <c r="N46" i="61"/>
  <c r="O46" i="61" s="1"/>
  <c r="P46" i="61" s="1"/>
  <c r="K46" i="61"/>
  <c r="H46" i="61"/>
  <c r="Z45" i="61"/>
  <c r="W45" i="61"/>
  <c r="V45" i="61"/>
  <c r="Z44" i="61"/>
  <c r="W44" i="61"/>
  <c r="AD45" i="61" s="1"/>
  <c r="AF45" i="61" s="1"/>
  <c r="V44" i="61"/>
  <c r="Z43" i="61"/>
  <c r="W43" i="61"/>
  <c r="V43" i="61"/>
  <c r="Z42" i="61"/>
  <c r="W42" i="61"/>
  <c r="V42" i="61"/>
  <c r="AD41" i="61"/>
  <c r="AF41" i="61" s="1"/>
  <c r="Z41" i="61"/>
  <c r="W41" i="61"/>
  <c r="AD42" i="61" s="1"/>
  <c r="AF42" i="61" s="1"/>
  <c r="V41" i="61"/>
  <c r="Z40" i="61"/>
  <c r="W40" i="61"/>
  <c r="V40" i="61"/>
  <c r="Z39" i="61"/>
  <c r="W39" i="61"/>
  <c r="V39" i="61"/>
  <c r="N39" i="61"/>
  <c r="O39" i="61" s="1"/>
  <c r="P39" i="61" s="1"/>
  <c r="K39" i="61"/>
  <c r="H39" i="61"/>
  <c r="Z38" i="61"/>
  <c r="W38" i="61"/>
  <c r="V38" i="61"/>
  <c r="Z37" i="61"/>
  <c r="W37" i="61"/>
  <c r="V37" i="61"/>
  <c r="Z36" i="61"/>
  <c r="W36" i="61"/>
  <c r="V36" i="61"/>
  <c r="Z35" i="61"/>
  <c r="W35" i="61"/>
  <c r="V35" i="61"/>
  <c r="Z34" i="61"/>
  <c r="W34" i="61"/>
  <c r="AD35" i="61" s="1"/>
  <c r="AF35" i="61" s="1"/>
  <c r="V34" i="61"/>
  <c r="Z33" i="61"/>
  <c r="W33" i="61"/>
  <c r="V33" i="61"/>
  <c r="Z32" i="61"/>
  <c r="W32" i="61"/>
  <c r="V32" i="61"/>
  <c r="O32" i="61"/>
  <c r="P32" i="61" s="1"/>
  <c r="N32" i="61"/>
  <c r="K32" i="61"/>
  <c r="H32" i="61"/>
  <c r="Z31" i="61"/>
  <c r="W31" i="61"/>
  <c r="V31" i="61"/>
  <c r="Z30" i="61"/>
  <c r="W30" i="61"/>
  <c r="V30" i="61"/>
  <c r="Z29" i="61"/>
  <c r="W29" i="61"/>
  <c r="V29" i="61"/>
  <c r="Z28" i="61"/>
  <c r="W28" i="61"/>
  <c r="AD29" i="61" s="1"/>
  <c r="AF29" i="61" s="1"/>
  <c r="V28" i="61"/>
  <c r="Z27" i="61"/>
  <c r="W27" i="61"/>
  <c r="V27" i="61"/>
  <c r="Z26" i="61"/>
  <c r="W26" i="61"/>
  <c r="V26" i="61"/>
  <c r="Z25" i="61"/>
  <c r="W25" i="61"/>
  <c r="AH26" i="61" s="1"/>
  <c r="V25" i="61"/>
  <c r="N25" i="61"/>
  <c r="O25" i="61" s="1"/>
  <c r="P25" i="61" s="1"/>
  <c r="L25" i="61"/>
  <c r="K25" i="61"/>
  <c r="H25" i="61"/>
  <c r="Z24" i="61"/>
  <c r="W24" i="61"/>
  <c r="V24" i="61"/>
  <c r="AH23" i="61"/>
  <c r="Z23" i="61"/>
  <c r="W23" i="61"/>
  <c r="AD24" i="61" s="1"/>
  <c r="AF24" i="61" s="1"/>
  <c r="V23" i="61"/>
  <c r="Z22" i="61"/>
  <c r="W22" i="61"/>
  <c r="AD23" i="61" s="1"/>
  <c r="AF23" i="61" s="1"/>
  <c r="V22" i="61"/>
  <c r="Z21" i="61"/>
  <c r="W21" i="61"/>
  <c r="AD22" i="61" s="1"/>
  <c r="AF22" i="61" s="1"/>
  <c r="V21" i="61"/>
  <c r="Z20" i="61"/>
  <c r="W20" i="61"/>
  <c r="V20" i="61"/>
  <c r="Z19" i="61"/>
  <c r="W19" i="61"/>
  <c r="AD20" i="61" s="1"/>
  <c r="AF20" i="61" s="1"/>
  <c r="V19" i="61"/>
  <c r="Z18" i="61"/>
  <c r="W18" i="61"/>
  <c r="V18" i="61"/>
  <c r="N18" i="61"/>
  <c r="O18" i="61" s="1"/>
  <c r="P18" i="61" s="1"/>
  <c r="AH18" i="61" s="1"/>
  <c r="K18" i="61"/>
  <c r="L18" i="61" s="1"/>
  <c r="AD18" i="61" s="1"/>
  <c r="AF18" i="61" s="1"/>
  <c r="H18" i="61"/>
  <c r="Z17" i="61"/>
  <c r="W17" i="61"/>
  <c r="V17" i="61"/>
  <c r="Z16" i="61"/>
  <c r="W16" i="61"/>
  <c r="V16" i="61"/>
  <c r="Z15" i="61"/>
  <c r="W15" i="61"/>
  <c r="V15" i="61"/>
  <c r="Z14" i="61"/>
  <c r="W14" i="61"/>
  <c r="V14" i="61"/>
  <c r="Z13" i="61"/>
  <c r="W13" i="61"/>
  <c r="V13" i="61"/>
  <c r="Z12" i="61"/>
  <c r="W12" i="61"/>
  <c r="AD16" i="61" s="1"/>
  <c r="AF16" i="61" s="1"/>
  <c r="V12" i="61"/>
  <c r="Z11" i="61"/>
  <c r="W11" i="61"/>
  <c r="V11" i="61"/>
  <c r="N11" i="61"/>
  <c r="O11" i="61" s="1"/>
  <c r="P11" i="61" s="1"/>
  <c r="AH11" i="61" s="1"/>
  <c r="K11" i="61"/>
  <c r="H11" i="61"/>
  <c r="AD34" i="61" l="1"/>
  <c r="AF34" i="61" s="1"/>
  <c r="AH17" i="61"/>
  <c r="AD28" i="61"/>
  <c r="AF28" i="61" s="1"/>
  <c r="AD63" i="61"/>
  <c r="AF63" i="61" s="1"/>
  <c r="AH84" i="61"/>
  <c r="AH56" i="61"/>
  <c r="AD70" i="61"/>
  <c r="AF70" i="61" s="1"/>
  <c r="AD86" i="61"/>
  <c r="AF86" i="61" s="1"/>
  <c r="AD58" i="61"/>
  <c r="AF58" i="61" s="1"/>
  <c r="AD84" i="61"/>
  <c r="AF84" i="61" s="1"/>
  <c r="AD92" i="61"/>
  <c r="AF92" i="61" s="1"/>
  <c r="AD21" i="61"/>
  <c r="AF21" i="61" s="1"/>
  <c r="AD36" i="61"/>
  <c r="AF36" i="61" s="1"/>
  <c r="AD73" i="61"/>
  <c r="AF73" i="61" s="1"/>
  <c r="AD80" i="61"/>
  <c r="AF80" i="61" s="1"/>
  <c r="AD50" i="61"/>
  <c r="AF50" i="61" s="1"/>
  <c r="AH63" i="61"/>
  <c r="AD90" i="61"/>
  <c r="AF90" i="61" s="1"/>
  <c r="AD77" i="61"/>
  <c r="AF77" i="61" s="1"/>
  <c r="AD66" i="61"/>
  <c r="AF66" i="61" s="1"/>
  <c r="AD76" i="61"/>
  <c r="AF76" i="61" s="1"/>
  <c r="AH77" i="61"/>
  <c r="AH89" i="61"/>
  <c r="AD62" i="61"/>
  <c r="AF62" i="61" s="1"/>
  <c r="AD83" i="61"/>
  <c r="AF83" i="61" s="1"/>
  <c r="AD30" i="61"/>
  <c r="AF30" i="61" s="1"/>
  <c r="AD37" i="61"/>
  <c r="AF37" i="61" s="1"/>
  <c r="AH33" i="61"/>
  <c r="AD48" i="61"/>
  <c r="AF48" i="61" s="1"/>
  <c r="AD38" i="61"/>
  <c r="AF38" i="61" s="1"/>
  <c r="AD49" i="61"/>
  <c r="AF49" i="61" s="1"/>
  <c r="AD27" i="61"/>
  <c r="AF27" i="61" s="1"/>
  <c r="AH35" i="61"/>
  <c r="Q25" i="61"/>
  <c r="AD31" i="61"/>
  <c r="AF31" i="61" s="1"/>
  <c r="AH28" i="61"/>
  <c r="AD25" i="61"/>
  <c r="AF25" i="61" s="1"/>
  <c r="Q11" i="61"/>
  <c r="AH16" i="61"/>
  <c r="AD17" i="61"/>
  <c r="AF17" i="61" s="1"/>
  <c r="AH45" i="61"/>
  <c r="AH43" i="61"/>
  <c r="AH55" i="61"/>
  <c r="AD54" i="61"/>
  <c r="AF54" i="61" s="1"/>
  <c r="AH53" i="61"/>
  <c r="AD53" i="61"/>
  <c r="Q60" i="61"/>
  <c r="L60" i="61"/>
  <c r="AH73" i="61"/>
  <c r="AH71" i="61"/>
  <c r="AH83" i="61"/>
  <c r="AD82" i="61"/>
  <c r="AF82" i="61" s="1"/>
  <c r="AH81" i="61"/>
  <c r="AD81" i="61"/>
  <c r="AH82" i="61"/>
  <c r="Q88" i="61"/>
  <c r="L88" i="61"/>
  <c r="L11" i="61"/>
  <c r="AD11" i="61" s="1"/>
  <c r="Q18" i="61"/>
  <c r="AD44" i="61"/>
  <c r="AF44" i="61" s="1"/>
  <c r="AH52" i="61"/>
  <c r="AH50" i="61"/>
  <c r="AD72" i="61"/>
  <c r="AF72" i="61" s="1"/>
  <c r="AH80" i="61"/>
  <c r="AH78" i="61"/>
  <c r="AD19" i="61"/>
  <c r="AF19" i="61" s="1"/>
  <c r="AH21" i="61"/>
  <c r="AH27" i="61"/>
  <c r="AD26" i="61"/>
  <c r="AF26" i="61" s="1"/>
  <c r="AH31" i="61"/>
  <c r="AH29" i="61"/>
  <c r="AH30" i="61"/>
  <c r="AH41" i="61"/>
  <c r="AD40" i="61"/>
  <c r="AF40" i="61" s="1"/>
  <c r="AH39" i="61"/>
  <c r="AD39" i="61"/>
  <c r="AH40" i="61"/>
  <c r="Q46" i="61"/>
  <c r="L46" i="61"/>
  <c r="AH59" i="61"/>
  <c r="AH57" i="61"/>
  <c r="AH58" i="61"/>
  <c r="AH69" i="61"/>
  <c r="AD68" i="61"/>
  <c r="AF68" i="61" s="1"/>
  <c r="AH67" i="61"/>
  <c r="AD67" i="61"/>
  <c r="AH68" i="61"/>
  <c r="Q74" i="61"/>
  <c r="L74" i="61"/>
  <c r="AH87" i="61"/>
  <c r="AH85" i="61"/>
  <c r="AH86" i="61"/>
  <c r="AH91" i="61"/>
  <c r="AH12" i="61"/>
  <c r="AH13" i="61" s="1"/>
  <c r="AH14" i="61" s="1"/>
  <c r="AH19" i="61"/>
  <c r="Q32" i="61"/>
  <c r="L32" i="61"/>
  <c r="AH44" i="61"/>
  <c r="AH54" i="61"/>
  <c r="AH72" i="61"/>
  <c r="AH34" i="61"/>
  <c r="AD33" i="61"/>
  <c r="AF33" i="61" s="1"/>
  <c r="AH32" i="61"/>
  <c r="AD32" i="61"/>
  <c r="Q39" i="61"/>
  <c r="L39" i="61"/>
  <c r="AH51" i="61"/>
  <c r="AH62" i="61"/>
  <c r="AD61" i="61"/>
  <c r="AF61" i="61" s="1"/>
  <c r="AH60" i="61"/>
  <c r="AD60" i="61"/>
  <c r="Q67" i="61"/>
  <c r="L67" i="61"/>
  <c r="AH79" i="61"/>
  <c r="AH90" i="61"/>
  <c r="AD89" i="61"/>
  <c r="AF89" i="61" s="1"/>
  <c r="AH88" i="61"/>
  <c r="AD88" i="61"/>
  <c r="AH20" i="61"/>
  <c r="AH24" i="61"/>
  <c r="AH22" i="61"/>
  <c r="AH25" i="61"/>
  <c r="AH38" i="61"/>
  <c r="AH36" i="61"/>
  <c r="AH37" i="61"/>
  <c r="AH42" i="61"/>
  <c r="AD43" i="61"/>
  <c r="AF43" i="61" s="1"/>
  <c r="AH48" i="61"/>
  <c r="AD47" i="61"/>
  <c r="AF47" i="61" s="1"/>
  <c r="AH46" i="61"/>
  <c r="AD46" i="61"/>
  <c r="AH47" i="61"/>
  <c r="Q53" i="61"/>
  <c r="L53" i="61"/>
  <c r="AH66" i="61"/>
  <c r="AH64" i="61"/>
  <c r="AH65" i="61"/>
  <c r="AH70" i="61"/>
  <c r="AD71" i="61"/>
  <c r="AF71" i="61" s="1"/>
  <c r="AH76" i="61"/>
  <c r="AD75" i="61"/>
  <c r="AF75" i="61" s="1"/>
  <c r="AH74" i="61"/>
  <c r="AD74" i="61"/>
  <c r="AH75" i="61"/>
  <c r="Q81" i="61"/>
  <c r="L81" i="61"/>
  <c r="AH94" i="61"/>
  <c r="AH92" i="61"/>
  <c r="AH93" i="61"/>
  <c r="AG74" i="61" l="1"/>
  <c r="AG18" i="61"/>
  <c r="AG46" i="61"/>
  <c r="AE25" i="61"/>
  <c r="AG25" i="61"/>
  <c r="AH15" i="61"/>
  <c r="AG11" i="61" s="1"/>
  <c r="AE60" i="61"/>
  <c r="AF60" i="61"/>
  <c r="AE67" i="61"/>
  <c r="AF67" i="61"/>
  <c r="AG39" i="61"/>
  <c r="AF11" i="61"/>
  <c r="AD12" i="61" s="1"/>
  <c r="AF12" i="61" s="1"/>
  <c r="AD13" i="61" s="1"/>
  <c r="AF13" i="61" s="1"/>
  <c r="AD14" i="61" s="1"/>
  <c r="AF14" i="61" s="1"/>
  <c r="AD15" i="61" s="1"/>
  <c r="AF15" i="61" s="1"/>
  <c r="AE81" i="61"/>
  <c r="AF81" i="61"/>
  <c r="AE53" i="61"/>
  <c r="AF53" i="61"/>
  <c r="AG81" i="61"/>
  <c r="AG53" i="61"/>
  <c r="AG60" i="61"/>
  <c r="AG32" i="61"/>
  <c r="AE88" i="61"/>
  <c r="AF88" i="61"/>
  <c r="AG67" i="61"/>
  <c r="AE18" i="61"/>
  <c r="AI18" i="61" s="1"/>
  <c r="AE32" i="61"/>
  <c r="AF32" i="61"/>
  <c r="AE74" i="61"/>
  <c r="AI74" i="61" s="1"/>
  <c r="AF74" i="61"/>
  <c r="AE46" i="61"/>
  <c r="AI46" i="61" s="1"/>
  <c r="AF46" i="61"/>
  <c r="AG88" i="61"/>
  <c r="AE39" i="61"/>
  <c r="AI39" i="61" s="1"/>
  <c r="AF39" i="61"/>
  <c r="AI25" i="61" l="1"/>
  <c r="AI32" i="61"/>
  <c r="AI53" i="61"/>
  <c r="AI60" i="61"/>
  <c r="AI88" i="61"/>
  <c r="AI81" i="61"/>
  <c r="AE11" i="61"/>
  <c r="AI11" i="61" s="1"/>
  <c r="AI67" i="61"/>
  <c r="Z94" i="50" l="1"/>
  <c r="W94" i="50"/>
  <c r="V94" i="50"/>
  <c r="Z93" i="50"/>
  <c r="W93" i="50"/>
  <c r="AD94" i="50" s="1"/>
  <c r="AF94" i="50" s="1"/>
  <c r="V93" i="50"/>
  <c r="Z92" i="50"/>
  <c r="W92" i="50"/>
  <c r="V92" i="50"/>
  <c r="Z91" i="50"/>
  <c r="W91" i="50"/>
  <c r="V91" i="50"/>
  <c r="Z90" i="50"/>
  <c r="W90" i="50"/>
  <c r="AD91" i="50" s="1"/>
  <c r="AF91" i="50" s="1"/>
  <c r="V90" i="50"/>
  <c r="Z89" i="50"/>
  <c r="W89" i="50"/>
  <c r="V89" i="50"/>
  <c r="Z88" i="50"/>
  <c r="W88" i="50"/>
  <c r="V88" i="50"/>
  <c r="K88" i="50"/>
  <c r="H88" i="50"/>
  <c r="Z87" i="50"/>
  <c r="W87" i="50"/>
  <c r="V87" i="50"/>
  <c r="Z86" i="50"/>
  <c r="W86" i="50"/>
  <c r="V86" i="50"/>
  <c r="Z85" i="50"/>
  <c r="W85" i="50"/>
  <c r="AD86" i="50" s="1"/>
  <c r="AF86" i="50" s="1"/>
  <c r="V85" i="50"/>
  <c r="Z84" i="50"/>
  <c r="W84" i="50"/>
  <c r="V84" i="50"/>
  <c r="Z83" i="50"/>
  <c r="W83" i="50"/>
  <c r="AD84" i="50" s="1"/>
  <c r="AF84" i="50" s="1"/>
  <c r="V83" i="50"/>
  <c r="Z82" i="50"/>
  <c r="W82" i="50"/>
  <c r="V82" i="50"/>
  <c r="Z81" i="50"/>
  <c r="W81" i="50"/>
  <c r="V81" i="50"/>
  <c r="K81" i="50"/>
  <c r="H81" i="50"/>
  <c r="Z80" i="50"/>
  <c r="W80" i="50"/>
  <c r="V80" i="50"/>
  <c r="Z79" i="50"/>
  <c r="W79" i="50"/>
  <c r="AD80" i="50" s="1"/>
  <c r="AF80" i="50" s="1"/>
  <c r="V79" i="50"/>
  <c r="Z78" i="50"/>
  <c r="W78" i="50"/>
  <c r="V78" i="50"/>
  <c r="Z77" i="50"/>
  <c r="W77" i="50"/>
  <c r="V77" i="50"/>
  <c r="Z76" i="50"/>
  <c r="W76" i="50"/>
  <c r="AD77" i="50" s="1"/>
  <c r="AF77" i="50" s="1"/>
  <c r="V76" i="50"/>
  <c r="Z75" i="50"/>
  <c r="W75" i="50"/>
  <c r="V75" i="50"/>
  <c r="Z74" i="50"/>
  <c r="W74" i="50"/>
  <c r="V74" i="50"/>
  <c r="K74" i="50"/>
  <c r="H74" i="50"/>
  <c r="Z73" i="50"/>
  <c r="W73" i="50"/>
  <c r="V73" i="50"/>
  <c r="Z72" i="50"/>
  <c r="W72" i="50"/>
  <c r="V72" i="50"/>
  <c r="Z71" i="50"/>
  <c r="W71" i="50"/>
  <c r="AD71" i="50" s="1"/>
  <c r="AF71" i="50" s="1"/>
  <c r="V71" i="50"/>
  <c r="Z70" i="50"/>
  <c r="W70" i="50"/>
  <c r="V70" i="50"/>
  <c r="Z69" i="50"/>
  <c r="W69" i="50"/>
  <c r="AD70" i="50" s="1"/>
  <c r="AF70" i="50" s="1"/>
  <c r="V69" i="50"/>
  <c r="Z68" i="50"/>
  <c r="W68" i="50"/>
  <c r="V68" i="50"/>
  <c r="Z67" i="50"/>
  <c r="W67" i="50"/>
  <c r="AH68" i="50" s="1"/>
  <c r="V67" i="50"/>
  <c r="K67" i="50"/>
  <c r="H67" i="50"/>
  <c r="Z66" i="50"/>
  <c r="W66" i="50"/>
  <c r="V66" i="50"/>
  <c r="Z65" i="50"/>
  <c r="W65" i="50"/>
  <c r="AD66" i="50" s="1"/>
  <c r="AF66" i="50" s="1"/>
  <c r="V65" i="50"/>
  <c r="Z64" i="50"/>
  <c r="W64" i="50"/>
  <c r="AD65" i="50" s="1"/>
  <c r="AF65" i="50" s="1"/>
  <c r="V64" i="50"/>
  <c r="Z63" i="50"/>
  <c r="W63" i="50"/>
  <c r="AH63" i="50" s="1"/>
  <c r="V63" i="50"/>
  <c r="Z62" i="50"/>
  <c r="W62" i="50"/>
  <c r="V62" i="50"/>
  <c r="Z61" i="50"/>
  <c r="W61" i="50"/>
  <c r="AD62" i="50" s="1"/>
  <c r="AF62" i="50" s="1"/>
  <c r="V61" i="50"/>
  <c r="Z60" i="50"/>
  <c r="W60" i="50"/>
  <c r="V60" i="50"/>
  <c r="K60" i="50"/>
  <c r="H60" i="50"/>
  <c r="Z59" i="50"/>
  <c r="W59" i="50"/>
  <c r="V59" i="50"/>
  <c r="Z58" i="50"/>
  <c r="W58" i="50"/>
  <c r="V58" i="50"/>
  <c r="Z57" i="50"/>
  <c r="W57" i="50"/>
  <c r="V57" i="50"/>
  <c r="Z56" i="50"/>
  <c r="W56" i="50"/>
  <c r="AD57" i="50" s="1"/>
  <c r="AF57" i="50" s="1"/>
  <c r="V56" i="50"/>
  <c r="Z55" i="50"/>
  <c r="W55" i="50"/>
  <c r="V55" i="50"/>
  <c r="Z54" i="50"/>
  <c r="W54" i="50"/>
  <c r="AD55" i="50" s="1"/>
  <c r="AF55" i="50" s="1"/>
  <c r="V54" i="50"/>
  <c r="Z53" i="50"/>
  <c r="W53" i="50"/>
  <c r="V53" i="50"/>
  <c r="K53" i="50"/>
  <c r="H53" i="50"/>
  <c r="Z52" i="50"/>
  <c r="W52" i="50"/>
  <c r="V52" i="50"/>
  <c r="Z51" i="50"/>
  <c r="W51" i="50"/>
  <c r="V51" i="50"/>
  <c r="Z50" i="50"/>
  <c r="W50" i="50"/>
  <c r="V50" i="50"/>
  <c r="Z49" i="50"/>
  <c r="W49" i="50"/>
  <c r="AD50" i="50" s="1"/>
  <c r="AF50" i="50" s="1"/>
  <c r="V49" i="50"/>
  <c r="Z48" i="50"/>
  <c r="W48" i="50"/>
  <c r="AD49" i="50" s="1"/>
  <c r="AF49" i="50" s="1"/>
  <c r="V48" i="50"/>
  <c r="Z47" i="50"/>
  <c r="W47" i="50"/>
  <c r="V47" i="50"/>
  <c r="Z46" i="50"/>
  <c r="W46" i="50"/>
  <c r="AH47" i="50" s="1"/>
  <c r="V46" i="50"/>
  <c r="K46" i="50"/>
  <c r="L46" i="50" s="1"/>
  <c r="H46" i="50"/>
  <c r="Z45" i="50"/>
  <c r="W45" i="50"/>
  <c r="V45" i="50"/>
  <c r="Z44" i="50"/>
  <c r="W44" i="50"/>
  <c r="AD45" i="50" s="1"/>
  <c r="AF45" i="50" s="1"/>
  <c r="V44" i="50"/>
  <c r="Z43" i="50"/>
  <c r="W43" i="50"/>
  <c r="V43" i="50"/>
  <c r="Z42" i="50"/>
  <c r="W42" i="50"/>
  <c r="V42" i="50"/>
  <c r="Z41" i="50"/>
  <c r="W41" i="50"/>
  <c r="V41" i="50"/>
  <c r="Z40" i="50"/>
  <c r="W40" i="50"/>
  <c r="V40" i="50"/>
  <c r="AD39" i="50"/>
  <c r="AF39" i="50" s="1"/>
  <c r="Z39" i="50"/>
  <c r="W39" i="50"/>
  <c r="AH39" i="50" s="1"/>
  <c r="V39" i="50"/>
  <c r="K39" i="50"/>
  <c r="L39" i="50" s="1"/>
  <c r="H39" i="50"/>
  <c r="Z38" i="50"/>
  <c r="W38" i="50"/>
  <c r="V38" i="50"/>
  <c r="Z37" i="50"/>
  <c r="W37" i="50"/>
  <c r="AD38" i="50" s="1"/>
  <c r="AF38" i="50" s="1"/>
  <c r="V37" i="50"/>
  <c r="Z36" i="50"/>
  <c r="W36" i="50"/>
  <c r="V36" i="50"/>
  <c r="Z35" i="50"/>
  <c r="W35" i="50"/>
  <c r="AH37" i="50" s="1"/>
  <c r="V35" i="50"/>
  <c r="Z34" i="50"/>
  <c r="W34" i="50"/>
  <c r="V34" i="50"/>
  <c r="Z33" i="50"/>
  <c r="W33" i="50"/>
  <c r="AD34" i="50" s="1"/>
  <c r="AF34" i="50" s="1"/>
  <c r="V33" i="50"/>
  <c r="Z32" i="50"/>
  <c r="W32" i="50"/>
  <c r="V32" i="50"/>
  <c r="K32" i="50"/>
  <c r="L32" i="50" s="1"/>
  <c r="H32" i="50"/>
  <c r="Z31" i="50"/>
  <c r="W31" i="50"/>
  <c r="V31" i="50"/>
  <c r="Z30" i="50"/>
  <c r="W30" i="50"/>
  <c r="V30" i="50"/>
  <c r="Z29" i="50"/>
  <c r="W29" i="50"/>
  <c r="V29" i="50"/>
  <c r="Z28" i="50"/>
  <c r="W28" i="50"/>
  <c r="AD29" i="50" s="1"/>
  <c r="AF29" i="50" s="1"/>
  <c r="V28" i="50"/>
  <c r="Z27" i="50"/>
  <c r="W27" i="50"/>
  <c r="V27" i="50"/>
  <c r="Z26" i="50"/>
  <c r="W26" i="50"/>
  <c r="V26" i="50"/>
  <c r="Z25" i="50"/>
  <c r="W25" i="50"/>
  <c r="V25" i="50"/>
  <c r="K25" i="50"/>
  <c r="H25" i="50"/>
  <c r="Z24" i="50"/>
  <c r="W24" i="50"/>
  <c r="V24" i="50"/>
  <c r="Z23" i="50"/>
  <c r="W23" i="50"/>
  <c r="V23" i="50"/>
  <c r="Z22" i="50"/>
  <c r="W22" i="50"/>
  <c r="V22" i="50"/>
  <c r="Z21" i="50"/>
  <c r="W21" i="50"/>
  <c r="V21" i="50"/>
  <c r="Z20" i="50"/>
  <c r="W20" i="50"/>
  <c r="V20" i="50"/>
  <c r="Z19" i="50"/>
  <c r="W19" i="50"/>
  <c r="V19" i="50"/>
  <c r="Z18" i="50"/>
  <c r="W18" i="50"/>
  <c r="V18" i="50"/>
  <c r="K18" i="50"/>
  <c r="H18" i="50"/>
  <c r="Z17" i="50"/>
  <c r="W17" i="50"/>
  <c r="V17" i="50"/>
  <c r="Z16" i="50"/>
  <c r="W16" i="50"/>
  <c r="V16" i="50"/>
  <c r="Z15" i="50"/>
  <c r="W15" i="50"/>
  <c r="V15" i="50"/>
  <c r="Z14" i="50"/>
  <c r="W14" i="50"/>
  <c r="V14" i="50"/>
  <c r="Z13" i="50"/>
  <c r="W13" i="50"/>
  <c r="V13" i="50"/>
  <c r="Z12" i="50"/>
  <c r="W12" i="50"/>
  <c r="V12" i="50"/>
  <c r="Z11" i="50"/>
  <c r="W11" i="50"/>
  <c r="V11" i="50"/>
  <c r="K11" i="50"/>
  <c r="H11" i="50"/>
  <c r="AD76" i="50" l="1"/>
  <c r="AF76" i="50" s="1"/>
  <c r="AD59" i="50"/>
  <c r="AF59" i="50" s="1"/>
  <c r="AD64" i="50"/>
  <c r="AF64" i="50" s="1"/>
  <c r="AD37" i="50"/>
  <c r="AF37" i="50" s="1"/>
  <c r="AD41" i="50"/>
  <c r="AF41" i="50" s="1"/>
  <c r="AD48" i="50"/>
  <c r="AF48" i="50" s="1"/>
  <c r="AD85" i="50"/>
  <c r="AF85" i="50" s="1"/>
  <c r="AD92" i="50"/>
  <c r="AF92" i="50" s="1"/>
  <c r="AH24" i="50"/>
  <c r="AD51" i="50"/>
  <c r="AF51" i="50" s="1"/>
  <c r="AD58" i="50"/>
  <c r="AF58" i="50" s="1"/>
  <c r="AD78" i="50"/>
  <c r="AF78" i="50" s="1"/>
  <c r="AH17" i="50"/>
  <c r="AD35" i="50"/>
  <c r="AF35" i="50" s="1"/>
  <c r="AD56" i="50"/>
  <c r="AF56" i="50" s="1"/>
  <c r="AD63" i="50"/>
  <c r="AF63" i="50" s="1"/>
  <c r="AH70" i="50"/>
  <c r="AD83" i="50"/>
  <c r="AF83" i="50" s="1"/>
  <c r="AD90" i="50"/>
  <c r="AF90" i="50" s="1"/>
  <c r="AH82" i="50"/>
  <c r="AH54" i="50"/>
  <c r="AD79" i="50"/>
  <c r="AF79" i="50" s="1"/>
  <c r="AH56" i="50"/>
  <c r="AD73" i="50"/>
  <c r="AF73" i="50" s="1"/>
  <c r="AD87" i="50"/>
  <c r="AF87" i="50" s="1"/>
  <c r="AD69" i="50"/>
  <c r="AF69" i="50" s="1"/>
  <c r="AH77" i="50"/>
  <c r="AD52" i="50"/>
  <c r="AF52" i="50" s="1"/>
  <c r="AH40" i="50"/>
  <c r="AD46" i="50"/>
  <c r="AF46" i="50" s="1"/>
  <c r="AD31" i="50"/>
  <c r="AF31" i="50" s="1"/>
  <c r="AH35" i="50"/>
  <c r="AD36" i="50"/>
  <c r="AF36" i="50" s="1"/>
  <c r="AD44" i="50"/>
  <c r="AF44" i="50" s="1"/>
  <c r="AH49" i="50"/>
  <c r="AH16" i="50"/>
  <c r="AH23" i="50"/>
  <c r="AH15" i="50"/>
  <c r="AD24" i="50"/>
  <c r="AF24" i="50" s="1"/>
  <c r="AD17" i="50"/>
  <c r="AF17" i="50" s="1"/>
  <c r="AD16" i="50"/>
  <c r="AF16" i="50" s="1"/>
  <c r="AH22" i="50"/>
  <c r="AD23" i="50"/>
  <c r="AF23" i="50" s="1"/>
  <c r="AH34" i="50"/>
  <c r="AD33" i="50"/>
  <c r="AF33" i="50" s="1"/>
  <c r="AD93" i="50"/>
  <c r="AF93" i="50" s="1"/>
  <c r="L53" i="50"/>
  <c r="AH62" i="50"/>
  <c r="AD61" i="50"/>
  <c r="AF61" i="50" s="1"/>
  <c r="AH60" i="50"/>
  <c r="AD60" i="50"/>
  <c r="L67" i="50"/>
  <c r="L74" i="50"/>
  <c r="L81" i="50"/>
  <c r="AH90" i="50"/>
  <c r="AD89" i="50"/>
  <c r="AF89" i="50" s="1"/>
  <c r="AH88" i="50"/>
  <c r="AD88" i="50"/>
  <c r="AH89" i="50"/>
  <c r="AD22" i="50"/>
  <c r="AF22" i="50" s="1"/>
  <c r="AH31" i="50"/>
  <c r="AH29" i="50"/>
  <c r="AD32" i="50"/>
  <c r="AH33" i="50"/>
  <c r="AH48" i="50"/>
  <c r="AD47" i="50"/>
  <c r="AF47" i="50" s="1"/>
  <c r="AH84" i="50"/>
  <c r="AH91" i="50"/>
  <c r="AH45" i="50"/>
  <c r="AH43" i="50"/>
  <c r="AE46" i="50"/>
  <c r="AD72" i="50"/>
  <c r="AF72" i="50" s="1"/>
  <c r="AH32" i="50"/>
  <c r="AH38" i="50"/>
  <c r="AH36" i="50"/>
  <c r="AH44" i="50"/>
  <c r="AH55" i="50"/>
  <c r="AD54" i="50"/>
  <c r="AF54" i="50" s="1"/>
  <c r="AH53" i="50"/>
  <c r="AD53" i="50"/>
  <c r="L60" i="50"/>
  <c r="AH61" i="50"/>
  <c r="AH69" i="50"/>
  <c r="AD68" i="50"/>
  <c r="AF68" i="50" s="1"/>
  <c r="AH67" i="50"/>
  <c r="AD67" i="50"/>
  <c r="AH76" i="50"/>
  <c r="AD75" i="50"/>
  <c r="AF75" i="50" s="1"/>
  <c r="AH74" i="50"/>
  <c r="AD74" i="50"/>
  <c r="AH75" i="50"/>
  <c r="AH83" i="50"/>
  <c r="AD82" i="50"/>
  <c r="AF82" i="50" s="1"/>
  <c r="AH81" i="50"/>
  <c r="AD81" i="50"/>
  <c r="L88" i="50"/>
  <c r="AD15" i="50"/>
  <c r="AF15" i="50" s="1"/>
  <c r="L11" i="50"/>
  <c r="AD11" i="50"/>
  <c r="L18" i="50"/>
  <c r="AD18" i="50" s="1"/>
  <c r="L25" i="50"/>
  <c r="AD25" i="50" s="1"/>
  <c r="AF25" i="50" s="1"/>
  <c r="AD26" i="50" s="1"/>
  <c r="AF26" i="50" s="1"/>
  <c r="AD27" i="50" s="1"/>
  <c r="AF27" i="50" s="1"/>
  <c r="AD28" i="50" s="1"/>
  <c r="AD30" i="50"/>
  <c r="AF30" i="50" s="1"/>
  <c r="AH30" i="50"/>
  <c r="AH41" i="50"/>
  <c r="AD40" i="50"/>
  <c r="AF40" i="50" s="1"/>
  <c r="AD42" i="50"/>
  <c r="AF42" i="50" s="1"/>
  <c r="AH42" i="50"/>
  <c r="AD43" i="50"/>
  <c r="AF43" i="50" s="1"/>
  <c r="AH46" i="50"/>
  <c r="AH52" i="50"/>
  <c r="AH50" i="50"/>
  <c r="AH51" i="50"/>
  <c r="AH59" i="50"/>
  <c r="AH57" i="50"/>
  <c r="AH58" i="50"/>
  <c r="AH66" i="50"/>
  <c r="AH64" i="50"/>
  <c r="AH65" i="50"/>
  <c r="AH73" i="50"/>
  <c r="AH71" i="50"/>
  <c r="AH72" i="50"/>
  <c r="AH80" i="50"/>
  <c r="AH78" i="50"/>
  <c r="AH79" i="50"/>
  <c r="AH87" i="50"/>
  <c r="AH85" i="50"/>
  <c r="AH86" i="50"/>
  <c r="AH94" i="50"/>
  <c r="AH92" i="50"/>
  <c r="AH93" i="50"/>
  <c r="AG39" i="50" l="1"/>
  <c r="AG32" i="50"/>
  <c r="AG60" i="50"/>
  <c r="AE25" i="50"/>
  <c r="AF28" i="50"/>
  <c r="AF18" i="50"/>
  <c r="AD19" i="50" s="1"/>
  <c r="AF19" i="50" s="1"/>
  <c r="AD20" i="50" s="1"/>
  <c r="AF20" i="50" s="1"/>
  <c r="AD21" i="50" s="1"/>
  <c r="AF21" i="50" s="1"/>
  <c r="AF11" i="50"/>
  <c r="AD12" i="50" s="1"/>
  <c r="AF12" i="50" s="1"/>
  <c r="AD13" i="50" s="1"/>
  <c r="AF13" i="50" s="1"/>
  <c r="AD14" i="50" s="1"/>
  <c r="AF14" i="50" s="1"/>
  <c r="AG67" i="50"/>
  <c r="AE32" i="50"/>
  <c r="AI32" i="50" s="1"/>
  <c r="AF32" i="50"/>
  <c r="AE60" i="50"/>
  <c r="AI60" i="50" s="1"/>
  <c r="AF60" i="50"/>
  <c r="AG88" i="50"/>
  <c r="AG74" i="50"/>
  <c r="AG46" i="50"/>
  <c r="AI46" i="50" s="1"/>
  <c r="AE81" i="50"/>
  <c r="AF81" i="50"/>
  <c r="AE53" i="50"/>
  <c r="AF53" i="50"/>
  <c r="AG53" i="50"/>
  <c r="AG81" i="50"/>
  <c r="AE74" i="50"/>
  <c r="AI74" i="50" s="1"/>
  <c r="AF74" i="50"/>
  <c r="AE67" i="50"/>
  <c r="AI67" i="50" s="1"/>
  <c r="AF67" i="50"/>
  <c r="AE39" i="50"/>
  <c r="AI39" i="50" s="1"/>
  <c r="AE88" i="50"/>
  <c r="AF88" i="50"/>
  <c r="AI88" i="50" l="1"/>
  <c r="AI81" i="50"/>
  <c r="AE18" i="50"/>
  <c r="AI53" i="50"/>
  <c r="AE11" i="50"/>
  <c r="Z94" i="60" l="1"/>
  <c r="W94" i="60"/>
  <c r="V94" i="60"/>
  <c r="Z93" i="60"/>
  <c r="W93" i="60"/>
  <c r="AD94" i="60" s="1"/>
  <c r="AF94" i="60" s="1"/>
  <c r="V93" i="60"/>
  <c r="Z92" i="60"/>
  <c r="W92" i="60"/>
  <c r="AH94" i="60" s="1"/>
  <c r="V92" i="60"/>
  <c r="Z91" i="60"/>
  <c r="W91" i="60"/>
  <c r="V91" i="60"/>
  <c r="Z90" i="60"/>
  <c r="W90" i="60"/>
  <c r="V90" i="60"/>
  <c r="Z89" i="60"/>
  <c r="W89" i="60"/>
  <c r="V89" i="60"/>
  <c r="Z88" i="60"/>
  <c r="W88" i="60"/>
  <c r="V88" i="60"/>
  <c r="N88" i="60"/>
  <c r="O88" i="60" s="1"/>
  <c r="K88" i="60"/>
  <c r="L88" i="60" s="1"/>
  <c r="H88" i="60"/>
  <c r="Z87" i="60"/>
  <c r="W87" i="60"/>
  <c r="V87" i="60"/>
  <c r="Z86" i="60"/>
  <c r="W86" i="60"/>
  <c r="AD87" i="60" s="1"/>
  <c r="AF87" i="60" s="1"/>
  <c r="V86" i="60"/>
  <c r="Z85" i="60"/>
  <c r="W85" i="60"/>
  <c r="V85" i="60"/>
  <c r="Z84" i="60"/>
  <c r="W84" i="60"/>
  <c r="V84" i="60"/>
  <c r="Z83" i="60"/>
  <c r="W83" i="60"/>
  <c r="V83" i="60"/>
  <c r="Z82" i="60"/>
  <c r="W82" i="60"/>
  <c r="V82" i="60"/>
  <c r="Z81" i="60"/>
  <c r="W81" i="60"/>
  <c r="V81" i="60"/>
  <c r="N81" i="60"/>
  <c r="O81" i="60" s="1"/>
  <c r="K81" i="60"/>
  <c r="L81" i="60" s="1"/>
  <c r="H81" i="60"/>
  <c r="Z80" i="60"/>
  <c r="W80" i="60"/>
  <c r="V80" i="60"/>
  <c r="Z79" i="60"/>
  <c r="W79" i="60"/>
  <c r="V79" i="60"/>
  <c r="Z78" i="60"/>
  <c r="W78" i="60"/>
  <c r="V78" i="60"/>
  <c r="Z77" i="60"/>
  <c r="W77" i="60"/>
  <c r="V77" i="60"/>
  <c r="Z76" i="60"/>
  <c r="W76" i="60"/>
  <c r="AD77" i="60" s="1"/>
  <c r="AF77" i="60" s="1"/>
  <c r="V76" i="60"/>
  <c r="Z75" i="60"/>
  <c r="W75" i="60"/>
  <c r="V75" i="60"/>
  <c r="Z74" i="60"/>
  <c r="W74" i="60"/>
  <c r="V74" i="60"/>
  <c r="N74" i="60"/>
  <c r="O74" i="60" s="1"/>
  <c r="K74" i="60"/>
  <c r="L74" i="60" s="1"/>
  <c r="H74" i="60"/>
  <c r="Z73" i="60"/>
  <c r="W73" i="60"/>
  <c r="V73" i="60"/>
  <c r="Z72" i="60"/>
  <c r="W72" i="60"/>
  <c r="AD73" i="60" s="1"/>
  <c r="AF73" i="60" s="1"/>
  <c r="V72" i="60"/>
  <c r="Z71" i="60"/>
  <c r="W71" i="60"/>
  <c r="V71" i="60"/>
  <c r="Z70" i="60"/>
  <c r="W70" i="60"/>
  <c r="V70" i="60"/>
  <c r="Z69" i="60"/>
  <c r="W69" i="60"/>
  <c r="V69" i="60"/>
  <c r="Z68" i="60"/>
  <c r="W68" i="60"/>
  <c r="V68" i="60"/>
  <c r="Z67" i="60"/>
  <c r="W67" i="60"/>
  <c r="V67" i="60"/>
  <c r="N67" i="60"/>
  <c r="O67" i="60" s="1"/>
  <c r="K67" i="60"/>
  <c r="L67" i="60" s="1"/>
  <c r="H67" i="60"/>
  <c r="Z66" i="60"/>
  <c r="W66" i="60"/>
  <c r="V66" i="60"/>
  <c r="Z65" i="60"/>
  <c r="W65" i="60"/>
  <c r="V65" i="60"/>
  <c r="Z64" i="60"/>
  <c r="W64" i="60"/>
  <c r="V64" i="60"/>
  <c r="Z63" i="60"/>
  <c r="W63" i="60"/>
  <c r="V63" i="60"/>
  <c r="Z62" i="60"/>
  <c r="W62" i="60"/>
  <c r="V62" i="60"/>
  <c r="Z61" i="60"/>
  <c r="W61" i="60"/>
  <c r="V61" i="60"/>
  <c r="Z60" i="60"/>
  <c r="W60" i="60"/>
  <c r="V60" i="60"/>
  <c r="N60" i="60"/>
  <c r="O60" i="60" s="1"/>
  <c r="K60" i="60"/>
  <c r="L60" i="60" s="1"/>
  <c r="H60" i="60"/>
  <c r="Z59" i="60"/>
  <c r="W59" i="60"/>
  <c r="V59" i="60"/>
  <c r="Z58" i="60"/>
  <c r="W58" i="60"/>
  <c r="V58" i="60"/>
  <c r="Z57" i="60"/>
  <c r="W57" i="60"/>
  <c r="V57" i="60"/>
  <c r="Z56" i="60"/>
  <c r="W56" i="60"/>
  <c r="V56" i="60"/>
  <c r="Z55" i="60"/>
  <c r="W55" i="60"/>
  <c r="V55" i="60"/>
  <c r="Z54" i="60"/>
  <c r="W54" i="60"/>
  <c r="V54" i="60"/>
  <c r="Z53" i="60"/>
  <c r="W53" i="60"/>
  <c r="V53" i="60"/>
  <c r="N53" i="60"/>
  <c r="O53" i="60" s="1"/>
  <c r="K53" i="60"/>
  <c r="L53" i="60" s="1"/>
  <c r="H53" i="60"/>
  <c r="Z52" i="60"/>
  <c r="W52" i="60"/>
  <c r="V52" i="60"/>
  <c r="Z51" i="60"/>
  <c r="W51" i="60"/>
  <c r="AD52" i="60" s="1"/>
  <c r="AF52" i="60" s="1"/>
  <c r="V51" i="60"/>
  <c r="Z50" i="60"/>
  <c r="W50" i="60"/>
  <c r="V50" i="60"/>
  <c r="Z49" i="60"/>
  <c r="W49" i="60"/>
  <c r="V49" i="60"/>
  <c r="Z48" i="60"/>
  <c r="W48" i="60"/>
  <c r="V48" i="60"/>
  <c r="Z47" i="60"/>
  <c r="W47" i="60"/>
  <c r="V47" i="60"/>
  <c r="Z46" i="60"/>
  <c r="W46" i="60"/>
  <c r="V46" i="60"/>
  <c r="N46" i="60"/>
  <c r="O46" i="60" s="1"/>
  <c r="K46" i="60"/>
  <c r="L46" i="60" s="1"/>
  <c r="H46" i="60"/>
  <c r="Z45" i="60"/>
  <c r="W45" i="60"/>
  <c r="V45" i="60"/>
  <c r="Z44" i="60"/>
  <c r="W44" i="60"/>
  <c r="AD45" i="60" s="1"/>
  <c r="AF45" i="60" s="1"/>
  <c r="V44" i="60"/>
  <c r="Z43" i="60"/>
  <c r="W43" i="60"/>
  <c r="V43" i="60"/>
  <c r="Z42" i="60"/>
  <c r="W42" i="60"/>
  <c r="V42" i="60"/>
  <c r="Z41" i="60"/>
  <c r="W41" i="60"/>
  <c r="V41" i="60"/>
  <c r="Z40" i="60"/>
  <c r="W40" i="60"/>
  <c r="V40" i="60"/>
  <c r="Z39" i="60"/>
  <c r="W39" i="60"/>
  <c r="V39" i="60"/>
  <c r="N39" i="60"/>
  <c r="O39" i="60" s="1"/>
  <c r="L39" i="60"/>
  <c r="K39" i="60"/>
  <c r="H39" i="60"/>
  <c r="Z38" i="60"/>
  <c r="W38" i="60"/>
  <c r="V38" i="60"/>
  <c r="Z37" i="60"/>
  <c r="W37" i="60"/>
  <c r="V37" i="60"/>
  <c r="Z36" i="60"/>
  <c r="W36" i="60"/>
  <c r="V36" i="60"/>
  <c r="Z35" i="60"/>
  <c r="W35" i="60"/>
  <c r="V35" i="60"/>
  <c r="Z34" i="60"/>
  <c r="W34" i="60"/>
  <c r="V34" i="60"/>
  <c r="Z33" i="60"/>
  <c r="W33" i="60"/>
  <c r="V33" i="60"/>
  <c r="Z32" i="60"/>
  <c r="W32" i="60"/>
  <c r="V32" i="60"/>
  <c r="N32" i="60"/>
  <c r="O32" i="60" s="1"/>
  <c r="K32" i="60"/>
  <c r="L32" i="60" s="1"/>
  <c r="H32" i="60"/>
  <c r="Z31" i="60"/>
  <c r="W31" i="60"/>
  <c r="V31" i="60"/>
  <c r="Z30" i="60"/>
  <c r="W30" i="60"/>
  <c r="V30" i="60"/>
  <c r="Z29" i="60"/>
  <c r="W29" i="60"/>
  <c r="V29" i="60"/>
  <c r="Z28" i="60"/>
  <c r="W28" i="60"/>
  <c r="V28" i="60"/>
  <c r="Z27" i="60"/>
  <c r="W27" i="60"/>
  <c r="V27" i="60"/>
  <c r="Z26" i="60"/>
  <c r="W26" i="60"/>
  <c r="V26" i="60"/>
  <c r="Z25" i="60"/>
  <c r="W25" i="60"/>
  <c r="V25" i="60"/>
  <c r="N25" i="60"/>
  <c r="O25" i="60" s="1"/>
  <c r="P25" i="60" s="1"/>
  <c r="K25" i="60"/>
  <c r="L25" i="60" s="1"/>
  <c r="H25" i="60"/>
  <c r="Z24" i="60"/>
  <c r="W24" i="60"/>
  <c r="V24" i="60"/>
  <c r="Z23" i="60"/>
  <c r="W23" i="60"/>
  <c r="V23" i="60"/>
  <c r="Z22" i="60"/>
  <c r="W22" i="60"/>
  <c r="AD23" i="60" s="1"/>
  <c r="AF23" i="60" s="1"/>
  <c r="V22" i="60"/>
  <c r="Z21" i="60"/>
  <c r="W21" i="60"/>
  <c r="V21" i="60"/>
  <c r="Z20" i="60"/>
  <c r="W20" i="60"/>
  <c r="V20" i="60"/>
  <c r="Z19" i="60"/>
  <c r="W19" i="60"/>
  <c r="V19" i="60"/>
  <c r="Z18" i="60"/>
  <c r="W18" i="60"/>
  <c r="V18" i="60"/>
  <c r="N18" i="60"/>
  <c r="O18" i="60" s="1"/>
  <c r="P18" i="60" s="1"/>
  <c r="K18" i="60"/>
  <c r="H18" i="60"/>
  <c r="Z17" i="60"/>
  <c r="W17" i="60"/>
  <c r="V17" i="60"/>
  <c r="Z16" i="60"/>
  <c r="W16" i="60"/>
  <c r="V16" i="60"/>
  <c r="Z15" i="60"/>
  <c r="W15" i="60"/>
  <c r="V15" i="60"/>
  <c r="Z14" i="60"/>
  <c r="W14" i="60"/>
  <c r="V14" i="60"/>
  <c r="Z13" i="60"/>
  <c r="W13" i="60"/>
  <c r="V13" i="60"/>
  <c r="Z12" i="60"/>
  <c r="W12" i="60"/>
  <c r="V12" i="60"/>
  <c r="Z11" i="60"/>
  <c r="W11" i="60"/>
  <c r="V11" i="60"/>
  <c r="N11" i="60"/>
  <c r="O11" i="60" s="1"/>
  <c r="P11" i="60" s="1"/>
  <c r="K11" i="60"/>
  <c r="H11" i="60"/>
  <c r="AD56" i="60" l="1"/>
  <c r="AF56" i="60" s="1"/>
  <c r="AH37" i="60"/>
  <c r="AD25" i="60"/>
  <c r="AH65" i="60"/>
  <c r="AD48" i="60"/>
  <c r="AF48" i="60" s="1"/>
  <c r="AH86" i="60"/>
  <c r="AD28" i="60"/>
  <c r="AF28" i="60" s="1"/>
  <c r="AH45" i="60"/>
  <c r="AD69" i="60"/>
  <c r="AF69" i="60" s="1"/>
  <c r="AD83" i="60"/>
  <c r="AF83" i="60" s="1"/>
  <c r="AD90" i="60"/>
  <c r="AF90" i="60" s="1"/>
  <c r="AH73" i="60"/>
  <c r="AD76" i="60"/>
  <c r="AF76" i="60" s="1"/>
  <c r="AD80" i="60"/>
  <c r="AF80" i="60" s="1"/>
  <c r="AD84" i="60"/>
  <c r="AF84" i="60" s="1"/>
  <c r="AH93" i="60"/>
  <c r="AH72" i="60"/>
  <c r="AH80" i="60"/>
  <c r="AD91" i="60"/>
  <c r="AF91" i="60" s="1"/>
  <c r="AD70" i="60"/>
  <c r="AF70" i="60" s="1"/>
  <c r="AH79" i="60"/>
  <c r="AH87" i="60"/>
  <c r="AD55" i="60"/>
  <c r="AF55" i="60" s="1"/>
  <c r="AD59" i="60"/>
  <c r="AF59" i="60" s="1"/>
  <c r="AH44" i="60"/>
  <c r="AH52" i="60"/>
  <c r="AD63" i="60"/>
  <c r="AF63" i="60" s="1"/>
  <c r="AD42" i="60"/>
  <c r="AF42" i="60" s="1"/>
  <c r="AH51" i="60"/>
  <c r="AH59" i="60"/>
  <c r="AD62" i="60"/>
  <c r="AF62" i="60" s="1"/>
  <c r="AD66" i="60"/>
  <c r="AF66" i="60" s="1"/>
  <c r="AD49" i="60"/>
  <c r="AF49" i="60" s="1"/>
  <c r="AH58" i="60"/>
  <c r="AH66" i="60"/>
  <c r="AD35" i="60"/>
  <c r="AF35" i="60" s="1"/>
  <c r="AD38" i="60"/>
  <c r="AF38" i="60" s="1"/>
  <c r="AH38" i="60"/>
  <c r="N88" i="50"/>
  <c r="O88" i="50" s="1"/>
  <c r="N60" i="50"/>
  <c r="O60" i="50" s="1"/>
  <c r="N32" i="50"/>
  <c r="O32" i="50" s="1"/>
  <c r="N67" i="50"/>
  <c r="O67" i="50" s="1"/>
  <c r="N81" i="50"/>
  <c r="O81" i="50" s="1"/>
  <c r="N53" i="50"/>
  <c r="O53" i="50" s="1"/>
  <c r="N25" i="50"/>
  <c r="O25" i="50" s="1"/>
  <c r="N11" i="50"/>
  <c r="O11" i="50" s="1"/>
  <c r="N74" i="50"/>
  <c r="O74" i="50" s="1"/>
  <c r="N46" i="50"/>
  <c r="O46" i="50" s="1"/>
  <c r="N18" i="50"/>
  <c r="O18" i="50" s="1"/>
  <c r="N39" i="50"/>
  <c r="O39" i="50" s="1"/>
  <c r="AD17" i="60"/>
  <c r="AF17" i="60" s="1"/>
  <c r="AH21" i="60"/>
  <c r="AH31" i="60"/>
  <c r="AD31" i="60"/>
  <c r="AF31" i="60" s="1"/>
  <c r="AD14" i="60"/>
  <c r="AF14" i="60" s="1"/>
  <c r="AH30" i="60"/>
  <c r="Q11" i="60"/>
  <c r="Q18" i="60"/>
  <c r="AF25" i="60"/>
  <c r="AH11" i="60"/>
  <c r="AH12" i="60" s="1"/>
  <c r="AH13" i="60" s="1"/>
  <c r="AD15" i="60"/>
  <c r="AF15" i="60" s="1"/>
  <c r="Q39" i="60"/>
  <c r="P39" i="60"/>
  <c r="Q53" i="60"/>
  <c r="P53" i="60"/>
  <c r="Q67" i="60"/>
  <c r="P67" i="60"/>
  <c r="AH76" i="60"/>
  <c r="AD75" i="60"/>
  <c r="AF75" i="60" s="1"/>
  <c r="AH74" i="60"/>
  <c r="AD74" i="60"/>
  <c r="AH75" i="60"/>
  <c r="Q81" i="60"/>
  <c r="P81" i="60"/>
  <c r="AH90" i="60"/>
  <c r="AD89" i="60"/>
  <c r="AF89" i="60" s="1"/>
  <c r="AH88" i="60"/>
  <c r="AD88" i="60"/>
  <c r="AH89" i="60"/>
  <c r="L11" i="60"/>
  <c r="AD11" i="60"/>
  <c r="L18" i="60"/>
  <c r="AD18" i="60" s="1"/>
  <c r="AH18" i="60"/>
  <c r="AH19" i="60" s="1"/>
  <c r="AH20" i="60" s="1"/>
  <c r="AD21" i="60"/>
  <c r="AF21" i="60" s="1"/>
  <c r="AD24" i="60"/>
  <c r="AF24" i="60" s="1"/>
  <c r="AH24" i="60"/>
  <c r="AD26" i="60"/>
  <c r="AF26" i="60" s="1"/>
  <c r="AH25" i="60"/>
  <c r="AH26" i="60" s="1"/>
  <c r="AH27" i="60" s="1"/>
  <c r="AD32" i="60"/>
  <c r="AH48" i="60"/>
  <c r="AD47" i="60"/>
  <c r="AF47" i="60" s="1"/>
  <c r="AH46" i="60"/>
  <c r="AD46" i="60"/>
  <c r="AH47" i="60"/>
  <c r="AH15" i="60"/>
  <c r="AD16" i="60"/>
  <c r="AF16" i="60" s="1"/>
  <c r="AH17" i="60"/>
  <c r="Q32" i="60"/>
  <c r="P32" i="60"/>
  <c r="AH32" i="60" s="1"/>
  <c r="AH39" i="60"/>
  <c r="AH40" i="60" s="1"/>
  <c r="AH41" i="60" s="1"/>
  <c r="AD39" i="60"/>
  <c r="Q46" i="60"/>
  <c r="P46" i="60"/>
  <c r="AH55" i="60"/>
  <c r="AD54" i="60"/>
  <c r="AF54" i="60" s="1"/>
  <c r="AH53" i="60"/>
  <c r="AD53" i="60"/>
  <c r="AH54" i="60"/>
  <c r="Q60" i="60"/>
  <c r="P60" i="60"/>
  <c r="AH69" i="60"/>
  <c r="AD68" i="60"/>
  <c r="AF68" i="60" s="1"/>
  <c r="AH67" i="60"/>
  <c r="AD67" i="60"/>
  <c r="AH68" i="60"/>
  <c r="Q74" i="60"/>
  <c r="P74" i="60"/>
  <c r="AH83" i="60"/>
  <c r="AD82" i="60"/>
  <c r="AF82" i="60" s="1"/>
  <c r="AH81" i="60"/>
  <c r="AD81" i="60"/>
  <c r="AH82" i="60"/>
  <c r="Q88" i="60"/>
  <c r="P88" i="60"/>
  <c r="AH14" i="60"/>
  <c r="AH16" i="60"/>
  <c r="AH62" i="60"/>
  <c r="AD61" i="60"/>
  <c r="AF61" i="60" s="1"/>
  <c r="AH60" i="60"/>
  <c r="AD60" i="60"/>
  <c r="AH61" i="60"/>
  <c r="AH23" i="60"/>
  <c r="AH22" i="60"/>
  <c r="Q25" i="60"/>
  <c r="AD27" i="60"/>
  <c r="AF27" i="60" s="1"/>
  <c r="AD22" i="60"/>
  <c r="AF22" i="60" s="1"/>
  <c r="AH28" i="60"/>
  <c r="AD29" i="60"/>
  <c r="AF29" i="60" s="1"/>
  <c r="AH35" i="60"/>
  <c r="AD36" i="60"/>
  <c r="AF36" i="60" s="1"/>
  <c r="AH42" i="60"/>
  <c r="AD43" i="60"/>
  <c r="AF43" i="60" s="1"/>
  <c r="AH49" i="60"/>
  <c r="AD50" i="60"/>
  <c r="AF50" i="60" s="1"/>
  <c r="AH56" i="60"/>
  <c r="AD57" i="60"/>
  <c r="AF57" i="60" s="1"/>
  <c r="AH63" i="60"/>
  <c r="AD64" i="60"/>
  <c r="AF64" i="60" s="1"/>
  <c r="AH70" i="60"/>
  <c r="AD71" i="60"/>
  <c r="AF71" i="60" s="1"/>
  <c r="AH77" i="60"/>
  <c r="AD78" i="60"/>
  <c r="AF78" i="60" s="1"/>
  <c r="AH84" i="60"/>
  <c r="AD85" i="60"/>
  <c r="AF85" i="60" s="1"/>
  <c r="AH91" i="60"/>
  <c r="AD92" i="60"/>
  <c r="AF92" i="60" s="1"/>
  <c r="AH29" i="60"/>
  <c r="AD30" i="60"/>
  <c r="AF30" i="60" s="1"/>
  <c r="AH36" i="60"/>
  <c r="AD37" i="60"/>
  <c r="AF37" i="60" s="1"/>
  <c r="AH43" i="60"/>
  <c r="AD44" i="60"/>
  <c r="AF44" i="60" s="1"/>
  <c r="AH50" i="60"/>
  <c r="AD51" i="60"/>
  <c r="AF51" i="60" s="1"/>
  <c r="AH57" i="60"/>
  <c r="AD58" i="60"/>
  <c r="AF58" i="60" s="1"/>
  <c r="AH64" i="60"/>
  <c r="AD65" i="60"/>
  <c r="AF65" i="60" s="1"/>
  <c r="AH71" i="60"/>
  <c r="AD72" i="60"/>
  <c r="AF72" i="60" s="1"/>
  <c r="AH78" i="60"/>
  <c r="AD79" i="60"/>
  <c r="AF79" i="60" s="1"/>
  <c r="AH85" i="60"/>
  <c r="AD86" i="60"/>
  <c r="AF86" i="60" s="1"/>
  <c r="AH92" i="60"/>
  <c r="AD93" i="60"/>
  <c r="AF93" i="60" s="1"/>
  <c r="AG81" i="60" l="1"/>
  <c r="P39" i="50"/>
  <c r="Q39" i="50"/>
  <c r="P18" i="50"/>
  <c r="AH18" i="50" s="1"/>
  <c r="Q18" i="50"/>
  <c r="P25" i="50"/>
  <c r="Q25" i="50"/>
  <c r="P32" i="50"/>
  <c r="Q32" i="50"/>
  <c r="P67" i="50"/>
  <c r="Q67" i="50"/>
  <c r="P46" i="50"/>
  <c r="Q46" i="50"/>
  <c r="P53" i="50"/>
  <c r="Q53" i="50"/>
  <c r="P60" i="50"/>
  <c r="Q60" i="50"/>
  <c r="P11" i="50"/>
  <c r="AH11" i="50" s="1"/>
  <c r="Q11" i="50"/>
  <c r="P74" i="50"/>
  <c r="Q74" i="50"/>
  <c r="P81" i="50"/>
  <c r="Q81" i="50"/>
  <c r="P88" i="50"/>
  <c r="Q88" i="50"/>
  <c r="AF18" i="60"/>
  <c r="AD19" i="60" s="1"/>
  <c r="AF19" i="60" s="1"/>
  <c r="AD20" i="60" s="1"/>
  <c r="AF20" i="60" s="1"/>
  <c r="AH33" i="60"/>
  <c r="AH34" i="60" s="1"/>
  <c r="AG46" i="60"/>
  <c r="AG88" i="60"/>
  <c r="AE53" i="60"/>
  <c r="AF53" i="60"/>
  <c r="AF39" i="60"/>
  <c r="AD40" i="60" s="1"/>
  <c r="AF40" i="60" s="1"/>
  <c r="AD41" i="60" s="1"/>
  <c r="AF41" i="60" s="1"/>
  <c r="AF32" i="60"/>
  <c r="AD33" i="60" s="1"/>
  <c r="AF33" i="60" s="1"/>
  <c r="AD34" i="60" s="1"/>
  <c r="AF34" i="60" s="1"/>
  <c r="AG60" i="60"/>
  <c r="AF11" i="60"/>
  <c r="AD12" i="60" s="1"/>
  <c r="AF12" i="60" s="1"/>
  <c r="AD13" i="60" s="1"/>
  <c r="AF13" i="60" s="1"/>
  <c r="AG18" i="60"/>
  <c r="AE67" i="60"/>
  <c r="AF67" i="60"/>
  <c r="AG53" i="60"/>
  <c r="AG39" i="60"/>
  <c r="AG25" i="60"/>
  <c r="AE74" i="60"/>
  <c r="AF74" i="60"/>
  <c r="AG11" i="60"/>
  <c r="AE25" i="60"/>
  <c r="AI25" i="60" s="1"/>
  <c r="AE60" i="60"/>
  <c r="AI60" i="60" s="1"/>
  <c r="AF60" i="60"/>
  <c r="AE81" i="60"/>
  <c r="AI81" i="60" s="1"/>
  <c r="AF81" i="60"/>
  <c r="AG67" i="60"/>
  <c r="AE46" i="60"/>
  <c r="AF46" i="60"/>
  <c r="AE88" i="60"/>
  <c r="AI88" i="60" s="1"/>
  <c r="AF88" i="60"/>
  <c r="AG74" i="60"/>
  <c r="AH19" i="50" l="1"/>
  <c r="AH20" i="50" s="1"/>
  <c r="AH21" i="50" s="1"/>
  <c r="AG18" i="50" s="1"/>
  <c r="AI18" i="50" s="1"/>
  <c r="AH12" i="50"/>
  <c r="AH13" i="50" s="1"/>
  <c r="AH14" i="50" s="1"/>
  <c r="AG11" i="50" s="1"/>
  <c r="AI11" i="50" s="1"/>
  <c r="AH28" i="50"/>
  <c r="AH25" i="50"/>
  <c r="AI46" i="60"/>
  <c r="AE11" i="60"/>
  <c r="AI11" i="60" s="1"/>
  <c r="AE32" i="60"/>
  <c r="AI53" i="60"/>
  <c r="AG32" i="60"/>
  <c r="AI74" i="60"/>
  <c r="AE18" i="60"/>
  <c r="AI18" i="60" s="1"/>
  <c r="AI67" i="60"/>
  <c r="AE39" i="60"/>
  <c r="AI39" i="60" s="1"/>
  <c r="AG25" i="50" l="1"/>
  <c r="AI25" i="50" s="1"/>
  <c r="AH26" i="50"/>
  <c r="AH27" i="50" s="1"/>
  <c r="AI32" i="60"/>
  <c r="Z94" i="59" l="1"/>
  <c r="W94" i="59"/>
  <c r="V94" i="59"/>
  <c r="Z93" i="59"/>
  <c r="W93" i="59"/>
  <c r="AD94" i="59" s="1"/>
  <c r="AF94" i="59" s="1"/>
  <c r="V93" i="59"/>
  <c r="Z92" i="59"/>
  <c r="W92" i="59"/>
  <c r="AD93" i="59" s="1"/>
  <c r="AF93" i="59" s="1"/>
  <c r="V92" i="59"/>
  <c r="Z91" i="59"/>
  <c r="W91" i="59"/>
  <c r="V91" i="59"/>
  <c r="Z90" i="59"/>
  <c r="W90" i="59"/>
  <c r="AD91" i="59" s="1"/>
  <c r="V90" i="59"/>
  <c r="Z89" i="59"/>
  <c r="W89" i="59"/>
  <c r="V89" i="59"/>
  <c r="Z88" i="59"/>
  <c r="W88" i="59"/>
  <c r="AH88" i="59" s="1"/>
  <c r="V88" i="59"/>
  <c r="N88" i="59"/>
  <c r="O88" i="59" s="1"/>
  <c r="P88" i="59" s="1"/>
  <c r="K88" i="59"/>
  <c r="H88" i="59"/>
  <c r="Z87" i="59"/>
  <c r="W87" i="59"/>
  <c r="V87" i="59"/>
  <c r="Z86" i="59"/>
  <c r="W86" i="59"/>
  <c r="AD87" i="59" s="1"/>
  <c r="AF87" i="59" s="1"/>
  <c r="V86" i="59"/>
  <c r="Z85" i="59"/>
  <c r="W85" i="59"/>
  <c r="V85" i="59"/>
  <c r="Z84" i="59"/>
  <c r="W84" i="59"/>
  <c r="V84" i="59"/>
  <c r="Z83" i="59"/>
  <c r="W83" i="59"/>
  <c r="AD84" i="59" s="1"/>
  <c r="V83" i="59"/>
  <c r="Z82" i="59"/>
  <c r="W82" i="59"/>
  <c r="V82" i="59"/>
  <c r="Z81" i="59"/>
  <c r="W81" i="59"/>
  <c r="AH82" i="59" s="1"/>
  <c r="V81" i="59"/>
  <c r="P81" i="59"/>
  <c r="N81" i="59"/>
  <c r="O81" i="59" s="1"/>
  <c r="K81" i="59"/>
  <c r="H81" i="59"/>
  <c r="Z80" i="59"/>
  <c r="W80" i="59"/>
  <c r="V80" i="59"/>
  <c r="Z79" i="59"/>
  <c r="W79" i="59"/>
  <c r="AD80" i="59" s="1"/>
  <c r="AF80" i="59" s="1"/>
  <c r="V79" i="59"/>
  <c r="Z78" i="59"/>
  <c r="W78" i="59"/>
  <c r="V78" i="59"/>
  <c r="Z77" i="59"/>
  <c r="W77" i="59"/>
  <c r="V77" i="59"/>
  <c r="Z76" i="59"/>
  <c r="W76" i="59"/>
  <c r="V76" i="59"/>
  <c r="Z75" i="59"/>
  <c r="W75" i="59"/>
  <c r="V75" i="59"/>
  <c r="Z74" i="59"/>
  <c r="W74" i="59"/>
  <c r="AH74" i="59" s="1"/>
  <c r="V74" i="59"/>
  <c r="N74" i="59"/>
  <c r="O74" i="59" s="1"/>
  <c r="P74" i="59" s="1"/>
  <c r="K74" i="59"/>
  <c r="H74" i="59"/>
  <c r="Z73" i="59"/>
  <c r="W73" i="59"/>
  <c r="V73" i="59"/>
  <c r="Z72" i="59"/>
  <c r="W72" i="59"/>
  <c r="AD73" i="59" s="1"/>
  <c r="AF73" i="59" s="1"/>
  <c r="V72" i="59"/>
  <c r="Z71" i="59"/>
  <c r="W71" i="59"/>
  <c r="V71" i="59"/>
  <c r="Z70" i="59"/>
  <c r="W70" i="59"/>
  <c r="V70" i="59"/>
  <c r="Z69" i="59"/>
  <c r="W69" i="59"/>
  <c r="V69" i="59"/>
  <c r="Z68" i="59"/>
  <c r="W68" i="59"/>
  <c r="V68" i="59"/>
  <c r="Z67" i="59"/>
  <c r="W67" i="59"/>
  <c r="AH67" i="59" s="1"/>
  <c r="V67" i="59"/>
  <c r="N67" i="59"/>
  <c r="O67" i="59" s="1"/>
  <c r="P67" i="59" s="1"/>
  <c r="K67" i="59"/>
  <c r="H67" i="59"/>
  <c r="Z66" i="59"/>
  <c r="W66" i="59"/>
  <c r="V66" i="59"/>
  <c r="AH65" i="59"/>
  <c r="Z65" i="59"/>
  <c r="W65" i="59"/>
  <c r="AD66" i="59" s="1"/>
  <c r="AF66" i="59" s="1"/>
  <c r="V65" i="59"/>
  <c r="Z64" i="59"/>
  <c r="W64" i="59"/>
  <c r="AD65" i="59" s="1"/>
  <c r="AF65" i="59" s="1"/>
  <c r="V64" i="59"/>
  <c r="AH63" i="59"/>
  <c r="Z63" i="59"/>
  <c r="W63" i="59"/>
  <c r="AD64" i="59" s="1"/>
  <c r="AF64" i="59" s="1"/>
  <c r="V63" i="59"/>
  <c r="Z62" i="59"/>
  <c r="W62" i="59"/>
  <c r="AD63" i="59" s="1"/>
  <c r="AF63" i="59" s="1"/>
  <c r="V62" i="59"/>
  <c r="AH61" i="59"/>
  <c r="Z61" i="59"/>
  <c r="W61" i="59"/>
  <c r="AD62" i="59" s="1"/>
  <c r="AF62" i="59" s="1"/>
  <c r="V61" i="59"/>
  <c r="Z60" i="59"/>
  <c r="W60" i="59"/>
  <c r="AH60" i="59" s="1"/>
  <c r="V60" i="59"/>
  <c r="N60" i="59"/>
  <c r="O60" i="59" s="1"/>
  <c r="P60" i="59" s="1"/>
  <c r="K60" i="59"/>
  <c r="H60" i="59"/>
  <c r="Z59" i="59"/>
  <c r="W59" i="59"/>
  <c r="V59" i="59"/>
  <c r="Z58" i="59"/>
  <c r="W58" i="59"/>
  <c r="AD59" i="59" s="1"/>
  <c r="AF59" i="59" s="1"/>
  <c r="V58" i="59"/>
  <c r="Z57" i="59"/>
  <c r="W57" i="59"/>
  <c r="V57" i="59"/>
  <c r="Z56" i="59"/>
  <c r="W56" i="59"/>
  <c r="V56" i="59"/>
  <c r="Z55" i="59"/>
  <c r="W55" i="59"/>
  <c r="AD56" i="59" s="1"/>
  <c r="AF56" i="59" s="1"/>
  <c r="V55" i="59"/>
  <c r="Z54" i="59"/>
  <c r="W54" i="59"/>
  <c r="V54" i="59"/>
  <c r="Z53" i="59"/>
  <c r="W53" i="59"/>
  <c r="V53" i="59"/>
  <c r="N53" i="59"/>
  <c r="O53" i="59" s="1"/>
  <c r="P53" i="59" s="1"/>
  <c r="K53" i="59"/>
  <c r="H53" i="59"/>
  <c r="Z52" i="59"/>
  <c r="W52" i="59"/>
  <c r="V52" i="59"/>
  <c r="AH51" i="59"/>
  <c r="Z51" i="59"/>
  <c r="W51" i="59"/>
  <c r="AD52" i="59" s="1"/>
  <c r="AF52" i="59" s="1"/>
  <c r="V51" i="59"/>
  <c r="Z50" i="59"/>
  <c r="W50" i="59"/>
  <c r="V50" i="59"/>
  <c r="AH49" i="59"/>
  <c r="Z49" i="59"/>
  <c r="W49" i="59"/>
  <c r="AD50" i="59" s="1"/>
  <c r="AF50" i="59" s="1"/>
  <c r="V49" i="59"/>
  <c r="Z48" i="59"/>
  <c r="W48" i="59"/>
  <c r="V48" i="59"/>
  <c r="AH47" i="59"/>
  <c r="Z47" i="59"/>
  <c r="W47" i="59"/>
  <c r="AD48" i="59" s="1"/>
  <c r="AF48" i="59" s="1"/>
  <c r="V47" i="59"/>
  <c r="Z46" i="59"/>
  <c r="W46" i="59"/>
  <c r="V46" i="59"/>
  <c r="N46" i="59"/>
  <c r="O46" i="59" s="1"/>
  <c r="P46" i="59" s="1"/>
  <c r="K46" i="59"/>
  <c r="H46" i="59"/>
  <c r="Z45" i="59"/>
  <c r="W45" i="59"/>
  <c r="V45" i="59"/>
  <c r="Z44" i="59"/>
  <c r="W44" i="59"/>
  <c r="V44" i="59"/>
  <c r="Z43" i="59"/>
  <c r="W43" i="59"/>
  <c r="AD44" i="59" s="1"/>
  <c r="AF44" i="59" s="1"/>
  <c r="V43" i="59"/>
  <c r="Z42" i="59"/>
  <c r="W42" i="59"/>
  <c r="V42" i="59"/>
  <c r="Z41" i="59"/>
  <c r="W41" i="59"/>
  <c r="AD42" i="59" s="1"/>
  <c r="AF42" i="59" s="1"/>
  <c r="V41" i="59"/>
  <c r="Z40" i="59"/>
  <c r="W40" i="59"/>
  <c r="AD41" i="59" s="1"/>
  <c r="AF41" i="59" s="1"/>
  <c r="V40" i="59"/>
  <c r="Z39" i="59"/>
  <c r="W39" i="59"/>
  <c r="V39" i="59"/>
  <c r="N39" i="59"/>
  <c r="O39" i="59" s="1"/>
  <c r="P39" i="59" s="1"/>
  <c r="K39" i="59"/>
  <c r="H39" i="59"/>
  <c r="Z38" i="59"/>
  <c r="W38" i="59"/>
  <c r="V38" i="59"/>
  <c r="Z37" i="59"/>
  <c r="W37" i="59"/>
  <c r="V37" i="59"/>
  <c r="Z36" i="59"/>
  <c r="W36" i="59"/>
  <c r="V36" i="59"/>
  <c r="Z35" i="59"/>
  <c r="W35" i="59"/>
  <c r="V35" i="59"/>
  <c r="Z34" i="59"/>
  <c r="W34" i="59"/>
  <c r="AD35" i="59" s="1"/>
  <c r="AF35" i="59" s="1"/>
  <c r="V34" i="59"/>
  <c r="Z33" i="59"/>
  <c r="W33" i="59"/>
  <c r="AD34" i="59" s="1"/>
  <c r="AF34" i="59" s="1"/>
  <c r="V33" i="59"/>
  <c r="Z32" i="59"/>
  <c r="W32" i="59"/>
  <c r="V32" i="59"/>
  <c r="N32" i="59"/>
  <c r="O32" i="59" s="1"/>
  <c r="P32" i="59" s="1"/>
  <c r="K32" i="59"/>
  <c r="H32" i="59"/>
  <c r="Z31" i="59"/>
  <c r="W31" i="59"/>
  <c r="V31" i="59"/>
  <c r="Z30" i="59"/>
  <c r="W30" i="59"/>
  <c r="AD31" i="59" s="1"/>
  <c r="AF31" i="59" s="1"/>
  <c r="V30" i="59"/>
  <c r="Z29" i="59"/>
  <c r="W29" i="59"/>
  <c r="AD30" i="59" s="1"/>
  <c r="AF30" i="59" s="1"/>
  <c r="V29" i="59"/>
  <c r="Z28" i="59"/>
  <c r="W28" i="59"/>
  <c r="V28" i="59"/>
  <c r="Z27" i="59"/>
  <c r="W27" i="59"/>
  <c r="V27" i="59"/>
  <c r="Z26" i="59"/>
  <c r="W26" i="59"/>
  <c r="V26" i="59"/>
  <c r="Z25" i="59"/>
  <c r="W25" i="59"/>
  <c r="V25" i="59"/>
  <c r="N25" i="59"/>
  <c r="O25" i="59" s="1"/>
  <c r="P25" i="59" s="1"/>
  <c r="K25" i="59"/>
  <c r="H25" i="59"/>
  <c r="Z24" i="59"/>
  <c r="W24" i="59"/>
  <c r="V24" i="59"/>
  <c r="Z23" i="59"/>
  <c r="W23" i="59"/>
  <c r="AD24" i="59" s="1"/>
  <c r="AF24" i="59" s="1"/>
  <c r="V23" i="59"/>
  <c r="Z22" i="59"/>
  <c r="W22" i="59"/>
  <c r="V22" i="59"/>
  <c r="Z21" i="59"/>
  <c r="W21" i="59"/>
  <c r="V21" i="59"/>
  <c r="Z20" i="59"/>
  <c r="W20" i="59"/>
  <c r="V20" i="59"/>
  <c r="Z19" i="59"/>
  <c r="W19" i="59"/>
  <c r="V19" i="59"/>
  <c r="Z18" i="59"/>
  <c r="W18" i="59"/>
  <c r="V18" i="59"/>
  <c r="N18" i="59"/>
  <c r="O18" i="59" s="1"/>
  <c r="P18" i="59" s="1"/>
  <c r="K18" i="59"/>
  <c r="H18" i="59"/>
  <c r="Z17" i="59"/>
  <c r="W17" i="59"/>
  <c r="V17" i="59"/>
  <c r="Z16" i="59"/>
  <c r="W16" i="59"/>
  <c r="V16" i="59"/>
  <c r="Z15" i="59"/>
  <c r="W15" i="59"/>
  <c r="V15" i="59"/>
  <c r="Z14" i="59"/>
  <c r="W14" i="59"/>
  <c r="V14" i="59"/>
  <c r="Z13" i="59"/>
  <c r="W13" i="59"/>
  <c r="V13" i="59"/>
  <c r="Z12" i="59"/>
  <c r="W12" i="59"/>
  <c r="V12" i="59"/>
  <c r="Z11" i="59"/>
  <c r="W11" i="59"/>
  <c r="V11" i="59"/>
  <c r="N11" i="59"/>
  <c r="O11" i="59" s="1"/>
  <c r="P11" i="59" s="1"/>
  <c r="K11" i="59"/>
  <c r="H11" i="59"/>
  <c r="AH72" i="59" l="1"/>
  <c r="AH17" i="59"/>
  <c r="AD38" i="59"/>
  <c r="AF38" i="59" s="1"/>
  <c r="AD45" i="59"/>
  <c r="AF45" i="59" s="1"/>
  <c r="AD49" i="59"/>
  <c r="AF49" i="59" s="1"/>
  <c r="AD51" i="59"/>
  <c r="AF51" i="59" s="1"/>
  <c r="AH58" i="59"/>
  <c r="AD69" i="59"/>
  <c r="AF69" i="59" s="1"/>
  <c r="AD81" i="59"/>
  <c r="AF81" i="59" s="1"/>
  <c r="AH48" i="59"/>
  <c r="AD72" i="59"/>
  <c r="AF72" i="59" s="1"/>
  <c r="AD88" i="59"/>
  <c r="AF88" i="59" s="1"/>
  <c r="AH44" i="59"/>
  <c r="AD55" i="59"/>
  <c r="AF55" i="59" s="1"/>
  <c r="AD83" i="59"/>
  <c r="AF83" i="59" s="1"/>
  <c r="AD27" i="59"/>
  <c r="AF27" i="59" s="1"/>
  <c r="AD58" i="59"/>
  <c r="AF58" i="59" s="1"/>
  <c r="AD70" i="59"/>
  <c r="AF70" i="59" s="1"/>
  <c r="AD77" i="59"/>
  <c r="AD86" i="59"/>
  <c r="AF86" i="59" s="1"/>
  <c r="AH86" i="59"/>
  <c r="AD74" i="59"/>
  <c r="AF74" i="59" s="1"/>
  <c r="AD79" i="59"/>
  <c r="AF79" i="59" s="1"/>
  <c r="AH81" i="59"/>
  <c r="AH84" i="59"/>
  <c r="AD85" i="59"/>
  <c r="AF85" i="59" s="1"/>
  <c r="AH54" i="59"/>
  <c r="AH56" i="59"/>
  <c r="AD57" i="59"/>
  <c r="AF57" i="59" s="1"/>
  <c r="AH68" i="59"/>
  <c r="AH70" i="59"/>
  <c r="AD71" i="59"/>
  <c r="AF71" i="59" s="1"/>
  <c r="AH55" i="59"/>
  <c r="AD29" i="59"/>
  <c r="AF29" i="59" s="1"/>
  <c r="AD37" i="59"/>
  <c r="AF37" i="59" s="1"/>
  <c r="AH41" i="59"/>
  <c r="AD16" i="59"/>
  <c r="AF16" i="59" s="1"/>
  <c r="AD28" i="59"/>
  <c r="AF28" i="59" s="1"/>
  <c r="AH40" i="59"/>
  <c r="AH42" i="59"/>
  <c r="AD43" i="59"/>
  <c r="AF43" i="59" s="1"/>
  <c r="AD14" i="59"/>
  <c r="AF14" i="59" s="1"/>
  <c r="Q11" i="59"/>
  <c r="Q18" i="59"/>
  <c r="AD23" i="59"/>
  <c r="AF23" i="59" s="1"/>
  <c r="AH28" i="59"/>
  <c r="AH24" i="59"/>
  <c r="AH22" i="59"/>
  <c r="AH27" i="59"/>
  <c r="AD26" i="59"/>
  <c r="AF26" i="59" s="1"/>
  <c r="AH25" i="59"/>
  <c r="AD25" i="59"/>
  <c r="AH26" i="59"/>
  <c r="AH14" i="59"/>
  <c r="AD15" i="59"/>
  <c r="AF15" i="59" s="1"/>
  <c r="AH16" i="59"/>
  <c r="AD17" i="59"/>
  <c r="AF17" i="59" s="1"/>
  <c r="AH34" i="59"/>
  <c r="AH76" i="59"/>
  <c r="AD75" i="59"/>
  <c r="AF75" i="59" s="1"/>
  <c r="AF77" i="59"/>
  <c r="AH80" i="59"/>
  <c r="AH78" i="59"/>
  <c r="Q81" i="59"/>
  <c r="L81" i="59"/>
  <c r="AH90" i="59"/>
  <c r="AD89" i="59"/>
  <c r="AF89" i="59" s="1"/>
  <c r="AF91" i="59"/>
  <c r="AH94" i="59"/>
  <c r="AH92" i="59"/>
  <c r="Q32" i="59"/>
  <c r="L32" i="59"/>
  <c r="AH23" i="59"/>
  <c r="AH38" i="59"/>
  <c r="AH36" i="59"/>
  <c r="Q39" i="59"/>
  <c r="L39" i="59"/>
  <c r="L11" i="59"/>
  <c r="AD11" i="59"/>
  <c r="AH11" i="59"/>
  <c r="AH12" i="59" s="1"/>
  <c r="AH13" i="59" s="1"/>
  <c r="L18" i="59"/>
  <c r="AD18" i="59" s="1"/>
  <c r="AH18" i="59"/>
  <c r="AH31" i="59"/>
  <c r="AH29" i="59"/>
  <c r="AH30" i="59"/>
  <c r="AH45" i="59"/>
  <c r="AH43" i="59"/>
  <c r="Q46" i="59"/>
  <c r="L46" i="59"/>
  <c r="AH15" i="59"/>
  <c r="AD21" i="59"/>
  <c r="AF21" i="59" s="1"/>
  <c r="AH21" i="59"/>
  <c r="AD22" i="59"/>
  <c r="AF22" i="59" s="1"/>
  <c r="Q25" i="59"/>
  <c r="L25" i="59"/>
  <c r="AH33" i="59"/>
  <c r="AH35" i="59"/>
  <c r="AD36" i="59"/>
  <c r="AF36" i="59" s="1"/>
  <c r="AH37" i="59"/>
  <c r="AH52" i="59"/>
  <c r="AH50" i="59"/>
  <c r="Q53" i="59"/>
  <c r="L53" i="59"/>
  <c r="AH59" i="59"/>
  <c r="AH57" i="59"/>
  <c r="Q60" i="59"/>
  <c r="L60" i="59"/>
  <c r="AH62" i="59"/>
  <c r="AD61" i="59"/>
  <c r="AF61" i="59" s="1"/>
  <c r="AH66" i="59"/>
  <c r="AH64" i="59"/>
  <c r="Q67" i="59"/>
  <c r="L67" i="59"/>
  <c r="AH69" i="59"/>
  <c r="AD68" i="59"/>
  <c r="AF68" i="59" s="1"/>
  <c r="AH73" i="59"/>
  <c r="AH71" i="59"/>
  <c r="Q74" i="59"/>
  <c r="L74" i="59"/>
  <c r="AH75" i="59"/>
  <c r="AD76" i="59"/>
  <c r="AF76" i="59" s="1"/>
  <c r="AH77" i="59"/>
  <c r="AD78" i="59"/>
  <c r="AF78" i="59" s="1"/>
  <c r="AH79" i="59"/>
  <c r="AH83" i="59"/>
  <c r="AD82" i="59"/>
  <c r="AF82" i="59" s="1"/>
  <c r="AF84" i="59"/>
  <c r="AH87" i="59"/>
  <c r="AH85" i="59"/>
  <c r="Q88" i="59"/>
  <c r="L88" i="59"/>
  <c r="AH89" i="59"/>
  <c r="AD90" i="59"/>
  <c r="AF90" i="59" s="1"/>
  <c r="AH91" i="59"/>
  <c r="AD92" i="59"/>
  <c r="AF92" i="59" s="1"/>
  <c r="AH93" i="59"/>
  <c r="AD32" i="59"/>
  <c r="AH32" i="59"/>
  <c r="AD39" i="59"/>
  <c r="AH39" i="59"/>
  <c r="AD46" i="59"/>
  <c r="AH46" i="59"/>
  <c r="AD53" i="59"/>
  <c r="AH53" i="59"/>
  <c r="AD60" i="59"/>
  <c r="AD67" i="59"/>
  <c r="AD33" i="59"/>
  <c r="AF33" i="59" s="1"/>
  <c r="AD40" i="59"/>
  <c r="AF40" i="59" s="1"/>
  <c r="AD47" i="59"/>
  <c r="AF47" i="59" s="1"/>
  <c r="AD54" i="59"/>
  <c r="AF54" i="59" s="1"/>
  <c r="AE81" i="59" l="1"/>
  <c r="AG88" i="59"/>
  <c r="AG60" i="59"/>
  <c r="AG32" i="59"/>
  <c r="AG81" i="59"/>
  <c r="AI81" i="59" s="1"/>
  <c r="AF18" i="59"/>
  <c r="AD19" i="59" s="1"/>
  <c r="AF19" i="59" s="1"/>
  <c r="AD20" i="59" s="1"/>
  <c r="AF20" i="59" s="1"/>
  <c r="AE67" i="59"/>
  <c r="AF67" i="59"/>
  <c r="AG39" i="59"/>
  <c r="AG11" i="59"/>
  <c r="AG25" i="59"/>
  <c r="AE25" i="59"/>
  <c r="AF25" i="59"/>
  <c r="AE60" i="59"/>
  <c r="AF60" i="59"/>
  <c r="AE32" i="59"/>
  <c r="AI32" i="59" s="1"/>
  <c r="AF32" i="59"/>
  <c r="AG74" i="59"/>
  <c r="AG53" i="59"/>
  <c r="AG46" i="59"/>
  <c r="AF11" i="59"/>
  <c r="AD12" i="59" s="1"/>
  <c r="AF12" i="59" s="1"/>
  <c r="AD13" i="59" s="1"/>
  <c r="AF13" i="59" s="1"/>
  <c r="AE88" i="59"/>
  <c r="AI88" i="59" s="1"/>
  <c r="AE74" i="59"/>
  <c r="AH19" i="59"/>
  <c r="AH20" i="59" s="1"/>
  <c r="AE46" i="59"/>
  <c r="AF46" i="59"/>
  <c r="AG67" i="59"/>
  <c r="AE53" i="59"/>
  <c r="AI53" i="59" s="1"/>
  <c r="AF53" i="59"/>
  <c r="AE39" i="59"/>
  <c r="AF39" i="59"/>
  <c r="AE11" i="59" l="1"/>
  <c r="AI11" i="59" s="1"/>
  <c r="AI39" i="59"/>
  <c r="AI25" i="59"/>
  <c r="AI60" i="59"/>
  <c r="AI46" i="59"/>
  <c r="AI67" i="59"/>
  <c r="AI74" i="59"/>
  <c r="AG18" i="59"/>
  <c r="AE18" i="59"/>
  <c r="AI18" i="59" l="1"/>
  <c r="Z94" i="58" l="1"/>
  <c r="W94" i="58"/>
  <c r="V94" i="58"/>
  <c r="Z93" i="58"/>
  <c r="W93" i="58"/>
  <c r="V93" i="58"/>
  <c r="Z92" i="58"/>
  <c r="W92" i="58"/>
  <c r="V92" i="58"/>
  <c r="Z91" i="58"/>
  <c r="W91" i="58"/>
  <c r="V91" i="58"/>
  <c r="Z90" i="58"/>
  <c r="W90" i="58"/>
  <c r="AH91" i="58" s="1"/>
  <c r="V90" i="58"/>
  <c r="Z89" i="58"/>
  <c r="W89" i="58"/>
  <c r="AD90" i="58" s="1"/>
  <c r="AF90" i="58" s="1"/>
  <c r="V89" i="58"/>
  <c r="Z88" i="58"/>
  <c r="W88" i="58"/>
  <c r="AD89" i="58" s="1"/>
  <c r="AF89" i="58" s="1"/>
  <c r="V88" i="58"/>
  <c r="N88" i="58"/>
  <c r="O88" i="58" s="1"/>
  <c r="K88" i="58"/>
  <c r="L88" i="58" s="1"/>
  <c r="H88" i="58"/>
  <c r="Z87" i="58"/>
  <c r="W87" i="58"/>
  <c r="V87" i="58"/>
  <c r="Z86" i="58"/>
  <c r="W86" i="58"/>
  <c r="V86" i="58"/>
  <c r="Z85" i="58"/>
  <c r="W85" i="58"/>
  <c r="AD86" i="58" s="1"/>
  <c r="AF86" i="58" s="1"/>
  <c r="V85" i="58"/>
  <c r="Z84" i="58"/>
  <c r="W84" i="58"/>
  <c r="V84" i="58"/>
  <c r="Z83" i="58"/>
  <c r="W83" i="58"/>
  <c r="V83" i="58"/>
  <c r="Z82" i="58"/>
  <c r="W82" i="58"/>
  <c r="AD83" i="58" s="1"/>
  <c r="AF83" i="58" s="1"/>
  <c r="V82" i="58"/>
  <c r="Z81" i="58"/>
  <c r="W81" i="58"/>
  <c r="V81" i="58"/>
  <c r="N81" i="58"/>
  <c r="O81" i="58" s="1"/>
  <c r="K81" i="58"/>
  <c r="L81" i="58" s="1"/>
  <c r="H81" i="58"/>
  <c r="Z80" i="58"/>
  <c r="W80" i="58"/>
  <c r="V80" i="58"/>
  <c r="Z79" i="58"/>
  <c r="W79" i="58"/>
  <c r="AD80" i="58" s="1"/>
  <c r="AF80" i="58" s="1"/>
  <c r="V79" i="58"/>
  <c r="Z78" i="58"/>
  <c r="W78" i="58"/>
  <c r="V78" i="58"/>
  <c r="Z77" i="58"/>
  <c r="W77" i="58"/>
  <c r="V77" i="58"/>
  <c r="Z76" i="58"/>
  <c r="W76" i="58"/>
  <c r="V76" i="58"/>
  <c r="Z75" i="58"/>
  <c r="W75" i="58"/>
  <c r="V75" i="58"/>
  <c r="Z74" i="58"/>
  <c r="W74" i="58"/>
  <c r="AD75" i="58" s="1"/>
  <c r="AF75" i="58" s="1"/>
  <c r="V74" i="58"/>
  <c r="N74" i="58"/>
  <c r="O74" i="58" s="1"/>
  <c r="L74" i="58"/>
  <c r="K74" i="58"/>
  <c r="H74" i="58"/>
  <c r="Z73" i="58"/>
  <c r="W73" i="58"/>
  <c r="V73" i="58"/>
  <c r="AD72" i="58"/>
  <c r="AF72" i="58" s="1"/>
  <c r="Z72" i="58"/>
  <c r="W72" i="58"/>
  <c r="V72" i="58"/>
  <c r="Z71" i="58"/>
  <c r="W71" i="58"/>
  <c r="V71" i="58"/>
  <c r="Z70" i="58"/>
  <c r="W70" i="58"/>
  <c r="AH72" i="58" s="1"/>
  <c r="V70" i="58"/>
  <c r="Z69" i="58"/>
  <c r="W69" i="58"/>
  <c r="V69" i="58"/>
  <c r="Z68" i="58"/>
  <c r="W68" i="58"/>
  <c r="V68" i="58"/>
  <c r="Z67" i="58"/>
  <c r="W67" i="58"/>
  <c r="V67" i="58"/>
  <c r="N67" i="58"/>
  <c r="O67" i="58" s="1"/>
  <c r="L67" i="58"/>
  <c r="K67" i="58"/>
  <c r="H67" i="58"/>
  <c r="Z66" i="58"/>
  <c r="W66" i="58"/>
  <c r="V66" i="58"/>
  <c r="Z65" i="58"/>
  <c r="W65" i="58"/>
  <c r="V65" i="58"/>
  <c r="Z64" i="58"/>
  <c r="W64" i="58"/>
  <c r="V64" i="58"/>
  <c r="AD63" i="58"/>
  <c r="Z63" i="58"/>
  <c r="W63" i="58"/>
  <c r="V63" i="58"/>
  <c r="Z62" i="58"/>
  <c r="W62" i="58"/>
  <c r="AH63" i="58" s="1"/>
  <c r="V62" i="58"/>
  <c r="Z61" i="58"/>
  <c r="W61" i="58"/>
  <c r="AD62" i="58" s="1"/>
  <c r="AF62" i="58" s="1"/>
  <c r="V61" i="58"/>
  <c r="Z60" i="58"/>
  <c r="W60" i="58"/>
  <c r="AH62" i="58" s="1"/>
  <c r="V60" i="58"/>
  <c r="N60" i="58"/>
  <c r="O60" i="58" s="1"/>
  <c r="K60" i="58"/>
  <c r="L60" i="58" s="1"/>
  <c r="H60" i="58"/>
  <c r="Z59" i="58"/>
  <c r="W59" i="58"/>
  <c r="V59" i="58"/>
  <c r="Z58" i="58"/>
  <c r="W58" i="58"/>
  <c r="AD59" i="58" s="1"/>
  <c r="AF59" i="58" s="1"/>
  <c r="V58" i="58"/>
  <c r="Z57" i="58"/>
  <c r="W57" i="58"/>
  <c r="V57" i="58"/>
  <c r="Z56" i="58"/>
  <c r="W56" i="58"/>
  <c r="AH58" i="58" s="1"/>
  <c r="V56" i="58"/>
  <c r="Z55" i="58"/>
  <c r="W55" i="58"/>
  <c r="V55" i="58"/>
  <c r="Z54" i="58"/>
  <c r="W54" i="58"/>
  <c r="V54" i="58"/>
  <c r="Z53" i="58"/>
  <c r="W53" i="58"/>
  <c r="V53" i="58"/>
  <c r="N53" i="58"/>
  <c r="O53" i="58" s="1"/>
  <c r="K53" i="58"/>
  <c r="L53" i="58" s="1"/>
  <c r="H53" i="58"/>
  <c r="Z52" i="58"/>
  <c r="W52" i="58"/>
  <c r="V52" i="58"/>
  <c r="Z51" i="58"/>
  <c r="W51" i="58"/>
  <c r="V51" i="58"/>
  <c r="Z50" i="58"/>
  <c r="W50" i="58"/>
  <c r="V50" i="58"/>
  <c r="AD49" i="58"/>
  <c r="Z49" i="58"/>
  <c r="W49" i="58"/>
  <c r="V49" i="58"/>
  <c r="Z48" i="58"/>
  <c r="W48" i="58"/>
  <c r="V48" i="58"/>
  <c r="AD47" i="58"/>
  <c r="AF47" i="58" s="1"/>
  <c r="Z47" i="58"/>
  <c r="W47" i="58"/>
  <c r="AD48" i="58" s="1"/>
  <c r="AF48" i="58" s="1"/>
  <c r="V47" i="58"/>
  <c r="Z46" i="58"/>
  <c r="W46" i="58"/>
  <c r="AH48" i="58" s="1"/>
  <c r="V46" i="58"/>
  <c r="N46" i="58"/>
  <c r="O46" i="58" s="1"/>
  <c r="K46" i="58"/>
  <c r="L46" i="58" s="1"/>
  <c r="H46" i="58"/>
  <c r="Z45" i="58"/>
  <c r="W45" i="58"/>
  <c r="V45" i="58"/>
  <c r="Z44" i="58"/>
  <c r="W44" i="58"/>
  <c r="AD45" i="58" s="1"/>
  <c r="AF45" i="58" s="1"/>
  <c r="V44" i="58"/>
  <c r="Z43" i="58"/>
  <c r="W43" i="58"/>
  <c r="V43" i="58"/>
  <c r="Z42" i="58"/>
  <c r="W42" i="58"/>
  <c r="AH45" i="58" s="1"/>
  <c r="V42" i="58"/>
  <c r="Z41" i="58"/>
  <c r="W41" i="58"/>
  <c r="V41" i="58"/>
  <c r="Z40" i="58"/>
  <c r="W40" i="58"/>
  <c r="V40" i="58"/>
  <c r="Z39" i="58"/>
  <c r="W39" i="58"/>
  <c r="V39" i="58"/>
  <c r="N39" i="58"/>
  <c r="O39" i="58" s="1"/>
  <c r="P39" i="58" s="1"/>
  <c r="AH39" i="58" s="1"/>
  <c r="K39" i="58"/>
  <c r="L39" i="58" s="1"/>
  <c r="H39" i="58"/>
  <c r="Z38" i="58"/>
  <c r="W38" i="58"/>
  <c r="V38" i="58"/>
  <c r="AD37" i="58"/>
  <c r="AF37" i="58" s="1"/>
  <c r="Z37" i="58"/>
  <c r="W37" i="58"/>
  <c r="V37" i="58"/>
  <c r="Z36" i="58"/>
  <c r="W36" i="58"/>
  <c r="V36" i="58"/>
  <c r="Z35" i="58"/>
  <c r="W35" i="58"/>
  <c r="AH37" i="58" s="1"/>
  <c r="V35" i="58"/>
  <c r="Z34" i="58"/>
  <c r="W34" i="58"/>
  <c r="V34" i="58"/>
  <c r="Z33" i="58"/>
  <c r="W33" i="58"/>
  <c r="V33" i="58"/>
  <c r="Z32" i="58"/>
  <c r="W32" i="58"/>
  <c r="V32" i="58"/>
  <c r="N32" i="58"/>
  <c r="O32" i="58" s="1"/>
  <c r="K32" i="58"/>
  <c r="L32" i="58" s="1"/>
  <c r="AD32" i="58" s="1"/>
  <c r="AF32" i="58" s="1"/>
  <c r="AD33" i="58" s="1"/>
  <c r="AF33" i="58" s="1"/>
  <c r="H32" i="58"/>
  <c r="Z31" i="58"/>
  <c r="W31" i="58"/>
  <c r="V31" i="58"/>
  <c r="Z30" i="58"/>
  <c r="W30" i="58"/>
  <c r="V30" i="58"/>
  <c r="Z29" i="58"/>
  <c r="W29" i="58"/>
  <c r="V29" i="58"/>
  <c r="Z28" i="58"/>
  <c r="W28" i="58"/>
  <c r="V28" i="58"/>
  <c r="Z27" i="58"/>
  <c r="W27" i="58"/>
  <c r="V27" i="58"/>
  <c r="Z26" i="58"/>
  <c r="W26" i="58"/>
  <c r="V26" i="58"/>
  <c r="Z25" i="58"/>
  <c r="W25" i="58"/>
  <c r="V25" i="58"/>
  <c r="N25" i="58"/>
  <c r="O25" i="58" s="1"/>
  <c r="P25" i="58" s="1"/>
  <c r="AH25" i="58" s="1"/>
  <c r="L25" i="58"/>
  <c r="K25" i="58"/>
  <c r="H25" i="58"/>
  <c r="Z24" i="58"/>
  <c r="W24" i="58"/>
  <c r="V24" i="58"/>
  <c r="Z23" i="58"/>
  <c r="W23" i="58"/>
  <c r="V23" i="58"/>
  <c r="Z22" i="58"/>
  <c r="W22" i="58"/>
  <c r="V22" i="58"/>
  <c r="Z21" i="58"/>
  <c r="W21" i="58"/>
  <c r="V21" i="58"/>
  <c r="Z20" i="58"/>
  <c r="W20" i="58"/>
  <c r="V20" i="58"/>
  <c r="Z19" i="58"/>
  <c r="W19" i="58"/>
  <c r="V19" i="58"/>
  <c r="Z18" i="58"/>
  <c r="W18" i="58"/>
  <c r="V18" i="58"/>
  <c r="N18" i="58"/>
  <c r="O18" i="58" s="1"/>
  <c r="P18" i="58" s="1"/>
  <c r="K18" i="58"/>
  <c r="H18" i="58"/>
  <c r="Z17" i="58"/>
  <c r="W17" i="58"/>
  <c r="V17" i="58"/>
  <c r="Z16" i="58"/>
  <c r="W16" i="58"/>
  <c r="V16" i="58"/>
  <c r="Z15" i="58"/>
  <c r="W15" i="58"/>
  <c r="V15" i="58"/>
  <c r="Z14" i="58"/>
  <c r="W14" i="58"/>
  <c r="V14" i="58"/>
  <c r="Z13" i="58"/>
  <c r="W13" i="58"/>
  <c r="V13" i="58"/>
  <c r="Z12" i="58"/>
  <c r="W12" i="58"/>
  <c r="V12" i="58"/>
  <c r="Z11" i="58"/>
  <c r="W11" i="58"/>
  <c r="V11" i="58"/>
  <c r="N11" i="58"/>
  <c r="O11" i="58" s="1"/>
  <c r="P11" i="58" s="1"/>
  <c r="K11" i="58"/>
  <c r="H11" i="58"/>
  <c r="AD39" i="58" l="1"/>
  <c r="AF39" i="58" s="1"/>
  <c r="AD40" i="58" s="1"/>
  <c r="AF40" i="58" s="1"/>
  <c r="AD23" i="58"/>
  <c r="AF23" i="58" s="1"/>
  <c r="AH77" i="58"/>
  <c r="AD58" i="58"/>
  <c r="AF58" i="58" s="1"/>
  <c r="AH90" i="58"/>
  <c r="AH38" i="58"/>
  <c r="AH49" i="58"/>
  <c r="AH85" i="58"/>
  <c r="AH87" i="58"/>
  <c r="AH17" i="58"/>
  <c r="AH23" i="58"/>
  <c r="AD25" i="58"/>
  <c r="AF25" i="58" s="1"/>
  <c r="AD26" i="58" s="1"/>
  <c r="AF26" i="58" s="1"/>
  <c r="AH71" i="58"/>
  <c r="AH73" i="58"/>
  <c r="AD87" i="58"/>
  <c r="AF87" i="58" s="1"/>
  <c r="AH57" i="58"/>
  <c r="AH59" i="58"/>
  <c r="AD76" i="58"/>
  <c r="AF76" i="58" s="1"/>
  <c r="AD77" i="58"/>
  <c r="AH86" i="58"/>
  <c r="AD91" i="58"/>
  <c r="AD73" i="58"/>
  <c r="AF73" i="58" s="1"/>
  <c r="P32" i="58"/>
  <c r="AH32" i="58" s="1"/>
  <c r="Q32" i="58"/>
  <c r="Q25" i="58"/>
  <c r="AH22" i="58"/>
  <c r="AD16" i="58"/>
  <c r="AF16" i="58" s="1"/>
  <c r="AD17" i="58"/>
  <c r="AF17" i="58" s="1"/>
  <c r="AH11" i="58"/>
  <c r="AH12" i="58" s="1"/>
  <c r="AH13" i="58" s="1"/>
  <c r="AH14" i="58" s="1"/>
  <c r="AH15" i="58" s="1"/>
  <c r="Q46" i="58"/>
  <c r="P46" i="58"/>
  <c r="AF63" i="58"/>
  <c r="AH70" i="58"/>
  <c r="AD70" i="58"/>
  <c r="AH94" i="58"/>
  <c r="AD93" i="58"/>
  <c r="AF93" i="58" s="1"/>
  <c r="AH92" i="58"/>
  <c r="AH18" i="58"/>
  <c r="AH19" i="58" s="1"/>
  <c r="AH20" i="58" s="1"/>
  <c r="AF49" i="58"/>
  <c r="AH60" i="58"/>
  <c r="AD60" i="58"/>
  <c r="AF60" i="58" s="1"/>
  <c r="AH61" i="58"/>
  <c r="Q88" i="58"/>
  <c r="P88" i="58"/>
  <c r="AH21" i="58"/>
  <c r="AD21" i="58"/>
  <c r="AF21" i="58" s="1"/>
  <c r="AH24" i="58"/>
  <c r="Q39" i="58"/>
  <c r="AH46" i="58"/>
  <c r="AD46" i="58"/>
  <c r="AF46" i="58" s="1"/>
  <c r="AH47" i="58"/>
  <c r="AD52" i="58"/>
  <c r="AF52" i="58" s="1"/>
  <c r="AD55" i="58"/>
  <c r="AF55" i="58" s="1"/>
  <c r="AH66" i="58"/>
  <c r="AD65" i="58"/>
  <c r="AF65" i="58" s="1"/>
  <c r="AH64" i="58"/>
  <c r="Q67" i="58"/>
  <c r="P67" i="58"/>
  <c r="Q74" i="58"/>
  <c r="P74" i="58"/>
  <c r="AF91" i="58"/>
  <c r="Q18" i="58"/>
  <c r="L18" i="58"/>
  <c r="AD18" i="58" s="1"/>
  <c r="AH74" i="58"/>
  <c r="AD74" i="58"/>
  <c r="AF74" i="58" s="1"/>
  <c r="AH75" i="58"/>
  <c r="AH16" i="58"/>
  <c r="AH44" i="58"/>
  <c r="AH56" i="58"/>
  <c r="AD56" i="58"/>
  <c r="AD66" i="58"/>
  <c r="AF66" i="58" s="1"/>
  <c r="AD69" i="58"/>
  <c r="AF69" i="58" s="1"/>
  <c r="AH80" i="58"/>
  <c r="AD79" i="58"/>
  <c r="AF79" i="58" s="1"/>
  <c r="AH78" i="58"/>
  <c r="Q81" i="58"/>
  <c r="P81" i="58"/>
  <c r="Q11" i="58"/>
  <c r="L11" i="58"/>
  <c r="AD11" i="58" s="1"/>
  <c r="AH52" i="58"/>
  <c r="AD51" i="58"/>
  <c r="AF51" i="58" s="1"/>
  <c r="AH50" i="58"/>
  <c r="Q53" i="58"/>
  <c r="P53" i="58"/>
  <c r="Q60" i="58"/>
  <c r="P60" i="58"/>
  <c r="AD61" i="58"/>
  <c r="AF61" i="58" s="1"/>
  <c r="AH76" i="58"/>
  <c r="AF77" i="58"/>
  <c r="AH84" i="58"/>
  <c r="AD84" i="58"/>
  <c r="AH88" i="58"/>
  <c r="AD88" i="58"/>
  <c r="AF88" i="58" s="1"/>
  <c r="AH89" i="58"/>
  <c r="AD94" i="58"/>
  <c r="AF94" i="58" s="1"/>
  <c r="AH53" i="58"/>
  <c r="AD53" i="58"/>
  <c r="AF53" i="58" s="1"/>
  <c r="AH54" i="58"/>
  <c r="AD54" i="58"/>
  <c r="AF54" i="58" s="1"/>
  <c r="AH67" i="58"/>
  <c r="AD67" i="58"/>
  <c r="AF67" i="58" s="1"/>
  <c r="AH68" i="58"/>
  <c r="AD68" i="58"/>
  <c r="AF68" i="58" s="1"/>
  <c r="AH81" i="58"/>
  <c r="AD81" i="58"/>
  <c r="AF81" i="58" s="1"/>
  <c r="AH82" i="58"/>
  <c r="AD82" i="58"/>
  <c r="AF82" i="58" s="1"/>
  <c r="AD24" i="58"/>
  <c r="AF24" i="58" s="1"/>
  <c r="AH26" i="58"/>
  <c r="AH27" i="58" s="1"/>
  <c r="AH28" i="58" s="1"/>
  <c r="AD27" i="58"/>
  <c r="AF27" i="58" s="1"/>
  <c r="AD28" i="58" s="1"/>
  <c r="AH33" i="58"/>
  <c r="AH34" i="58" s="1"/>
  <c r="AH35" i="58" s="1"/>
  <c r="AD34" i="58"/>
  <c r="AF34" i="58" s="1"/>
  <c r="AD35" i="58" s="1"/>
  <c r="AD38" i="58"/>
  <c r="AF38" i="58" s="1"/>
  <c r="AH40" i="58"/>
  <c r="AH41" i="58" s="1"/>
  <c r="AH42" i="58" s="1"/>
  <c r="AD41" i="58"/>
  <c r="AF41" i="58" s="1"/>
  <c r="AD42" i="58" s="1"/>
  <c r="AH51" i="58"/>
  <c r="AH55" i="58"/>
  <c r="AH65" i="58"/>
  <c r="AH69" i="58"/>
  <c r="AH79" i="58"/>
  <c r="AH83" i="58"/>
  <c r="AH93" i="58"/>
  <c r="AD22" i="58"/>
  <c r="AF22" i="58" s="1"/>
  <c r="AD50" i="58"/>
  <c r="AF50" i="58" s="1"/>
  <c r="AD57" i="58"/>
  <c r="AF57" i="58" s="1"/>
  <c r="AD64" i="58"/>
  <c r="AF64" i="58" s="1"/>
  <c r="AD71" i="58"/>
  <c r="AF71" i="58" s="1"/>
  <c r="AD78" i="58"/>
  <c r="AF78" i="58" s="1"/>
  <c r="AD85" i="58"/>
  <c r="AF85" i="58" s="1"/>
  <c r="AD92" i="58"/>
  <c r="AF92" i="58" s="1"/>
  <c r="AE74" i="58" l="1"/>
  <c r="AG46" i="58"/>
  <c r="AF35" i="58"/>
  <c r="AD36" i="58" s="1"/>
  <c r="AF36" i="58" s="1"/>
  <c r="AH43" i="58"/>
  <c r="AG39" i="58"/>
  <c r="AF28" i="58"/>
  <c r="AD29" i="58" s="1"/>
  <c r="AF29" i="58" s="1"/>
  <c r="AD30" i="58" s="1"/>
  <c r="AF30" i="58" s="1"/>
  <c r="AD31" i="58" s="1"/>
  <c r="AF31" i="58" s="1"/>
  <c r="AH29" i="58"/>
  <c r="AH30" i="58" s="1"/>
  <c r="AH31" i="58" s="1"/>
  <c r="AG25" i="58" s="1"/>
  <c r="AF11" i="58"/>
  <c r="AD12" i="58" s="1"/>
  <c r="AF12" i="58" s="1"/>
  <c r="AD13" i="58" s="1"/>
  <c r="AF13" i="58" s="1"/>
  <c r="AD14" i="58" s="1"/>
  <c r="AF14" i="58" s="1"/>
  <c r="AD15" i="58" s="1"/>
  <c r="AF15" i="58" s="1"/>
  <c r="AF18" i="58"/>
  <c r="AD19" i="58" s="1"/>
  <c r="AF19" i="58" s="1"/>
  <c r="AD20" i="58" s="1"/>
  <c r="AF20" i="58" s="1"/>
  <c r="AF42" i="58"/>
  <c r="AD43" i="58" s="1"/>
  <c r="AF43" i="58" s="1"/>
  <c r="AD44" i="58" s="1"/>
  <c r="AF44" i="58" s="1"/>
  <c r="AH36" i="58"/>
  <c r="AG32" i="58" s="1"/>
  <c r="AG18" i="58"/>
  <c r="AE46" i="58"/>
  <c r="AI46" i="58" s="1"/>
  <c r="AG60" i="58"/>
  <c r="AE60" i="58"/>
  <c r="AG81" i="58"/>
  <c r="AG67" i="58"/>
  <c r="AG53" i="58"/>
  <c r="AG88" i="58"/>
  <c r="AG74" i="58"/>
  <c r="AI74" i="58" s="1"/>
  <c r="AF70" i="58"/>
  <c r="AE67" i="58"/>
  <c r="AE81" i="58"/>
  <c r="AF84" i="58"/>
  <c r="AE53" i="58"/>
  <c r="AF56" i="58"/>
  <c r="AE88" i="58"/>
  <c r="AG11" i="58"/>
  <c r="AI88" i="58" l="1"/>
  <c r="AI67" i="58"/>
  <c r="AE39" i="58"/>
  <c r="AI39" i="58" s="1"/>
  <c r="AI81" i="58"/>
  <c r="AI53" i="58"/>
  <c r="AE18" i="58"/>
  <c r="AI18" i="58" s="1"/>
  <c r="AE11" i="58"/>
  <c r="AI11" i="58" s="1"/>
  <c r="AE25" i="58"/>
  <c r="AI25" i="58" s="1"/>
  <c r="AI60" i="58"/>
  <c r="AE32" i="58"/>
  <c r="AI32" i="58" s="1"/>
  <c r="Z94" i="57" l="1"/>
  <c r="W94" i="57"/>
  <c r="V94" i="57"/>
  <c r="Z93" i="57"/>
  <c r="W93" i="57"/>
  <c r="AD94" i="57" s="1"/>
  <c r="AF94" i="57" s="1"/>
  <c r="V93" i="57"/>
  <c r="Z92" i="57"/>
  <c r="W92" i="57"/>
  <c r="AH94" i="57" s="1"/>
  <c r="V92" i="57"/>
  <c r="Z91" i="57"/>
  <c r="W91" i="57"/>
  <c r="V91" i="57"/>
  <c r="Z90" i="57"/>
  <c r="W90" i="57"/>
  <c r="AH91" i="57" s="1"/>
  <c r="V90" i="57"/>
  <c r="Z89" i="57"/>
  <c r="W89" i="57"/>
  <c r="V89" i="57"/>
  <c r="Z88" i="57"/>
  <c r="W88" i="57"/>
  <c r="V88" i="57"/>
  <c r="N88" i="57"/>
  <c r="O88" i="57" s="1"/>
  <c r="K88" i="57"/>
  <c r="L88" i="57" s="1"/>
  <c r="H88" i="57"/>
  <c r="Z87" i="57"/>
  <c r="W87" i="57"/>
  <c r="V87" i="57"/>
  <c r="Z86" i="57"/>
  <c r="W86" i="57"/>
  <c r="V86" i="57"/>
  <c r="Z85" i="57"/>
  <c r="W85" i="57"/>
  <c r="AH87" i="57" s="1"/>
  <c r="V85" i="57"/>
  <c r="Z84" i="57"/>
  <c r="W84" i="57"/>
  <c r="V84" i="57"/>
  <c r="Z83" i="57"/>
  <c r="W83" i="57"/>
  <c r="AH84" i="57" s="1"/>
  <c r="V83" i="57"/>
  <c r="Z82" i="57"/>
  <c r="W82" i="57"/>
  <c r="V82" i="57"/>
  <c r="Z81" i="57"/>
  <c r="W81" i="57"/>
  <c r="V81" i="57"/>
  <c r="O81" i="57"/>
  <c r="N81" i="57"/>
  <c r="L81" i="57"/>
  <c r="K81" i="57"/>
  <c r="H81" i="57"/>
  <c r="Z80" i="57"/>
  <c r="W80" i="57"/>
  <c r="V80" i="57"/>
  <c r="Z79" i="57"/>
  <c r="W79" i="57"/>
  <c r="V79" i="57"/>
  <c r="Z78" i="57"/>
  <c r="W78" i="57"/>
  <c r="V78" i="57"/>
  <c r="Z77" i="57"/>
  <c r="W77" i="57"/>
  <c r="AD77" i="57" s="1"/>
  <c r="AF77" i="57" s="1"/>
  <c r="V77" i="57"/>
  <c r="Z76" i="57"/>
  <c r="W76" i="57"/>
  <c r="V76" i="57"/>
  <c r="Z75" i="57"/>
  <c r="W75" i="57"/>
  <c r="V75" i="57"/>
  <c r="Z74" i="57"/>
  <c r="W74" i="57"/>
  <c r="V74" i="57"/>
  <c r="N74" i="57"/>
  <c r="O74" i="57" s="1"/>
  <c r="K74" i="57"/>
  <c r="L74" i="57" s="1"/>
  <c r="H74" i="57"/>
  <c r="Z73" i="57"/>
  <c r="W73" i="57"/>
  <c r="V73" i="57"/>
  <c r="Z72" i="57"/>
  <c r="W72" i="57"/>
  <c r="V72" i="57"/>
  <c r="Z71" i="57"/>
  <c r="W71" i="57"/>
  <c r="V71" i="57"/>
  <c r="Z70" i="57"/>
  <c r="W70" i="57"/>
  <c r="V70" i="57"/>
  <c r="Z69" i="57"/>
  <c r="W69" i="57"/>
  <c r="V69" i="57"/>
  <c r="Z68" i="57"/>
  <c r="W68" i="57"/>
  <c r="AD69" i="57" s="1"/>
  <c r="AF69" i="57" s="1"/>
  <c r="V68" i="57"/>
  <c r="Z67" i="57"/>
  <c r="W67" i="57"/>
  <c r="V67" i="57"/>
  <c r="N67" i="57"/>
  <c r="O67" i="57" s="1"/>
  <c r="K67" i="57"/>
  <c r="L67" i="57" s="1"/>
  <c r="H67" i="57"/>
  <c r="Z66" i="57"/>
  <c r="W66" i="57"/>
  <c r="V66" i="57"/>
  <c r="Z65" i="57"/>
  <c r="W65" i="57"/>
  <c r="V65" i="57"/>
  <c r="Z64" i="57"/>
  <c r="W64" i="57"/>
  <c r="V64" i="57"/>
  <c r="Z63" i="57"/>
  <c r="W63" i="57"/>
  <c r="V63" i="57"/>
  <c r="Z62" i="57"/>
  <c r="W62" i="57"/>
  <c r="V62" i="57"/>
  <c r="Z61" i="57"/>
  <c r="W61" i="57"/>
  <c r="V61" i="57"/>
  <c r="Z60" i="57"/>
  <c r="W60" i="57"/>
  <c r="V60" i="57"/>
  <c r="N60" i="57"/>
  <c r="O60" i="57" s="1"/>
  <c r="L60" i="57"/>
  <c r="K60" i="57"/>
  <c r="H60" i="57"/>
  <c r="Z59" i="57"/>
  <c r="W59" i="57"/>
  <c r="V59" i="57"/>
  <c r="Z58" i="57"/>
  <c r="W58" i="57"/>
  <c r="V58" i="57"/>
  <c r="Z57" i="57"/>
  <c r="W57" i="57"/>
  <c r="AD58" i="57" s="1"/>
  <c r="AF58" i="57" s="1"/>
  <c r="V57" i="57"/>
  <c r="Z56" i="57"/>
  <c r="W56" i="57"/>
  <c r="V56" i="57"/>
  <c r="Z55" i="57"/>
  <c r="W55" i="57"/>
  <c r="V55" i="57"/>
  <c r="Z54" i="57"/>
  <c r="W54" i="57"/>
  <c r="V54" i="57"/>
  <c r="Z53" i="57"/>
  <c r="W53" i="57"/>
  <c r="AH54" i="57" s="1"/>
  <c r="V53" i="57"/>
  <c r="N53" i="57"/>
  <c r="O53" i="57" s="1"/>
  <c r="K53" i="57"/>
  <c r="L53" i="57" s="1"/>
  <c r="H53" i="57"/>
  <c r="Z52" i="57"/>
  <c r="W52" i="57"/>
  <c r="V52" i="57"/>
  <c r="Z51" i="57"/>
  <c r="W51" i="57"/>
  <c r="V51" i="57"/>
  <c r="Z50" i="57"/>
  <c r="W50" i="57"/>
  <c r="V50" i="57"/>
  <c r="Z49" i="57"/>
  <c r="W49" i="57"/>
  <c r="V49" i="57"/>
  <c r="Z48" i="57"/>
  <c r="W48" i="57"/>
  <c r="V48" i="57"/>
  <c r="Z47" i="57"/>
  <c r="W47" i="57"/>
  <c r="V47" i="57"/>
  <c r="Z46" i="57"/>
  <c r="W46" i="57"/>
  <c r="V46" i="57"/>
  <c r="N46" i="57"/>
  <c r="O46" i="57" s="1"/>
  <c r="L46" i="57"/>
  <c r="K46" i="57"/>
  <c r="H46" i="57"/>
  <c r="Z45" i="57"/>
  <c r="W45" i="57"/>
  <c r="V45" i="57"/>
  <c r="Z44" i="57"/>
  <c r="W44" i="57"/>
  <c r="V44" i="57"/>
  <c r="Z43" i="57"/>
  <c r="W43" i="57"/>
  <c r="V43" i="57"/>
  <c r="Z42" i="57"/>
  <c r="W42" i="57"/>
  <c r="V42" i="57"/>
  <c r="Z41" i="57"/>
  <c r="W41" i="57"/>
  <c r="V41" i="57"/>
  <c r="Z40" i="57"/>
  <c r="W40" i="57"/>
  <c r="V40" i="57"/>
  <c r="Z39" i="57"/>
  <c r="W39" i="57"/>
  <c r="V39" i="57"/>
  <c r="N39" i="57"/>
  <c r="O39" i="57" s="1"/>
  <c r="K39" i="57"/>
  <c r="L39" i="57" s="1"/>
  <c r="H39" i="57"/>
  <c r="Z38" i="57"/>
  <c r="W38" i="57"/>
  <c r="V38" i="57"/>
  <c r="Z37" i="57"/>
  <c r="W37" i="57"/>
  <c r="V37" i="57"/>
  <c r="Z36" i="57"/>
  <c r="W36" i="57"/>
  <c r="V36" i="57"/>
  <c r="Z35" i="57"/>
  <c r="W35" i="57"/>
  <c r="V35" i="57"/>
  <c r="Z34" i="57"/>
  <c r="W34" i="57"/>
  <c r="V34" i="57"/>
  <c r="Z33" i="57"/>
  <c r="W33" i="57"/>
  <c r="V33" i="57"/>
  <c r="Z32" i="57"/>
  <c r="W32" i="57"/>
  <c r="V32" i="57"/>
  <c r="N32" i="57"/>
  <c r="O32" i="57" s="1"/>
  <c r="K32" i="57"/>
  <c r="L32" i="57" s="1"/>
  <c r="H32" i="57"/>
  <c r="Z31" i="57"/>
  <c r="W31" i="57"/>
  <c r="V31" i="57"/>
  <c r="Z30" i="57"/>
  <c r="W30" i="57"/>
  <c r="V30" i="57"/>
  <c r="Z29" i="57"/>
  <c r="W29" i="57"/>
  <c r="AD30" i="57" s="1"/>
  <c r="AF30" i="57" s="1"/>
  <c r="V29" i="57"/>
  <c r="Z28" i="57"/>
  <c r="W28" i="57"/>
  <c r="V28" i="57"/>
  <c r="Z27" i="57"/>
  <c r="W27" i="57"/>
  <c r="V27" i="57"/>
  <c r="Z26" i="57"/>
  <c r="W26" i="57"/>
  <c r="V26" i="57"/>
  <c r="Z25" i="57"/>
  <c r="W25" i="57"/>
  <c r="V25" i="57"/>
  <c r="N25" i="57"/>
  <c r="O25" i="57" s="1"/>
  <c r="K25" i="57"/>
  <c r="L25" i="57" s="1"/>
  <c r="H25" i="57"/>
  <c r="Z24" i="57"/>
  <c r="W24" i="57"/>
  <c r="V24" i="57"/>
  <c r="Z23" i="57"/>
  <c r="W23" i="57"/>
  <c r="V23" i="57"/>
  <c r="Z22" i="57"/>
  <c r="W22" i="57"/>
  <c r="V22" i="57"/>
  <c r="AD21" i="57"/>
  <c r="AF21" i="57" s="1"/>
  <c r="Z21" i="57"/>
  <c r="W21" i="57"/>
  <c r="V21" i="57"/>
  <c r="Z20" i="57"/>
  <c r="W20" i="57"/>
  <c r="V20" i="57"/>
  <c r="Z19" i="57"/>
  <c r="W19" i="57"/>
  <c r="V19" i="57"/>
  <c r="Z18" i="57"/>
  <c r="W18" i="57"/>
  <c r="V18" i="57"/>
  <c r="N18" i="57"/>
  <c r="O18" i="57" s="1"/>
  <c r="L18" i="57"/>
  <c r="AD18" i="57" s="1"/>
  <c r="K18" i="57"/>
  <c r="H18" i="57"/>
  <c r="Z17" i="57"/>
  <c r="W17" i="57"/>
  <c r="V17" i="57"/>
  <c r="Z16" i="57"/>
  <c r="W16" i="57"/>
  <c r="V16" i="57"/>
  <c r="Z15" i="57"/>
  <c r="W15" i="57"/>
  <c r="AH15" i="57" s="1"/>
  <c r="V15" i="57"/>
  <c r="Z14" i="57"/>
  <c r="W14" i="57"/>
  <c r="V14" i="57"/>
  <c r="Z13" i="57"/>
  <c r="W13" i="57"/>
  <c r="V13" i="57"/>
  <c r="Z12" i="57"/>
  <c r="W12" i="57"/>
  <c r="V12" i="57"/>
  <c r="Z11" i="57"/>
  <c r="W11" i="57"/>
  <c r="V11" i="57"/>
  <c r="N11" i="57"/>
  <c r="O11" i="57" s="1"/>
  <c r="K11" i="57"/>
  <c r="L11" i="57" s="1"/>
  <c r="AD11" i="57" s="1"/>
  <c r="H11" i="57"/>
  <c r="AD45" i="57" l="1"/>
  <c r="AF45" i="57" s="1"/>
  <c r="AH24" i="57"/>
  <c r="AD72" i="57"/>
  <c r="AF72" i="57" s="1"/>
  <c r="AH90" i="57"/>
  <c r="AD63" i="57"/>
  <c r="AF63" i="57" s="1"/>
  <c r="AH70" i="57"/>
  <c r="AD41" i="57"/>
  <c r="AF41" i="57" s="1"/>
  <c r="AH58" i="57"/>
  <c r="AD66" i="57"/>
  <c r="AF66" i="57" s="1"/>
  <c r="AH76" i="57"/>
  <c r="AD80" i="57"/>
  <c r="AF80" i="57" s="1"/>
  <c r="AH86" i="57"/>
  <c r="AH85" i="57"/>
  <c r="AD86" i="57"/>
  <c r="AF86" i="57" s="1"/>
  <c r="AH80" i="57"/>
  <c r="AH77" i="57"/>
  <c r="AD83" i="57"/>
  <c r="AF83" i="57" s="1"/>
  <c r="AD48" i="57"/>
  <c r="AF48" i="57" s="1"/>
  <c r="AD52" i="57"/>
  <c r="AF52" i="57" s="1"/>
  <c r="AH56" i="57"/>
  <c r="AH59" i="57"/>
  <c r="AH35" i="57"/>
  <c r="AH45" i="57"/>
  <c r="AH47" i="57"/>
  <c r="AD51" i="57"/>
  <c r="AF51" i="57" s="1"/>
  <c r="AD55" i="57"/>
  <c r="AF55" i="57" s="1"/>
  <c r="AH72" i="57"/>
  <c r="AH66" i="57"/>
  <c r="AD24" i="57"/>
  <c r="AF24" i="57" s="1"/>
  <c r="AH31" i="57"/>
  <c r="AH38" i="57"/>
  <c r="AH40" i="57"/>
  <c r="AH57" i="57"/>
  <c r="AH63" i="57"/>
  <c r="AD23" i="57"/>
  <c r="AF23" i="57" s="1"/>
  <c r="AH21" i="57"/>
  <c r="AD35" i="57"/>
  <c r="AF35" i="57" s="1"/>
  <c r="AH52" i="57"/>
  <c r="AH62" i="57"/>
  <c r="AH71" i="57"/>
  <c r="AH73" i="57"/>
  <c r="AD15" i="57"/>
  <c r="AF15" i="57" s="1"/>
  <c r="AH16" i="57"/>
  <c r="AD17" i="57"/>
  <c r="AF17" i="57" s="1"/>
  <c r="AD38" i="57"/>
  <c r="AF38" i="57" s="1"/>
  <c r="AD44" i="57"/>
  <c r="AF44" i="57" s="1"/>
  <c r="AH49" i="57"/>
  <c r="AD31" i="57"/>
  <c r="AF31" i="57" s="1"/>
  <c r="AD37" i="57"/>
  <c r="AF37" i="57" s="1"/>
  <c r="AH42" i="57"/>
  <c r="AD49" i="57"/>
  <c r="AF49" i="57" s="1"/>
  <c r="AD42" i="57"/>
  <c r="AF42" i="57" s="1"/>
  <c r="P11" i="57"/>
  <c r="AH11" i="57" s="1"/>
  <c r="Q11" i="57"/>
  <c r="P25" i="57"/>
  <c r="AH25" i="57" s="1"/>
  <c r="AH26" i="57" s="1"/>
  <c r="AH27" i="57" s="1"/>
  <c r="AH28" i="57" s="1"/>
  <c r="AH29" i="57" s="1"/>
  <c r="Q25" i="57"/>
  <c r="P46" i="57"/>
  <c r="Q46" i="57"/>
  <c r="AF11" i="57"/>
  <c r="AD12" i="57" s="1"/>
  <c r="AF12" i="57" s="1"/>
  <c r="AD13" i="57" s="1"/>
  <c r="AF13" i="57" s="1"/>
  <c r="Q60" i="57"/>
  <c r="P60" i="57"/>
  <c r="AF18" i="57"/>
  <c r="AD19" i="57" s="1"/>
  <c r="AF19" i="57" s="1"/>
  <c r="AD20" i="57" s="1"/>
  <c r="AF20" i="57" s="1"/>
  <c r="P18" i="57"/>
  <c r="AH18" i="57" s="1"/>
  <c r="Q18" i="57"/>
  <c r="P39" i="57"/>
  <c r="Q39" i="57"/>
  <c r="Q88" i="57"/>
  <c r="P88" i="57"/>
  <c r="P53" i="57"/>
  <c r="Q53" i="57"/>
  <c r="P32" i="57"/>
  <c r="AH32" i="57" s="1"/>
  <c r="AH33" i="57" s="1"/>
  <c r="AH34" i="57" s="1"/>
  <c r="Q32" i="57"/>
  <c r="Q74" i="57"/>
  <c r="P74" i="57"/>
  <c r="AH41" i="57"/>
  <c r="AH48" i="57"/>
  <c r="Q67" i="57"/>
  <c r="P67" i="57"/>
  <c r="Q81" i="57"/>
  <c r="P81" i="57"/>
  <c r="AH39" i="57"/>
  <c r="AH46" i="57"/>
  <c r="AH53" i="57"/>
  <c r="AD91" i="57"/>
  <c r="AF91" i="57" s="1"/>
  <c r="AH60" i="57"/>
  <c r="AD60" i="57"/>
  <c r="AH61" i="57"/>
  <c r="AD61" i="57"/>
  <c r="AF61" i="57" s="1"/>
  <c r="AH88" i="57"/>
  <c r="AD88" i="57"/>
  <c r="AH89" i="57"/>
  <c r="AD89" i="57"/>
  <c r="AF89" i="57" s="1"/>
  <c r="AD16" i="57"/>
  <c r="AF16" i="57" s="1"/>
  <c r="AH17" i="57"/>
  <c r="AH23" i="57"/>
  <c r="AH22" i="57"/>
  <c r="AD25" i="57"/>
  <c r="AH30" i="57"/>
  <c r="AD32" i="57"/>
  <c r="AH37" i="57"/>
  <c r="AH36" i="57"/>
  <c r="AD39" i="57"/>
  <c r="AD40" i="57"/>
  <c r="AF40" i="57" s="1"/>
  <c r="AH44" i="57"/>
  <c r="AH43" i="57"/>
  <c r="AD46" i="57"/>
  <c r="AD47" i="57"/>
  <c r="AF47" i="57" s="1"/>
  <c r="AH51" i="57"/>
  <c r="AH50" i="57"/>
  <c r="AD53" i="57"/>
  <c r="AD54" i="57"/>
  <c r="AF54" i="57" s="1"/>
  <c r="AD59" i="57"/>
  <c r="AF59" i="57" s="1"/>
  <c r="AD62" i="57"/>
  <c r="AF62" i="57" s="1"/>
  <c r="AH64" i="57"/>
  <c r="AD65" i="57"/>
  <c r="AF65" i="57" s="1"/>
  <c r="AH67" i="57"/>
  <c r="AD67" i="57"/>
  <c r="AF67" i="57" s="1"/>
  <c r="AH68" i="57"/>
  <c r="AD68" i="57"/>
  <c r="AF68" i="57" s="1"/>
  <c r="AD73" i="57"/>
  <c r="AF73" i="57" s="1"/>
  <c r="AD76" i="57"/>
  <c r="AF76" i="57" s="1"/>
  <c r="AH78" i="57"/>
  <c r="AD79" i="57"/>
  <c r="AF79" i="57" s="1"/>
  <c r="AH81" i="57"/>
  <c r="AD81" i="57"/>
  <c r="AF81" i="57" s="1"/>
  <c r="AH82" i="57"/>
  <c r="AD82" i="57"/>
  <c r="AF82" i="57" s="1"/>
  <c r="AD87" i="57"/>
  <c r="AF87" i="57" s="1"/>
  <c r="AD90" i="57"/>
  <c r="AF90" i="57" s="1"/>
  <c r="AH92" i="57"/>
  <c r="AD93" i="57"/>
  <c r="AF93" i="57" s="1"/>
  <c r="AH74" i="57"/>
  <c r="AD74" i="57"/>
  <c r="AH75" i="57"/>
  <c r="AD75" i="57"/>
  <c r="AF75" i="57" s="1"/>
  <c r="AD14" i="57"/>
  <c r="AF14" i="57" s="1"/>
  <c r="AH12" i="57"/>
  <c r="AH13" i="57" s="1"/>
  <c r="AH14" i="57"/>
  <c r="AH19" i="57"/>
  <c r="AH20" i="57" s="1"/>
  <c r="AH55" i="57"/>
  <c r="AD56" i="57"/>
  <c r="AF56" i="57" s="1"/>
  <c r="AH65" i="57"/>
  <c r="AH69" i="57"/>
  <c r="AD70" i="57"/>
  <c r="AH79" i="57"/>
  <c r="AH83" i="57"/>
  <c r="AD84" i="57"/>
  <c r="AH93" i="57"/>
  <c r="AD22" i="57"/>
  <c r="AF22" i="57" s="1"/>
  <c r="AD36" i="57"/>
  <c r="AF36" i="57" s="1"/>
  <c r="AD43" i="57"/>
  <c r="AF43" i="57" s="1"/>
  <c r="AD50" i="57"/>
  <c r="AF50" i="57" s="1"/>
  <c r="AD57" i="57"/>
  <c r="AF57" i="57" s="1"/>
  <c r="AD64" i="57"/>
  <c r="AF64" i="57" s="1"/>
  <c r="AD71" i="57"/>
  <c r="AF71" i="57" s="1"/>
  <c r="AD78" i="57"/>
  <c r="AF78" i="57" s="1"/>
  <c r="AD85" i="57"/>
  <c r="AF85" i="57" s="1"/>
  <c r="AD92" i="57"/>
  <c r="AF92" i="57" s="1"/>
  <c r="AG81" i="57" l="1"/>
  <c r="AG53" i="57"/>
  <c r="AG88" i="57"/>
  <c r="AG60" i="57"/>
  <c r="AF74" i="57"/>
  <c r="AE74" i="57"/>
  <c r="AF32" i="57"/>
  <c r="AD33" i="57" s="1"/>
  <c r="AF33" i="57" s="1"/>
  <c r="AD34" i="57" s="1"/>
  <c r="AF34" i="57" s="1"/>
  <c r="AG46" i="57"/>
  <c r="AG25" i="57"/>
  <c r="AF84" i="57"/>
  <c r="AE81" i="57"/>
  <c r="AI81" i="57" s="1"/>
  <c r="AF25" i="57"/>
  <c r="AD26" i="57" s="1"/>
  <c r="AF26" i="57" s="1"/>
  <c r="AD27" i="57" s="1"/>
  <c r="AF27" i="57" s="1"/>
  <c r="AD28" i="57" s="1"/>
  <c r="AF28" i="57" s="1"/>
  <c r="AD29" i="57" s="1"/>
  <c r="AF29" i="57" s="1"/>
  <c r="AG74" i="57"/>
  <c r="AE53" i="57"/>
  <c r="AI53" i="57" s="1"/>
  <c r="AF53" i="57"/>
  <c r="AE46" i="57"/>
  <c r="AF46" i="57"/>
  <c r="AE39" i="57"/>
  <c r="AF39" i="57"/>
  <c r="AG39" i="57"/>
  <c r="AG18" i="57"/>
  <c r="AG67" i="57"/>
  <c r="AE67" i="57"/>
  <c r="AF70" i="57"/>
  <c r="AF88" i="57"/>
  <c r="AE88" i="57"/>
  <c r="AF60" i="57"/>
  <c r="AE60" i="57"/>
  <c r="AI60" i="57" s="1"/>
  <c r="AG32" i="57"/>
  <c r="AE18" i="57"/>
  <c r="AE11" i="57"/>
  <c r="AG11" i="57"/>
  <c r="AI88" i="57" l="1"/>
  <c r="AI46" i="57"/>
  <c r="AI18" i="57"/>
  <c r="AI39" i="57"/>
  <c r="AE32" i="57"/>
  <c r="AI32" i="57" s="1"/>
  <c r="AI74" i="57"/>
  <c r="AI11" i="57"/>
  <c r="AI67" i="57"/>
  <c r="AE25" i="57"/>
  <c r="AI25" i="57" s="1"/>
  <c r="Z94" i="49" l="1"/>
  <c r="W94" i="49"/>
  <c r="V94" i="49"/>
  <c r="Z93" i="49"/>
  <c r="W93" i="49"/>
  <c r="AD94" i="49" s="1"/>
  <c r="AF94" i="49" s="1"/>
  <c r="V93" i="49"/>
  <c r="Z92" i="49"/>
  <c r="W92" i="49"/>
  <c r="AD93" i="49" s="1"/>
  <c r="AF93" i="49" s="1"/>
  <c r="V92" i="49"/>
  <c r="Z91" i="49"/>
  <c r="W91" i="49"/>
  <c r="V91" i="49"/>
  <c r="Z90" i="49"/>
  <c r="W90" i="49"/>
  <c r="AD91" i="49" s="1"/>
  <c r="AF91" i="49" s="1"/>
  <c r="V90" i="49"/>
  <c r="Z89" i="49"/>
  <c r="W89" i="49"/>
  <c r="V89" i="49"/>
  <c r="Z88" i="49"/>
  <c r="W88" i="49"/>
  <c r="V88" i="49"/>
  <c r="K88" i="49"/>
  <c r="L88" i="49" s="1"/>
  <c r="H88" i="49"/>
  <c r="Z87" i="49"/>
  <c r="W87" i="49"/>
  <c r="V87" i="49"/>
  <c r="Z86" i="49"/>
  <c r="W86" i="49"/>
  <c r="V86" i="49"/>
  <c r="Z85" i="49"/>
  <c r="W85" i="49"/>
  <c r="V85" i="49"/>
  <c r="Z84" i="49"/>
  <c r="W84" i="49"/>
  <c r="V84" i="49"/>
  <c r="Z83" i="49"/>
  <c r="W83" i="49"/>
  <c r="AH84" i="49" s="1"/>
  <c r="V83" i="49"/>
  <c r="Z82" i="49"/>
  <c r="W82" i="49"/>
  <c r="V82" i="49"/>
  <c r="Z81" i="49"/>
  <c r="W81" i="49"/>
  <c r="V81" i="49"/>
  <c r="K81" i="49"/>
  <c r="L81" i="49" s="1"/>
  <c r="H81" i="49"/>
  <c r="Z80" i="49"/>
  <c r="W80" i="49"/>
  <c r="V80" i="49"/>
  <c r="Z79" i="49"/>
  <c r="W79" i="49"/>
  <c r="AD80" i="49" s="1"/>
  <c r="AF80" i="49" s="1"/>
  <c r="V79" i="49"/>
  <c r="Z78" i="49"/>
  <c r="W78" i="49"/>
  <c r="V78" i="49"/>
  <c r="Z77" i="49"/>
  <c r="W77" i="49"/>
  <c r="AH79" i="49" s="1"/>
  <c r="V77" i="49"/>
  <c r="Z76" i="49"/>
  <c r="W76" i="49"/>
  <c r="AH77" i="49" s="1"/>
  <c r="V76" i="49"/>
  <c r="Z75" i="49"/>
  <c r="W75" i="49"/>
  <c r="V75" i="49"/>
  <c r="Z74" i="49"/>
  <c r="W74" i="49"/>
  <c r="AH75" i="49" s="1"/>
  <c r="V74" i="49"/>
  <c r="K74" i="49"/>
  <c r="L74" i="49" s="1"/>
  <c r="H74" i="49"/>
  <c r="Z73" i="49"/>
  <c r="W73" i="49"/>
  <c r="V73" i="49"/>
  <c r="Z72" i="49"/>
  <c r="W72" i="49"/>
  <c r="AD73" i="49" s="1"/>
  <c r="AF73" i="49" s="1"/>
  <c r="V72" i="49"/>
  <c r="Z71" i="49"/>
  <c r="W71" i="49"/>
  <c r="V71" i="49"/>
  <c r="Z70" i="49"/>
  <c r="W70" i="49"/>
  <c r="V70" i="49"/>
  <c r="Z69" i="49"/>
  <c r="W69" i="49"/>
  <c r="V69" i="49"/>
  <c r="Z68" i="49"/>
  <c r="W68" i="49"/>
  <c r="V68" i="49"/>
  <c r="Z67" i="49"/>
  <c r="W67" i="49"/>
  <c r="AH68" i="49" s="1"/>
  <c r="V67" i="49"/>
  <c r="K67" i="49"/>
  <c r="L67" i="49" s="1"/>
  <c r="H67" i="49"/>
  <c r="Z66" i="49"/>
  <c r="W66" i="49"/>
  <c r="V66" i="49"/>
  <c r="Z65" i="49"/>
  <c r="W65" i="49"/>
  <c r="AD66" i="49" s="1"/>
  <c r="AF66" i="49" s="1"/>
  <c r="V65" i="49"/>
  <c r="Z64" i="49"/>
  <c r="W64" i="49"/>
  <c r="V64" i="49"/>
  <c r="AH63" i="49"/>
  <c r="Z63" i="49"/>
  <c r="W63" i="49"/>
  <c r="AH65" i="49" s="1"/>
  <c r="V63" i="49"/>
  <c r="Z62" i="49"/>
  <c r="W62" i="49"/>
  <c r="V62" i="49"/>
  <c r="Z61" i="49"/>
  <c r="W61" i="49"/>
  <c r="AD62" i="49" s="1"/>
  <c r="AF62" i="49" s="1"/>
  <c r="V61" i="49"/>
  <c r="Z60" i="49"/>
  <c r="W60" i="49"/>
  <c r="V60" i="49"/>
  <c r="K60" i="49"/>
  <c r="L60" i="49" s="1"/>
  <c r="H60" i="49"/>
  <c r="Z59" i="49"/>
  <c r="W59" i="49"/>
  <c r="V59" i="49"/>
  <c r="Z58" i="49"/>
  <c r="W58" i="49"/>
  <c r="V58" i="49"/>
  <c r="Z57" i="49"/>
  <c r="W57" i="49"/>
  <c r="V57" i="49"/>
  <c r="Z56" i="49"/>
  <c r="W56" i="49"/>
  <c r="V56" i="49"/>
  <c r="Z55" i="49"/>
  <c r="W55" i="49"/>
  <c r="AD56" i="49" s="1"/>
  <c r="AF56" i="49" s="1"/>
  <c r="V55" i="49"/>
  <c r="Z54" i="49"/>
  <c r="W54" i="49"/>
  <c r="V54" i="49"/>
  <c r="Z53" i="49"/>
  <c r="W53" i="49"/>
  <c r="V53" i="49"/>
  <c r="L53" i="49"/>
  <c r="K53" i="49"/>
  <c r="H53" i="49"/>
  <c r="Z52" i="49"/>
  <c r="W52" i="49"/>
  <c r="V52" i="49"/>
  <c r="Z51" i="49"/>
  <c r="W51" i="49"/>
  <c r="V51" i="49"/>
  <c r="Z50" i="49"/>
  <c r="W50" i="49"/>
  <c r="AD51" i="49" s="1"/>
  <c r="AF51" i="49" s="1"/>
  <c r="V50" i="49"/>
  <c r="Z49" i="49"/>
  <c r="W49" i="49"/>
  <c r="AH51" i="49" s="1"/>
  <c r="V49" i="49"/>
  <c r="Z48" i="49"/>
  <c r="W48" i="49"/>
  <c r="V48" i="49"/>
  <c r="Z47" i="49"/>
  <c r="W47" i="49"/>
  <c r="V47" i="49"/>
  <c r="Z46" i="49"/>
  <c r="W46" i="49"/>
  <c r="V46" i="49"/>
  <c r="K46" i="49"/>
  <c r="H46" i="49"/>
  <c r="Z45" i="49"/>
  <c r="W45" i="49"/>
  <c r="V45" i="49"/>
  <c r="Z44" i="49"/>
  <c r="W44" i="49"/>
  <c r="V44" i="49"/>
  <c r="Z43" i="49"/>
  <c r="W43" i="49"/>
  <c r="AD44" i="49" s="1"/>
  <c r="AF44" i="49" s="1"/>
  <c r="V43" i="49"/>
  <c r="Z42" i="49"/>
  <c r="W42" i="49"/>
  <c r="V42" i="49"/>
  <c r="Z41" i="49"/>
  <c r="W41" i="49"/>
  <c r="V41" i="49"/>
  <c r="Z40" i="49"/>
  <c r="W40" i="49"/>
  <c r="V40" i="49"/>
  <c r="Z39" i="49"/>
  <c r="W39" i="49"/>
  <c r="V39" i="49"/>
  <c r="K39" i="49"/>
  <c r="L39" i="49" s="1"/>
  <c r="H39" i="49"/>
  <c r="Z38" i="49"/>
  <c r="W38" i="49"/>
  <c r="AD38" i="49" s="1"/>
  <c r="AF38" i="49" s="1"/>
  <c r="V38" i="49"/>
  <c r="Z37" i="49"/>
  <c r="W37" i="49"/>
  <c r="V37" i="49"/>
  <c r="Z36" i="49"/>
  <c r="W36" i="49"/>
  <c r="AD37" i="49" s="1"/>
  <c r="AF37" i="49" s="1"/>
  <c r="V36" i="49"/>
  <c r="Z35" i="49"/>
  <c r="W35" i="49"/>
  <c r="AD36" i="49" s="1"/>
  <c r="AF36" i="49" s="1"/>
  <c r="V35" i="49"/>
  <c r="Z34" i="49"/>
  <c r="W34" i="49"/>
  <c r="AH35" i="49" s="1"/>
  <c r="V34" i="49"/>
  <c r="Z33" i="49"/>
  <c r="W33" i="49"/>
  <c r="V33" i="49"/>
  <c r="Z32" i="49"/>
  <c r="W32" i="49"/>
  <c r="V32" i="49"/>
  <c r="K32" i="49"/>
  <c r="L32" i="49" s="1"/>
  <c r="H32" i="49"/>
  <c r="Z31" i="49"/>
  <c r="W31" i="49"/>
  <c r="V31" i="49"/>
  <c r="Z30" i="49"/>
  <c r="W30" i="49"/>
  <c r="V30" i="49"/>
  <c r="Z29" i="49"/>
  <c r="W29" i="49"/>
  <c r="V29" i="49"/>
  <c r="Z28" i="49"/>
  <c r="W28" i="49"/>
  <c r="V28" i="49"/>
  <c r="Z27" i="49"/>
  <c r="W27" i="49"/>
  <c r="AD28" i="49" s="1"/>
  <c r="AF28" i="49" s="1"/>
  <c r="V27" i="49"/>
  <c r="Z26" i="49"/>
  <c r="W26" i="49"/>
  <c r="V26" i="49"/>
  <c r="Z25" i="49"/>
  <c r="W25" i="49"/>
  <c r="V25" i="49"/>
  <c r="K25" i="49"/>
  <c r="H25" i="49"/>
  <c r="Z24" i="49"/>
  <c r="W24" i="49"/>
  <c r="V24" i="49"/>
  <c r="Z23" i="49"/>
  <c r="W23" i="49"/>
  <c r="V23" i="49"/>
  <c r="Z22" i="49"/>
  <c r="W22" i="49"/>
  <c r="V22" i="49"/>
  <c r="Z21" i="49"/>
  <c r="W21" i="49"/>
  <c r="V21" i="49"/>
  <c r="Z20" i="49"/>
  <c r="W20" i="49"/>
  <c r="AD21" i="49" s="1"/>
  <c r="AF21" i="49" s="1"/>
  <c r="V20" i="49"/>
  <c r="Z19" i="49"/>
  <c r="W19" i="49"/>
  <c r="V19" i="49"/>
  <c r="Z18" i="49"/>
  <c r="W18" i="49"/>
  <c r="V18" i="49"/>
  <c r="K18" i="49"/>
  <c r="H18" i="49"/>
  <c r="Z17" i="49"/>
  <c r="W17" i="49"/>
  <c r="V17" i="49"/>
  <c r="Z16" i="49"/>
  <c r="W16" i="49"/>
  <c r="V16" i="49"/>
  <c r="Z15" i="49"/>
  <c r="W15" i="49"/>
  <c r="V15" i="49"/>
  <c r="Z14" i="49"/>
  <c r="W14" i="49"/>
  <c r="V14" i="49"/>
  <c r="Z13" i="49"/>
  <c r="W13" i="49"/>
  <c r="V13" i="49"/>
  <c r="Z12" i="49"/>
  <c r="W12" i="49"/>
  <c r="V12" i="49"/>
  <c r="Z11" i="49"/>
  <c r="W11" i="49"/>
  <c r="V11" i="49"/>
  <c r="K11" i="49"/>
  <c r="H11" i="49"/>
  <c r="AH23" i="49" l="1"/>
  <c r="AD78" i="49"/>
  <c r="AF78" i="49" s="1"/>
  <c r="AH16" i="49"/>
  <c r="AD57" i="49"/>
  <c r="AF57" i="49" s="1"/>
  <c r="AD63" i="49"/>
  <c r="AF63" i="49" s="1"/>
  <c r="AD65" i="49"/>
  <c r="AF65" i="49" s="1"/>
  <c r="AD76" i="49"/>
  <c r="AF76" i="49" s="1"/>
  <c r="AD69" i="49"/>
  <c r="AF69" i="49" s="1"/>
  <c r="AD85" i="49"/>
  <c r="AF85" i="49" s="1"/>
  <c r="AD92" i="49"/>
  <c r="AF92" i="49" s="1"/>
  <c r="AD39" i="49"/>
  <c r="AD52" i="49"/>
  <c r="AF52" i="49" s="1"/>
  <c r="AD59" i="49"/>
  <c r="AF59" i="49" s="1"/>
  <c r="AD64" i="49"/>
  <c r="AF64" i="49" s="1"/>
  <c r="AD72" i="49"/>
  <c r="AF72" i="49" s="1"/>
  <c r="AD79" i="49"/>
  <c r="AF79" i="49" s="1"/>
  <c r="AD29" i="49"/>
  <c r="AF29" i="49" s="1"/>
  <c r="AD45" i="49"/>
  <c r="AF45" i="49" s="1"/>
  <c r="AD77" i="49"/>
  <c r="AF77" i="49" s="1"/>
  <c r="AD83" i="49"/>
  <c r="AF83" i="49" s="1"/>
  <c r="AD90" i="49"/>
  <c r="AF90" i="49" s="1"/>
  <c r="AD84" i="49"/>
  <c r="AF84" i="49" s="1"/>
  <c r="AD87" i="49"/>
  <c r="AF87" i="49" s="1"/>
  <c r="AH89" i="49"/>
  <c r="AH91" i="49"/>
  <c r="AH49" i="49"/>
  <c r="AD50" i="49"/>
  <c r="AF50" i="49" s="1"/>
  <c r="AD55" i="49"/>
  <c r="AF55" i="49" s="1"/>
  <c r="AH56" i="49"/>
  <c r="AD67" i="49"/>
  <c r="AD49" i="49"/>
  <c r="AF49" i="49" s="1"/>
  <c r="AH67" i="49"/>
  <c r="AD74" i="49"/>
  <c r="AH44" i="49"/>
  <c r="AD35" i="49"/>
  <c r="AF35" i="49" s="1"/>
  <c r="AD31" i="49"/>
  <c r="AF31" i="49" s="1"/>
  <c r="AD17" i="49"/>
  <c r="AF17" i="49" s="1"/>
  <c r="AD24" i="49"/>
  <c r="AF24" i="49" s="1"/>
  <c r="AH24" i="49"/>
  <c r="AH17" i="49"/>
  <c r="AF39" i="49"/>
  <c r="AH15" i="49"/>
  <c r="AD16" i="49"/>
  <c r="AF16" i="49" s="1"/>
  <c r="AH73" i="49"/>
  <c r="AH71" i="49"/>
  <c r="AH38" i="49"/>
  <c r="AH36" i="49"/>
  <c r="L46" i="49"/>
  <c r="AD46" i="49" s="1"/>
  <c r="AF74" i="49"/>
  <c r="AH88" i="49"/>
  <c r="AH94" i="49"/>
  <c r="AH92" i="49"/>
  <c r="AH14" i="49"/>
  <c r="AD15" i="49"/>
  <c r="AF15" i="49" s="1"/>
  <c r="AH21" i="49"/>
  <c r="AD22" i="49"/>
  <c r="AF22" i="49" s="1"/>
  <c r="AH31" i="49"/>
  <c r="AH29" i="49"/>
  <c r="AD32" i="49"/>
  <c r="AD88" i="49"/>
  <c r="AH93" i="49"/>
  <c r="AD14" i="49"/>
  <c r="AF14" i="49" s="1"/>
  <c r="AH22" i="49"/>
  <c r="AD23" i="49"/>
  <c r="AF23" i="49" s="1"/>
  <c r="AH45" i="49"/>
  <c r="AH43" i="49"/>
  <c r="AH62" i="49"/>
  <c r="AD61" i="49"/>
  <c r="AF61" i="49" s="1"/>
  <c r="AH90" i="49"/>
  <c r="AD89" i="49"/>
  <c r="AF89" i="49" s="1"/>
  <c r="AH28" i="49"/>
  <c r="AH55" i="49"/>
  <c r="AD54" i="49"/>
  <c r="AF54" i="49" s="1"/>
  <c r="AH60" i="49"/>
  <c r="AH66" i="49"/>
  <c r="AH64" i="49"/>
  <c r="AH72" i="49"/>
  <c r="AH83" i="49"/>
  <c r="AD82" i="49"/>
  <c r="AF82" i="49" s="1"/>
  <c r="AH37" i="49"/>
  <c r="AH53" i="49"/>
  <c r="AH59" i="49"/>
  <c r="AH57" i="49"/>
  <c r="AD60" i="49"/>
  <c r="AH61" i="49"/>
  <c r="AF67" i="49"/>
  <c r="AH76" i="49"/>
  <c r="AD75" i="49"/>
  <c r="AF75" i="49" s="1"/>
  <c r="AH81" i="49"/>
  <c r="AH87" i="49"/>
  <c r="AH85" i="49"/>
  <c r="L11" i="49"/>
  <c r="AD11" i="49" s="1"/>
  <c r="L18" i="49"/>
  <c r="AD18" i="49" s="1"/>
  <c r="L25" i="49"/>
  <c r="AD25" i="49" s="1"/>
  <c r="AF25" i="49" s="1"/>
  <c r="AD26" i="49" s="1"/>
  <c r="AF26" i="49" s="1"/>
  <c r="AD27" i="49" s="1"/>
  <c r="AF27" i="49" s="1"/>
  <c r="AD30" i="49"/>
  <c r="AH30" i="49"/>
  <c r="AD40" i="49"/>
  <c r="AF40" i="49" s="1"/>
  <c r="AD41" i="49" s="1"/>
  <c r="AF41" i="49" s="1"/>
  <c r="AD42" i="49"/>
  <c r="AF42" i="49" s="1"/>
  <c r="AH42" i="49"/>
  <c r="AD43" i="49"/>
  <c r="AF43" i="49" s="1"/>
  <c r="AH52" i="49"/>
  <c r="AH50" i="49"/>
  <c r="AD53" i="49"/>
  <c r="AH54" i="49"/>
  <c r="AD58" i="49"/>
  <c r="AF58" i="49" s="1"/>
  <c r="AH58" i="49"/>
  <c r="AH69" i="49"/>
  <c r="AD68" i="49"/>
  <c r="AF68" i="49" s="1"/>
  <c r="AD70" i="49"/>
  <c r="AF70" i="49" s="1"/>
  <c r="AH70" i="49"/>
  <c r="AG67" i="49" s="1"/>
  <c r="AD71" i="49"/>
  <c r="AF71" i="49" s="1"/>
  <c r="AH74" i="49"/>
  <c r="AH80" i="49"/>
  <c r="AH78" i="49"/>
  <c r="AD81" i="49"/>
  <c r="AH82" i="49"/>
  <c r="AD86" i="49"/>
  <c r="AF86" i="49" s="1"/>
  <c r="AH86" i="49"/>
  <c r="AG53" i="49" l="1"/>
  <c r="AF18" i="49"/>
  <c r="AD19" i="49" s="1"/>
  <c r="AF19" i="49" s="1"/>
  <c r="AD20" i="49" s="1"/>
  <c r="AF20" i="49" s="1"/>
  <c r="AF11" i="49"/>
  <c r="AD12" i="49" s="1"/>
  <c r="AF12" i="49" s="1"/>
  <c r="AD13" i="49" s="1"/>
  <c r="AF13" i="49" s="1"/>
  <c r="AE81" i="49"/>
  <c r="AF81" i="49"/>
  <c r="AE53" i="49"/>
  <c r="AI53" i="49" s="1"/>
  <c r="AF53" i="49"/>
  <c r="AE60" i="49"/>
  <c r="AF60" i="49"/>
  <c r="AG60" i="49"/>
  <c r="AG88" i="49"/>
  <c r="AF30" i="49"/>
  <c r="AE25" i="49"/>
  <c r="AE67" i="49"/>
  <c r="AI67" i="49" s="1"/>
  <c r="AG74" i="49"/>
  <c r="AG81" i="49"/>
  <c r="AE88" i="49"/>
  <c r="AF88" i="49"/>
  <c r="AF32" i="49"/>
  <c r="AD33" i="49" s="1"/>
  <c r="AF33" i="49" s="1"/>
  <c r="AD34" i="49" s="1"/>
  <c r="AF34" i="49" s="1"/>
  <c r="AF46" i="49"/>
  <c r="AD47" i="49" s="1"/>
  <c r="AF47" i="49" s="1"/>
  <c r="AD48" i="49" s="1"/>
  <c r="AF48" i="49" s="1"/>
  <c r="AE74" i="49"/>
  <c r="AI74" i="49" s="1"/>
  <c r="AE39" i="49"/>
  <c r="AE46" i="49" l="1"/>
  <c r="AI88" i="49"/>
  <c r="AE32" i="49"/>
  <c r="AI60" i="49"/>
  <c r="AI81" i="49"/>
  <c r="AE11" i="49"/>
  <c r="AE18" i="49"/>
  <c r="N88" i="49" l="1"/>
  <c r="O88" i="49" s="1"/>
  <c r="N60" i="49"/>
  <c r="O60" i="49" s="1"/>
  <c r="N32" i="49"/>
  <c r="O32" i="49" s="1"/>
  <c r="N67" i="49"/>
  <c r="O67" i="49" s="1"/>
  <c r="N81" i="49"/>
  <c r="O81" i="49" s="1"/>
  <c r="N53" i="49"/>
  <c r="O53" i="49" s="1"/>
  <c r="N18" i="49"/>
  <c r="O18" i="49" s="1"/>
  <c r="N39" i="49"/>
  <c r="O39" i="49" s="1"/>
  <c r="N74" i="49"/>
  <c r="O74" i="49" s="1"/>
  <c r="N46" i="49"/>
  <c r="O46" i="49" s="1"/>
  <c r="N11" i="49"/>
  <c r="O11" i="49" s="1"/>
  <c r="N25" i="49"/>
  <c r="O25" i="49" s="1"/>
  <c r="P11" i="49" l="1"/>
  <c r="AH11" i="49" s="1"/>
  <c r="Q11" i="49"/>
  <c r="P18" i="49"/>
  <c r="AH18" i="49" s="1"/>
  <c r="Q18" i="49"/>
  <c r="P32" i="49"/>
  <c r="AH32" i="49" s="1"/>
  <c r="AH33" i="49" s="1"/>
  <c r="Q32" i="49"/>
  <c r="P39" i="49"/>
  <c r="AH39" i="49" s="1"/>
  <c r="Q39" i="49"/>
  <c r="P46" i="49"/>
  <c r="AH46" i="49" s="1"/>
  <c r="AH47" i="49" s="1"/>
  <c r="Q46" i="49"/>
  <c r="P53" i="49"/>
  <c r="Q53" i="49"/>
  <c r="P60" i="49"/>
  <c r="Q60" i="49"/>
  <c r="P25" i="49"/>
  <c r="AH25" i="49" s="1"/>
  <c r="Q25" i="49"/>
  <c r="P67" i="49"/>
  <c r="Q67" i="49"/>
  <c r="P74" i="49"/>
  <c r="Q74" i="49"/>
  <c r="P81" i="49"/>
  <c r="Q81" i="49"/>
  <c r="P88" i="49"/>
  <c r="Q88" i="49"/>
  <c r="AH26" i="49" l="1"/>
  <c r="AH27" i="49" s="1"/>
  <c r="AH40" i="49"/>
  <c r="AH41" i="49" s="1"/>
  <c r="AH19" i="49"/>
  <c r="AH20" i="49" s="1"/>
  <c r="AG18" i="49" s="1"/>
  <c r="AI18" i="49" s="1"/>
  <c r="AH48" i="49"/>
  <c r="AG46" i="49" s="1"/>
  <c r="AI46" i="49" s="1"/>
  <c r="AH34" i="49"/>
  <c r="AG32" i="49" s="1"/>
  <c r="AI32" i="49" s="1"/>
  <c r="AH12" i="49"/>
  <c r="AH13" i="49" s="1"/>
  <c r="AG11" i="49" l="1"/>
  <c r="AI11" i="49" s="1"/>
  <c r="AG39" i="49"/>
  <c r="AI39" i="49" s="1"/>
  <c r="AG25" i="49"/>
  <c r="AI25" i="49" s="1"/>
  <c r="Z94" i="56" l="1"/>
  <c r="W94" i="56"/>
  <c r="V94" i="56"/>
  <c r="Z93" i="56"/>
  <c r="W93" i="56"/>
  <c r="V93" i="56"/>
  <c r="Z92" i="56"/>
  <c r="W92" i="56"/>
  <c r="V92" i="56"/>
  <c r="Z91" i="56"/>
  <c r="W91" i="56"/>
  <c r="V91" i="56"/>
  <c r="Z90" i="56"/>
  <c r="W90" i="56"/>
  <c r="V90" i="56"/>
  <c r="Z89" i="56"/>
  <c r="W89" i="56"/>
  <c r="V89" i="56"/>
  <c r="Z88" i="56"/>
  <c r="W88" i="56"/>
  <c r="V88" i="56"/>
  <c r="K88" i="56"/>
  <c r="L88" i="56" s="1"/>
  <c r="H88" i="56"/>
  <c r="Z87" i="56"/>
  <c r="W87" i="56"/>
  <c r="V87" i="56"/>
  <c r="Z86" i="56"/>
  <c r="W86" i="56"/>
  <c r="V86" i="56"/>
  <c r="Z85" i="56"/>
  <c r="W85" i="56"/>
  <c r="V85" i="56"/>
  <c r="Z84" i="56"/>
  <c r="W84" i="56"/>
  <c r="V84" i="56"/>
  <c r="Z83" i="56"/>
  <c r="W83" i="56"/>
  <c r="AD84" i="56" s="1"/>
  <c r="AF84" i="56" s="1"/>
  <c r="V83" i="56"/>
  <c r="Z82" i="56"/>
  <c r="W82" i="56"/>
  <c r="V82" i="56"/>
  <c r="Z81" i="56"/>
  <c r="W81" i="56"/>
  <c r="V81" i="56"/>
  <c r="K81" i="56"/>
  <c r="L81" i="56" s="1"/>
  <c r="H81" i="56"/>
  <c r="Z80" i="56"/>
  <c r="W80" i="56"/>
  <c r="V80" i="56"/>
  <c r="Z79" i="56"/>
  <c r="W79" i="56"/>
  <c r="V79" i="56"/>
  <c r="Z78" i="56"/>
  <c r="W78" i="56"/>
  <c r="V78" i="56"/>
  <c r="Z77" i="56"/>
  <c r="W77" i="56"/>
  <c r="V77" i="56"/>
  <c r="Z76" i="56"/>
  <c r="W76" i="56"/>
  <c r="V76" i="56"/>
  <c r="Z75" i="56"/>
  <c r="W75" i="56"/>
  <c r="V75" i="56"/>
  <c r="Z74" i="56"/>
  <c r="W74" i="56"/>
  <c r="V74" i="56"/>
  <c r="K74" i="56"/>
  <c r="L74" i="56" s="1"/>
  <c r="H74" i="56"/>
  <c r="Z73" i="56"/>
  <c r="W73" i="56"/>
  <c r="V73" i="56"/>
  <c r="Z72" i="56"/>
  <c r="W72" i="56"/>
  <c r="V72" i="56"/>
  <c r="Z71" i="56"/>
  <c r="W71" i="56"/>
  <c r="V71" i="56"/>
  <c r="Z70" i="56"/>
  <c r="W70" i="56"/>
  <c r="V70" i="56"/>
  <c r="Z69" i="56"/>
  <c r="W69" i="56"/>
  <c r="V69" i="56"/>
  <c r="Z68" i="56"/>
  <c r="W68" i="56"/>
  <c r="V68" i="56"/>
  <c r="Z67" i="56"/>
  <c r="W67" i="56"/>
  <c r="V67" i="56"/>
  <c r="K67" i="56"/>
  <c r="L67" i="56" s="1"/>
  <c r="H67" i="56"/>
  <c r="Z66" i="56"/>
  <c r="W66" i="56"/>
  <c r="V66" i="56"/>
  <c r="Z65" i="56"/>
  <c r="W65" i="56"/>
  <c r="V65" i="56"/>
  <c r="Z64" i="56"/>
  <c r="W64" i="56"/>
  <c r="V64" i="56"/>
  <c r="Z63" i="56"/>
  <c r="W63" i="56"/>
  <c r="V63" i="56"/>
  <c r="Z62" i="56"/>
  <c r="W62" i="56"/>
  <c r="V62" i="56"/>
  <c r="Z61" i="56"/>
  <c r="W61" i="56"/>
  <c r="AD62" i="56" s="1"/>
  <c r="AF62" i="56" s="1"/>
  <c r="V61" i="56"/>
  <c r="Z60" i="56"/>
  <c r="W60" i="56"/>
  <c r="V60" i="56"/>
  <c r="K60" i="56"/>
  <c r="L60" i="56" s="1"/>
  <c r="H60" i="56"/>
  <c r="Z59" i="56"/>
  <c r="W59" i="56"/>
  <c r="V59" i="56"/>
  <c r="Z58" i="56"/>
  <c r="W58" i="56"/>
  <c r="V58" i="56"/>
  <c r="Z57" i="56"/>
  <c r="W57" i="56"/>
  <c r="V57" i="56"/>
  <c r="Z56" i="56"/>
  <c r="W56" i="56"/>
  <c r="V56" i="56"/>
  <c r="Z55" i="56"/>
  <c r="W55" i="56"/>
  <c r="V55" i="56"/>
  <c r="Z54" i="56"/>
  <c r="W54" i="56"/>
  <c r="AD55" i="56" s="1"/>
  <c r="AF55" i="56" s="1"/>
  <c r="V54" i="56"/>
  <c r="Z53" i="56"/>
  <c r="W53" i="56"/>
  <c r="V53" i="56"/>
  <c r="K53" i="56"/>
  <c r="L53" i="56" s="1"/>
  <c r="H53" i="56"/>
  <c r="Z52" i="56"/>
  <c r="W52" i="56"/>
  <c r="V52" i="56"/>
  <c r="Z51" i="56"/>
  <c r="W51" i="56"/>
  <c r="V51" i="56"/>
  <c r="Z50" i="56"/>
  <c r="W50" i="56"/>
  <c r="V50" i="56"/>
  <c r="Z49" i="56"/>
  <c r="W49" i="56"/>
  <c r="V49" i="56"/>
  <c r="Z48" i="56"/>
  <c r="W48" i="56"/>
  <c r="V48" i="56"/>
  <c r="Z47" i="56"/>
  <c r="W47" i="56"/>
  <c r="AD48" i="56" s="1"/>
  <c r="AF48" i="56" s="1"/>
  <c r="V47" i="56"/>
  <c r="Z46" i="56"/>
  <c r="W46" i="56"/>
  <c r="V46" i="56"/>
  <c r="K46" i="56"/>
  <c r="L46" i="56" s="1"/>
  <c r="H46" i="56"/>
  <c r="Z45" i="56"/>
  <c r="W45" i="56"/>
  <c r="V45" i="56"/>
  <c r="Z44" i="56"/>
  <c r="W44" i="56"/>
  <c r="AD45" i="56" s="1"/>
  <c r="AF45" i="56" s="1"/>
  <c r="V44" i="56"/>
  <c r="Z43" i="56"/>
  <c r="W43" i="56"/>
  <c r="V43" i="56"/>
  <c r="Z42" i="56"/>
  <c r="W42" i="56"/>
  <c r="V42" i="56"/>
  <c r="Z41" i="56"/>
  <c r="W41" i="56"/>
  <c r="V41" i="56"/>
  <c r="Z40" i="56"/>
  <c r="W40" i="56"/>
  <c r="AD41" i="56" s="1"/>
  <c r="AF41" i="56" s="1"/>
  <c r="V40" i="56"/>
  <c r="Z39" i="56"/>
  <c r="W39" i="56"/>
  <c r="AD39" i="56" s="1"/>
  <c r="V39" i="56"/>
  <c r="K39" i="56"/>
  <c r="L39" i="56" s="1"/>
  <c r="H39" i="56"/>
  <c r="Z38" i="56"/>
  <c r="W38" i="56"/>
  <c r="V38" i="56"/>
  <c r="Z37" i="56"/>
  <c r="W37" i="56"/>
  <c r="AD38" i="56" s="1"/>
  <c r="AF38" i="56" s="1"/>
  <c r="V37" i="56"/>
  <c r="Z36" i="56"/>
  <c r="W36" i="56"/>
  <c r="V36" i="56"/>
  <c r="Z35" i="56"/>
  <c r="W35" i="56"/>
  <c r="V35" i="56"/>
  <c r="Z34" i="56"/>
  <c r="W34" i="56"/>
  <c r="V34" i="56"/>
  <c r="Z33" i="56"/>
  <c r="W33" i="56"/>
  <c r="V33" i="56"/>
  <c r="Z32" i="56"/>
  <c r="W32" i="56"/>
  <c r="AH32" i="56" s="1"/>
  <c r="V32" i="56"/>
  <c r="K32" i="56"/>
  <c r="L32" i="56" s="1"/>
  <c r="H32" i="56"/>
  <c r="Z31" i="56"/>
  <c r="W31" i="56"/>
  <c r="V31" i="56"/>
  <c r="Z30" i="56"/>
  <c r="W30" i="56"/>
  <c r="AD31" i="56" s="1"/>
  <c r="AF31" i="56" s="1"/>
  <c r="V30" i="56"/>
  <c r="Z29" i="56"/>
  <c r="W29" i="56"/>
  <c r="V29" i="56"/>
  <c r="Z28" i="56"/>
  <c r="W28" i="56"/>
  <c r="V28" i="56"/>
  <c r="Z27" i="56"/>
  <c r="W27" i="56"/>
  <c r="V27" i="56"/>
  <c r="Z26" i="56"/>
  <c r="W26" i="56"/>
  <c r="V26" i="56"/>
  <c r="AD25" i="56"/>
  <c r="AF25" i="56" s="1"/>
  <c r="Z25" i="56"/>
  <c r="W25" i="56"/>
  <c r="AD26" i="56" s="1"/>
  <c r="AF26" i="56" s="1"/>
  <c r="V25" i="56"/>
  <c r="K25" i="56"/>
  <c r="L25" i="56" s="1"/>
  <c r="H25" i="56"/>
  <c r="Z24" i="56"/>
  <c r="W24" i="56"/>
  <c r="V24" i="56"/>
  <c r="Z23" i="56"/>
  <c r="W23" i="56"/>
  <c r="V23" i="56"/>
  <c r="Z22" i="56"/>
  <c r="W22" i="56"/>
  <c r="V22" i="56"/>
  <c r="Z21" i="56"/>
  <c r="W21" i="56"/>
  <c r="V21" i="56"/>
  <c r="Z20" i="56"/>
  <c r="W20" i="56"/>
  <c r="V20" i="56"/>
  <c r="Z19" i="56"/>
  <c r="W19" i="56"/>
  <c r="V19" i="56"/>
  <c r="Z18" i="56"/>
  <c r="W18" i="56"/>
  <c r="V18" i="56"/>
  <c r="K18" i="56"/>
  <c r="L18" i="56" s="1"/>
  <c r="AD18" i="56" s="1"/>
  <c r="H18" i="56"/>
  <c r="Z17" i="56"/>
  <c r="W17" i="56"/>
  <c r="V17" i="56"/>
  <c r="Z16" i="56"/>
  <c r="W16" i="56"/>
  <c r="V16" i="56"/>
  <c r="Z15" i="56"/>
  <c r="W15" i="56"/>
  <c r="V15" i="56"/>
  <c r="Z14" i="56"/>
  <c r="W14" i="56"/>
  <c r="V14" i="56"/>
  <c r="Z13" i="56"/>
  <c r="W13" i="56"/>
  <c r="V13" i="56"/>
  <c r="Z12" i="56"/>
  <c r="W12" i="56"/>
  <c r="V12" i="56"/>
  <c r="Z11" i="56"/>
  <c r="W11" i="56"/>
  <c r="V11" i="56"/>
  <c r="K11" i="56"/>
  <c r="L11" i="56" s="1"/>
  <c r="AD11" i="56" s="1"/>
  <c r="H11" i="56"/>
  <c r="AD16" i="56" l="1"/>
  <c r="AF16" i="56" s="1"/>
  <c r="AH25" i="56"/>
  <c r="AD27" i="56"/>
  <c r="AF27" i="56" s="1"/>
  <c r="AD51" i="56"/>
  <c r="AF51" i="56" s="1"/>
  <c r="AD63" i="56"/>
  <c r="AF63" i="56" s="1"/>
  <c r="AD70" i="56"/>
  <c r="AF70" i="56" s="1"/>
  <c r="AD77" i="56"/>
  <c r="AF77" i="56" s="1"/>
  <c r="AD17" i="56"/>
  <c r="AF17" i="56" s="1"/>
  <c r="AH21" i="56"/>
  <c r="AD44" i="56"/>
  <c r="AF44" i="56" s="1"/>
  <c r="AD66" i="56"/>
  <c r="AF66" i="56" s="1"/>
  <c r="AD59" i="56"/>
  <c r="AF59" i="56" s="1"/>
  <c r="AD15" i="56"/>
  <c r="AF15" i="56" s="1"/>
  <c r="AH26" i="56"/>
  <c r="AD35" i="56"/>
  <c r="AF35" i="56" s="1"/>
  <c r="AD52" i="56"/>
  <c r="AF52" i="56" s="1"/>
  <c r="AH86" i="56"/>
  <c r="AD90" i="56"/>
  <c r="AF90" i="56" s="1"/>
  <c r="AH94" i="56"/>
  <c r="AD91" i="56"/>
  <c r="AF91" i="56" s="1"/>
  <c r="AD94" i="56"/>
  <c r="AF94" i="56" s="1"/>
  <c r="AD93" i="56"/>
  <c r="AF93" i="56" s="1"/>
  <c r="AD80" i="56"/>
  <c r="AF80" i="56" s="1"/>
  <c r="AD83" i="56"/>
  <c r="AF83" i="56" s="1"/>
  <c r="AD49" i="56"/>
  <c r="AF49" i="56" s="1"/>
  <c r="AD56" i="56"/>
  <c r="AF56" i="56" s="1"/>
  <c r="AH66" i="56"/>
  <c r="AD72" i="56"/>
  <c r="AF72" i="56" s="1"/>
  <c r="AH80" i="56"/>
  <c r="AD87" i="56"/>
  <c r="AF87" i="56" s="1"/>
  <c r="AH52" i="56"/>
  <c r="AH59" i="56"/>
  <c r="AD58" i="56"/>
  <c r="AF58" i="56" s="1"/>
  <c r="AD65" i="56"/>
  <c r="AF65" i="56" s="1"/>
  <c r="AD69" i="56"/>
  <c r="AF69" i="56" s="1"/>
  <c r="AD73" i="56"/>
  <c r="AF73" i="56" s="1"/>
  <c r="AD76" i="56"/>
  <c r="AF76" i="56" s="1"/>
  <c r="AH73" i="56"/>
  <c r="AH79" i="56"/>
  <c r="AH87" i="56"/>
  <c r="AD30" i="56"/>
  <c r="AF30" i="56" s="1"/>
  <c r="AD37" i="56"/>
  <c r="AF37" i="56" s="1"/>
  <c r="AH17" i="56"/>
  <c r="AH31" i="56"/>
  <c r="AD34" i="56"/>
  <c r="AF34" i="56" s="1"/>
  <c r="AD42" i="56"/>
  <c r="AF42" i="56" s="1"/>
  <c r="AH38" i="56"/>
  <c r="AH45" i="56"/>
  <c r="AH16" i="56"/>
  <c r="AH23" i="56"/>
  <c r="AD24" i="56"/>
  <c r="AF24" i="56" s="1"/>
  <c r="AH24" i="56"/>
  <c r="AF18" i="56"/>
  <c r="AD19" i="56" s="1"/>
  <c r="AF19" i="56" s="1"/>
  <c r="AD20" i="56" s="1"/>
  <c r="AF20" i="56" s="1"/>
  <c r="AF11" i="56"/>
  <c r="AH90" i="56"/>
  <c r="AD89" i="56"/>
  <c r="AF89" i="56" s="1"/>
  <c r="AH88" i="56"/>
  <c r="AD88" i="56"/>
  <c r="AH89" i="56"/>
  <c r="AD12" i="56"/>
  <c r="AF12" i="56" s="1"/>
  <c r="AD14" i="56"/>
  <c r="AF14" i="56" s="1"/>
  <c r="AH15" i="56"/>
  <c r="AD21" i="56"/>
  <c r="AF21" i="56" s="1"/>
  <c r="AH22" i="56"/>
  <c r="AD23" i="56"/>
  <c r="AF23" i="56" s="1"/>
  <c r="AD28" i="56"/>
  <c r="AH28" i="56"/>
  <c r="AH27" i="56"/>
  <c r="AH69" i="56"/>
  <c r="AD68" i="56"/>
  <c r="AF68" i="56" s="1"/>
  <c r="AH67" i="56"/>
  <c r="AD67" i="56"/>
  <c r="AH68" i="56"/>
  <c r="AH34" i="56"/>
  <c r="AD33" i="56"/>
  <c r="AF33" i="56" s="1"/>
  <c r="AH33" i="56"/>
  <c r="AD32" i="56"/>
  <c r="AF39" i="56"/>
  <c r="AH48" i="56"/>
  <c r="AD47" i="56"/>
  <c r="AF47" i="56" s="1"/>
  <c r="AH46" i="56"/>
  <c r="AD46" i="56"/>
  <c r="AH47" i="56"/>
  <c r="AH76" i="56"/>
  <c r="AD75" i="56"/>
  <c r="AF75" i="56" s="1"/>
  <c r="AH74" i="56"/>
  <c r="AD74" i="56"/>
  <c r="AH75" i="56"/>
  <c r="AH62" i="56"/>
  <c r="AD61" i="56"/>
  <c r="AF61" i="56" s="1"/>
  <c r="AH60" i="56"/>
  <c r="AD60" i="56"/>
  <c r="AH61" i="56"/>
  <c r="AD13" i="56"/>
  <c r="AF13" i="56" s="1"/>
  <c r="AH14" i="56"/>
  <c r="AD22" i="56"/>
  <c r="AF22" i="56" s="1"/>
  <c r="AH41" i="56"/>
  <c r="AD40" i="56"/>
  <c r="AF40" i="56" s="1"/>
  <c r="AH40" i="56"/>
  <c r="AH39" i="56"/>
  <c r="AH55" i="56"/>
  <c r="AD54" i="56"/>
  <c r="AF54" i="56" s="1"/>
  <c r="AH53" i="56"/>
  <c r="AD53" i="56"/>
  <c r="AH54" i="56"/>
  <c r="AH83" i="56"/>
  <c r="AD82" i="56"/>
  <c r="AF82" i="56" s="1"/>
  <c r="AH81" i="56"/>
  <c r="AD81" i="56"/>
  <c r="AH82" i="56"/>
  <c r="AD29" i="56"/>
  <c r="AF29" i="56" s="1"/>
  <c r="AH30" i="56"/>
  <c r="AH35" i="56"/>
  <c r="AD36" i="56"/>
  <c r="AF36" i="56" s="1"/>
  <c r="AH37" i="56"/>
  <c r="AH42" i="56"/>
  <c r="AD43" i="56"/>
  <c r="AF43" i="56" s="1"/>
  <c r="AH44" i="56"/>
  <c r="AH49" i="56"/>
  <c r="AD50" i="56"/>
  <c r="AF50" i="56" s="1"/>
  <c r="AH51" i="56"/>
  <c r="AH56" i="56"/>
  <c r="AD57" i="56"/>
  <c r="AF57" i="56" s="1"/>
  <c r="AH58" i="56"/>
  <c r="AH63" i="56"/>
  <c r="AD64" i="56"/>
  <c r="AF64" i="56" s="1"/>
  <c r="AH65" i="56"/>
  <c r="AH70" i="56"/>
  <c r="AD71" i="56"/>
  <c r="AF71" i="56" s="1"/>
  <c r="AH72" i="56"/>
  <c r="AH77" i="56"/>
  <c r="AD78" i="56"/>
  <c r="AF78" i="56" s="1"/>
  <c r="AH84" i="56"/>
  <c r="AD85" i="56"/>
  <c r="AF85" i="56" s="1"/>
  <c r="AH91" i="56"/>
  <c r="AD92" i="56"/>
  <c r="AF92" i="56" s="1"/>
  <c r="AH93" i="56"/>
  <c r="AH29" i="56"/>
  <c r="AH36" i="56"/>
  <c r="AH43" i="56"/>
  <c r="AH50" i="56"/>
  <c r="AH57" i="56"/>
  <c r="AH64" i="56"/>
  <c r="AH71" i="56"/>
  <c r="AH78" i="56"/>
  <c r="AD79" i="56"/>
  <c r="AF79" i="56" s="1"/>
  <c r="AH85" i="56"/>
  <c r="AD86" i="56"/>
  <c r="AF86" i="56" s="1"/>
  <c r="AH92" i="56"/>
  <c r="AG32" i="56" l="1"/>
  <c r="AG60" i="56"/>
  <c r="AE81" i="56"/>
  <c r="AF81" i="56"/>
  <c r="AG74" i="56"/>
  <c r="AE46" i="56"/>
  <c r="AF46" i="56"/>
  <c r="AG25" i="56"/>
  <c r="AE88" i="56"/>
  <c r="AF88" i="56"/>
  <c r="AE74" i="56"/>
  <c r="AF74" i="56"/>
  <c r="AG81" i="56"/>
  <c r="AE53" i="56"/>
  <c r="AF53" i="56"/>
  <c r="AG39" i="56"/>
  <c r="AG46" i="56"/>
  <c r="AE32" i="56"/>
  <c r="AI32" i="56" s="1"/>
  <c r="AF32" i="56"/>
  <c r="AF28" i="56"/>
  <c r="AE25" i="56"/>
  <c r="AG88" i="56"/>
  <c r="AE11" i="56"/>
  <c r="AE18" i="56"/>
  <c r="AG67" i="56"/>
  <c r="AG53" i="56"/>
  <c r="AE60" i="56"/>
  <c r="AI60" i="56" s="1"/>
  <c r="AF60" i="56"/>
  <c r="AE67" i="56"/>
  <c r="AI67" i="56" s="1"/>
  <c r="AF67" i="56"/>
  <c r="AE39" i="56"/>
  <c r="AI74" i="56" l="1"/>
  <c r="AI46" i="56"/>
  <c r="AI39" i="56"/>
  <c r="AI25" i="56"/>
  <c r="AI88" i="56"/>
  <c r="AI53" i="56"/>
  <c r="AI81" i="56"/>
  <c r="N88" i="56" l="1"/>
  <c r="O88" i="56" s="1"/>
  <c r="N60" i="56"/>
  <c r="O60" i="56" s="1"/>
  <c r="N32" i="56"/>
  <c r="O32" i="56" s="1"/>
  <c r="N39" i="56"/>
  <c r="O39" i="56" s="1"/>
  <c r="N81" i="56"/>
  <c r="O81" i="56" s="1"/>
  <c r="N53" i="56"/>
  <c r="O53" i="56" s="1"/>
  <c r="N11" i="56"/>
  <c r="O11" i="56" s="1"/>
  <c r="N74" i="56"/>
  <c r="O74" i="56" s="1"/>
  <c r="N46" i="56"/>
  <c r="O46" i="56" s="1"/>
  <c r="N25" i="56"/>
  <c r="O25" i="56" s="1"/>
  <c r="N67" i="56"/>
  <c r="O67" i="56" s="1"/>
  <c r="N18" i="56"/>
  <c r="O18" i="56" s="1"/>
  <c r="P18" i="56" l="1"/>
  <c r="Q18" i="56"/>
  <c r="P39" i="56"/>
  <c r="Q39" i="56"/>
  <c r="Q67" i="56"/>
  <c r="P67" i="56"/>
  <c r="P11" i="56"/>
  <c r="AH11" i="56" s="1"/>
  <c r="Q11" i="56"/>
  <c r="P32" i="56"/>
  <c r="Q32" i="56"/>
  <c r="Q74" i="56"/>
  <c r="P74" i="56"/>
  <c r="P25" i="56"/>
  <c r="Q25" i="56"/>
  <c r="Q53" i="56"/>
  <c r="P53" i="56"/>
  <c r="Q60" i="56"/>
  <c r="P60" i="56"/>
  <c r="Q46" i="56"/>
  <c r="P46" i="56"/>
  <c r="Q81" i="56"/>
  <c r="P81" i="56"/>
  <c r="Q88" i="56"/>
  <c r="P88" i="56"/>
  <c r="AH12" i="56" l="1"/>
  <c r="AH13" i="56" s="1"/>
  <c r="AH18" i="56"/>
  <c r="AH20" i="56"/>
  <c r="AH19" i="56" l="1"/>
  <c r="AG18" i="56" s="1"/>
  <c r="AI18" i="56" s="1"/>
  <c r="AG11" i="56"/>
  <c r="AI11" i="56" s="1"/>
  <c r="Z94" i="55" l="1"/>
  <c r="W94" i="55"/>
  <c r="V94" i="55"/>
  <c r="Z93" i="55"/>
  <c r="W93" i="55"/>
  <c r="AD94" i="55" s="1"/>
  <c r="AF94" i="55" s="1"/>
  <c r="V93" i="55"/>
  <c r="Z92" i="55"/>
  <c r="W92" i="55"/>
  <c r="AH94" i="55" s="1"/>
  <c r="V92" i="55"/>
  <c r="Z91" i="55"/>
  <c r="W91" i="55"/>
  <c r="V91" i="55"/>
  <c r="Z90" i="55"/>
  <c r="W90" i="55"/>
  <c r="AD91" i="55" s="1"/>
  <c r="AF91" i="55" s="1"/>
  <c r="V90" i="55"/>
  <c r="Z89" i="55"/>
  <c r="W89" i="55"/>
  <c r="V89" i="55"/>
  <c r="Z88" i="55"/>
  <c r="W88" i="55"/>
  <c r="V88" i="55"/>
  <c r="N88" i="55"/>
  <c r="O88" i="55" s="1"/>
  <c r="K88" i="55"/>
  <c r="L88" i="55" s="1"/>
  <c r="H88" i="55"/>
  <c r="Z87" i="55"/>
  <c r="W87" i="55"/>
  <c r="V87" i="55"/>
  <c r="Z86" i="55"/>
  <c r="W86" i="55"/>
  <c r="AD87" i="55" s="1"/>
  <c r="AF87" i="55" s="1"/>
  <c r="V86" i="55"/>
  <c r="Z85" i="55"/>
  <c r="W85" i="55"/>
  <c r="V85" i="55"/>
  <c r="Z84" i="55"/>
  <c r="W84" i="55"/>
  <c r="V84" i="55"/>
  <c r="Z83" i="55"/>
  <c r="W83" i="55"/>
  <c r="V83" i="55"/>
  <c r="Z82" i="55"/>
  <c r="W82" i="55"/>
  <c r="V82" i="55"/>
  <c r="Z81" i="55"/>
  <c r="W81" i="55"/>
  <c r="V81" i="55"/>
  <c r="N81" i="55"/>
  <c r="O81" i="55" s="1"/>
  <c r="K81" i="55"/>
  <c r="L81" i="55" s="1"/>
  <c r="H81" i="55"/>
  <c r="Z80" i="55"/>
  <c r="W80" i="55"/>
  <c r="V80" i="55"/>
  <c r="Z79" i="55"/>
  <c r="W79" i="55"/>
  <c r="V79" i="55"/>
  <c r="Z78" i="55"/>
  <c r="W78" i="55"/>
  <c r="V78" i="55"/>
  <c r="Z77" i="55"/>
  <c r="W77" i="55"/>
  <c r="V77" i="55"/>
  <c r="Z76" i="55"/>
  <c r="W76" i="55"/>
  <c r="AD77" i="55" s="1"/>
  <c r="AF77" i="55" s="1"/>
  <c r="V76" i="55"/>
  <c r="Z75" i="55"/>
  <c r="W75" i="55"/>
  <c r="V75" i="55"/>
  <c r="Z74" i="55"/>
  <c r="W74" i="55"/>
  <c r="V74" i="55"/>
  <c r="N74" i="55"/>
  <c r="O74" i="55" s="1"/>
  <c r="K74" i="55"/>
  <c r="L74" i="55" s="1"/>
  <c r="H74" i="55"/>
  <c r="Z73" i="55"/>
  <c r="W73" i="55"/>
  <c r="V73" i="55"/>
  <c r="Z72" i="55"/>
  <c r="W72" i="55"/>
  <c r="AD73" i="55" s="1"/>
  <c r="AF73" i="55" s="1"/>
  <c r="V72" i="55"/>
  <c r="Z71" i="55"/>
  <c r="W71" i="55"/>
  <c r="V71" i="55"/>
  <c r="Z70" i="55"/>
  <c r="W70" i="55"/>
  <c r="V70" i="55"/>
  <c r="Z69" i="55"/>
  <c r="W69" i="55"/>
  <c r="V69" i="55"/>
  <c r="Z68" i="55"/>
  <c r="W68" i="55"/>
  <c r="V68" i="55"/>
  <c r="Z67" i="55"/>
  <c r="W67" i="55"/>
  <c r="V67" i="55"/>
  <c r="N67" i="55"/>
  <c r="O67" i="55" s="1"/>
  <c r="L67" i="55"/>
  <c r="K67" i="55"/>
  <c r="H67" i="55"/>
  <c r="Z66" i="55"/>
  <c r="W66" i="55"/>
  <c r="V66" i="55"/>
  <c r="Z65" i="55"/>
  <c r="W65" i="55"/>
  <c r="V65" i="55"/>
  <c r="Z64" i="55"/>
  <c r="W64" i="55"/>
  <c r="V64" i="55"/>
  <c r="Z63" i="55"/>
  <c r="W63" i="55"/>
  <c r="V63" i="55"/>
  <c r="Z62" i="55"/>
  <c r="W62" i="55"/>
  <c r="AD63" i="55" s="1"/>
  <c r="AF63" i="55" s="1"/>
  <c r="V62" i="55"/>
  <c r="Z61" i="55"/>
  <c r="W61" i="55"/>
  <c r="V61" i="55"/>
  <c r="Z60" i="55"/>
  <c r="W60" i="55"/>
  <c r="V60" i="55"/>
  <c r="N60" i="55"/>
  <c r="O60" i="55" s="1"/>
  <c r="K60" i="55"/>
  <c r="L60" i="55" s="1"/>
  <c r="H60" i="55"/>
  <c r="Z59" i="55"/>
  <c r="W59" i="55"/>
  <c r="V59" i="55"/>
  <c r="Z58" i="55"/>
  <c r="W58" i="55"/>
  <c r="AD59" i="55" s="1"/>
  <c r="AF59" i="55" s="1"/>
  <c r="V58" i="55"/>
  <c r="Z57" i="55"/>
  <c r="W57" i="55"/>
  <c r="V57" i="55"/>
  <c r="Z56" i="55"/>
  <c r="W56" i="55"/>
  <c r="V56" i="55"/>
  <c r="Z55" i="55"/>
  <c r="W55" i="55"/>
  <c r="V55" i="55"/>
  <c r="Z54" i="55"/>
  <c r="W54" i="55"/>
  <c r="V54" i="55"/>
  <c r="Z53" i="55"/>
  <c r="W53" i="55"/>
  <c r="V53" i="55"/>
  <c r="N53" i="55"/>
  <c r="O53" i="55" s="1"/>
  <c r="K53" i="55"/>
  <c r="L53" i="55" s="1"/>
  <c r="H53" i="55"/>
  <c r="Z52" i="55"/>
  <c r="W52" i="55"/>
  <c r="V52" i="55"/>
  <c r="Z51" i="55"/>
  <c r="W51" i="55"/>
  <c r="V51" i="55"/>
  <c r="Z50" i="55"/>
  <c r="W50" i="55"/>
  <c r="V50" i="55"/>
  <c r="Z49" i="55"/>
  <c r="W49" i="55"/>
  <c r="V49" i="55"/>
  <c r="Z48" i="55"/>
  <c r="W48" i="55"/>
  <c r="V48" i="55"/>
  <c r="Z47" i="55"/>
  <c r="W47" i="55"/>
  <c r="V47" i="55"/>
  <c r="Z46" i="55"/>
  <c r="W46" i="55"/>
  <c r="V46" i="55"/>
  <c r="N46" i="55"/>
  <c r="O46" i="55" s="1"/>
  <c r="K46" i="55"/>
  <c r="L46" i="55" s="1"/>
  <c r="H46" i="55"/>
  <c r="Z45" i="55"/>
  <c r="W45" i="55"/>
  <c r="V45" i="55"/>
  <c r="Z44" i="55"/>
  <c r="W44" i="55"/>
  <c r="AD45" i="55" s="1"/>
  <c r="AF45" i="55" s="1"/>
  <c r="V44" i="55"/>
  <c r="Z43" i="55"/>
  <c r="W43" i="55"/>
  <c r="V43" i="55"/>
  <c r="Z42" i="55"/>
  <c r="W42" i="55"/>
  <c r="AH43" i="55" s="1"/>
  <c r="V42" i="55"/>
  <c r="Z41" i="55"/>
  <c r="W41" i="55"/>
  <c r="V41" i="55"/>
  <c r="Z40" i="55"/>
  <c r="W40" i="55"/>
  <c r="V40" i="55"/>
  <c r="Z39" i="55"/>
  <c r="W39" i="55"/>
  <c r="V39" i="55"/>
  <c r="N39" i="55"/>
  <c r="O39" i="55" s="1"/>
  <c r="K39" i="55"/>
  <c r="L39" i="55" s="1"/>
  <c r="H39" i="55"/>
  <c r="Z38" i="55"/>
  <c r="W38" i="55"/>
  <c r="V38" i="55"/>
  <c r="Z37" i="55"/>
  <c r="W37" i="55"/>
  <c r="AD38" i="55" s="1"/>
  <c r="AF38" i="55" s="1"/>
  <c r="V37" i="55"/>
  <c r="Z36" i="55"/>
  <c r="W36" i="55"/>
  <c r="V36" i="55"/>
  <c r="Z35" i="55"/>
  <c r="W35" i="55"/>
  <c r="V35" i="55"/>
  <c r="Z34" i="55"/>
  <c r="W34" i="55"/>
  <c r="V34" i="55"/>
  <c r="Z33" i="55"/>
  <c r="W33" i="55"/>
  <c r="V33" i="55"/>
  <c r="Z32" i="55"/>
  <c r="W32" i="55"/>
  <c r="V32" i="55"/>
  <c r="N32" i="55"/>
  <c r="O32" i="55" s="1"/>
  <c r="K32" i="55"/>
  <c r="L32" i="55" s="1"/>
  <c r="H32" i="55"/>
  <c r="Z31" i="55"/>
  <c r="W31" i="55"/>
  <c r="V31" i="55"/>
  <c r="AD30" i="55"/>
  <c r="AF30" i="55" s="1"/>
  <c r="Z30" i="55"/>
  <c r="W30" i="55"/>
  <c r="V30" i="55"/>
  <c r="Z29" i="55"/>
  <c r="W29" i="55"/>
  <c r="V29" i="55"/>
  <c r="Z28" i="55"/>
  <c r="W28" i="55"/>
  <c r="AH29" i="55" s="1"/>
  <c r="V28" i="55"/>
  <c r="Z27" i="55"/>
  <c r="W27" i="55"/>
  <c r="V27" i="55"/>
  <c r="Z26" i="55"/>
  <c r="W26" i="55"/>
  <c r="V26" i="55"/>
  <c r="Z25" i="55"/>
  <c r="W25" i="55"/>
  <c r="V25" i="55"/>
  <c r="N25" i="55"/>
  <c r="O25" i="55" s="1"/>
  <c r="P25" i="55" s="1"/>
  <c r="AH25" i="55" s="1"/>
  <c r="K25" i="55"/>
  <c r="L25" i="55" s="1"/>
  <c r="H25" i="55"/>
  <c r="Z24" i="55"/>
  <c r="W24" i="55"/>
  <c r="V24" i="55"/>
  <c r="Z23" i="55"/>
  <c r="W23" i="55"/>
  <c r="V23" i="55"/>
  <c r="Z22" i="55"/>
  <c r="W22" i="55"/>
  <c r="V22" i="55"/>
  <c r="Z21" i="55"/>
  <c r="W21" i="55"/>
  <c r="V21" i="55"/>
  <c r="Z20" i="55"/>
  <c r="W20" i="55"/>
  <c r="V20" i="55"/>
  <c r="Z19" i="55"/>
  <c r="W19" i="55"/>
  <c r="V19" i="55"/>
  <c r="Z18" i="55"/>
  <c r="W18" i="55"/>
  <c r="V18" i="55"/>
  <c r="N18" i="55"/>
  <c r="O18" i="55" s="1"/>
  <c r="P18" i="55" s="1"/>
  <c r="AH18" i="55" s="1"/>
  <c r="K18" i="55"/>
  <c r="H18" i="55"/>
  <c r="Z17" i="55"/>
  <c r="W17" i="55"/>
  <c r="V17" i="55"/>
  <c r="Z16" i="55"/>
  <c r="W16" i="55"/>
  <c r="V16" i="55"/>
  <c r="Z15" i="55"/>
  <c r="W15" i="55"/>
  <c r="V15" i="55"/>
  <c r="Z14" i="55"/>
  <c r="W14" i="55"/>
  <c r="V14" i="55"/>
  <c r="Z13" i="55"/>
  <c r="W13" i="55"/>
  <c r="V13" i="55"/>
  <c r="Z12" i="55"/>
  <c r="W12" i="55"/>
  <c r="V12" i="55"/>
  <c r="Z11" i="55"/>
  <c r="W11" i="55"/>
  <c r="V11" i="55"/>
  <c r="N11" i="55"/>
  <c r="O11" i="55" s="1"/>
  <c r="P11" i="55" s="1"/>
  <c r="AH11" i="55" s="1"/>
  <c r="K11" i="55"/>
  <c r="H11" i="55"/>
  <c r="AH58" i="55" l="1"/>
  <c r="AH28" i="55"/>
  <c r="AD44" i="55"/>
  <c r="AF44" i="55" s="1"/>
  <c r="AD55" i="55"/>
  <c r="AF55" i="55" s="1"/>
  <c r="AH86" i="55"/>
  <c r="AH16" i="55"/>
  <c r="AD31" i="55"/>
  <c r="AF31" i="55" s="1"/>
  <c r="AH66" i="55"/>
  <c r="AD69" i="55"/>
  <c r="AF69" i="55" s="1"/>
  <c r="AH35" i="55"/>
  <c r="AH42" i="55"/>
  <c r="AD49" i="55"/>
  <c r="AF49" i="55" s="1"/>
  <c r="AD83" i="55"/>
  <c r="AF83" i="55" s="1"/>
  <c r="AD90" i="55"/>
  <c r="AF90" i="55" s="1"/>
  <c r="AD48" i="55"/>
  <c r="AF48" i="55" s="1"/>
  <c r="AD52" i="55"/>
  <c r="AF52" i="55" s="1"/>
  <c r="AD56" i="55"/>
  <c r="AF56" i="55" s="1"/>
  <c r="AH65" i="55"/>
  <c r="AH73" i="55"/>
  <c r="AD76" i="55"/>
  <c r="AF76" i="55" s="1"/>
  <c r="AD80" i="55"/>
  <c r="AF80" i="55" s="1"/>
  <c r="AD84" i="55"/>
  <c r="AF84" i="55" s="1"/>
  <c r="AH93" i="55"/>
  <c r="AH72" i="55"/>
  <c r="AH80" i="55"/>
  <c r="AH52" i="55"/>
  <c r="AH51" i="55"/>
  <c r="AH59" i="55"/>
  <c r="AD62" i="55"/>
  <c r="AF62" i="55" s="1"/>
  <c r="AD66" i="55"/>
  <c r="AF66" i="55" s="1"/>
  <c r="AD70" i="55"/>
  <c r="AF70" i="55" s="1"/>
  <c r="AH79" i="55"/>
  <c r="AH87" i="55"/>
  <c r="AH38" i="55"/>
  <c r="AD41" i="55"/>
  <c r="AF41" i="55" s="1"/>
  <c r="AD42" i="55"/>
  <c r="AF42" i="55" s="1"/>
  <c r="AH31" i="55"/>
  <c r="AH45" i="55"/>
  <c r="AH24" i="55"/>
  <c r="AH21" i="55"/>
  <c r="AH14" i="55"/>
  <c r="AH17" i="55"/>
  <c r="Q11" i="55"/>
  <c r="Q18" i="55"/>
  <c r="AH15" i="55"/>
  <c r="AD16" i="55"/>
  <c r="AF16" i="55" s="1"/>
  <c r="Q53" i="55"/>
  <c r="P53" i="55"/>
  <c r="Q81" i="55"/>
  <c r="P81" i="55"/>
  <c r="AH90" i="55"/>
  <c r="AD89" i="55"/>
  <c r="AF89" i="55" s="1"/>
  <c r="AH88" i="55"/>
  <c r="AD88" i="55"/>
  <c r="AH89" i="55"/>
  <c r="AH23" i="55"/>
  <c r="AH22" i="55"/>
  <c r="AD23" i="55"/>
  <c r="AF23" i="55" s="1"/>
  <c r="Q25" i="55"/>
  <c r="AD25" i="55"/>
  <c r="AF25" i="55" s="1"/>
  <c r="AD26" i="55" s="1"/>
  <c r="AF26" i="55" s="1"/>
  <c r="AD27" i="55" s="1"/>
  <c r="AF27" i="55" s="1"/>
  <c r="AH30" i="55"/>
  <c r="AD35" i="55"/>
  <c r="AF35" i="55" s="1"/>
  <c r="AH44" i="55"/>
  <c r="AH76" i="55"/>
  <c r="AD75" i="55"/>
  <c r="AF75" i="55" s="1"/>
  <c r="AH74" i="55"/>
  <c r="AD74" i="55"/>
  <c r="AH75" i="55"/>
  <c r="AD15" i="55"/>
  <c r="AF15" i="55" s="1"/>
  <c r="AD17" i="55"/>
  <c r="AF17" i="55" s="1"/>
  <c r="AH19" i="55"/>
  <c r="AH20" i="55" s="1"/>
  <c r="Q32" i="55"/>
  <c r="P32" i="55"/>
  <c r="AH32" i="55" s="1"/>
  <c r="AH36" i="55"/>
  <c r="AD37" i="55"/>
  <c r="AF37" i="55" s="1"/>
  <c r="AH39" i="55"/>
  <c r="AD39" i="55"/>
  <c r="AF39" i="55" s="1"/>
  <c r="AH40" i="55"/>
  <c r="AD40" i="55"/>
  <c r="AF40" i="55" s="1"/>
  <c r="Q46" i="55"/>
  <c r="P46" i="55"/>
  <c r="AH55" i="55"/>
  <c r="AD54" i="55"/>
  <c r="AF54" i="55" s="1"/>
  <c r="AH53" i="55"/>
  <c r="AD53" i="55"/>
  <c r="AH54" i="55"/>
  <c r="Q60" i="55"/>
  <c r="P60" i="55"/>
  <c r="AH69" i="55"/>
  <c r="AD68" i="55"/>
  <c r="AF68" i="55" s="1"/>
  <c r="AH67" i="55"/>
  <c r="AD67" i="55"/>
  <c r="AH68" i="55"/>
  <c r="Q74" i="55"/>
  <c r="P74" i="55"/>
  <c r="AH83" i="55"/>
  <c r="AD82" i="55"/>
  <c r="AF82" i="55" s="1"/>
  <c r="AH81" i="55"/>
  <c r="AD81" i="55"/>
  <c r="AH82" i="55"/>
  <c r="Q88" i="55"/>
  <c r="P88" i="55"/>
  <c r="AD14" i="55"/>
  <c r="AF14" i="55" s="1"/>
  <c r="AD32" i="55"/>
  <c r="Q39" i="55"/>
  <c r="P39" i="55"/>
  <c r="AH48" i="55"/>
  <c r="AD47" i="55"/>
  <c r="AF47" i="55" s="1"/>
  <c r="AH46" i="55"/>
  <c r="AD46" i="55"/>
  <c r="AH47" i="55"/>
  <c r="AH62" i="55"/>
  <c r="AD61" i="55"/>
  <c r="AF61" i="55" s="1"/>
  <c r="AH60" i="55"/>
  <c r="AD60" i="55"/>
  <c r="AH61" i="55"/>
  <c r="Q67" i="55"/>
  <c r="P67" i="55"/>
  <c r="AH12" i="55"/>
  <c r="AH13" i="55" s="1"/>
  <c r="L11" i="55"/>
  <c r="AD11" i="55" s="1"/>
  <c r="L18" i="55"/>
  <c r="AD18" i="55" s="1"/>
  <c r="AD21" i="55"/>
  <c r="AF21" i="55" s="1"/>
  <c r="AD24" i="55"/>
  <c r="AF24" i="55" s="1"/>
  <c r="AH26" i="55"/>
  <c r="AH27" i="55" s="1"/>
  <c r="AD28" i="55"/>
  <c r="AH37" i="55"/>
  <c r="AH41" i="55"/>
  <c r="AD22" i="55"/>
  <c r="AF22" i="55" s="1"/>
  <c r="AD29" i="55"/>
  <c r="AF29" i="55" s="1"/>
  <c r="AD36" i="55"/>
  <c r="AF36" i="55" s="1"/>
  <c r="AD43" i="55"/>
  <c r="AH49" i="55"/>
  <c r="AD50" i="55"/>
  <c r="AF50" i="55" s="1"/>
  <c r="AH56" i="55"/>
  <c r="AD57" i="55"/>
  <c r="AF57" i="55" s="1"/>
  <c r="AH63" i="55"/>
  <c r="AD64" i="55"/>
  <c r="AF64" i="55" s="1"/>
  <c r="AH70" i="55"/>
  <c r="AD71" i="55"/>
  <c r="AF71" i="55" s="1"/>
  <c r="AH77" i="55"/>
  <c r="AD78" i="55"/>
  <c r="AF78" i="55" s="1"/>
  <c r="AH84" i="55"/>
  <c r="AD85" i="55"/>
  <c r="AF85" i="55" s="1"/>
  <c r="AH91" i="55"/>
  <c r="AD92" i="55"/>
  <c r="AF92" i="55" s="1"/>
  <c r="AH50" i="55"/>
  <c r="AD51" i="55"/>
  <c r="AF51" i="55" s="1"/>
  <c r="AH57" i="55"/>
  <c r="AD58" i="55"/>
  <c r="AF58" i="55" s="1"/>
  <c r="AH64" i="55"/>
  <c r="AD65" i="55"/>
  <c r="AF65" i="55" s="1"/>
  <c r="AH71" i="55"/>
  <c r="AD72" i="55"/>
  <c r="AF72" i="55" s="1"/>
  <c r="AH78" i="55"/>
  <c r="AD79" i="55"/>
  <c r="AF79" i="55" s="1"/>
  <c r="AH85" i="55"/>
  <c r="AD86" i="55"/>
  <c r="AF86" i="55" s="1"/>
  <c r="AH92" i="55"/>
  <c r="AD93" i="55"/>
  <c r="AF93" i="55" s="1"/>
  <c r="AG60" i="55" l="1"/>
  <c r="AG74" i="55"/>
  <c r="AG53" i="55"/>
  <c r="AG18" i="55"/>
  <c r="AG25" i="55"/>
  <c r="AG11" i="55"/>
  <c r="AF43" i="55"/>
  <c r="AE39" i="55"/>
  <c r="AI39" i="55" s="1"/>
  <c r="AE67" i="55"/>
  <c r="AF67" i="55"/>
  <c r="AG39" i="55"/>
  <c r="AE88" i="55"/>
  <c r="AI88" i="55" s="1"/>
  <c r="AF88" i="55"/>
  <c r="AG46" i="55"/>
  <c r="AE81" i="55"/>
  <c r="AF81" i="55"/>
  <c r="AG67" i="55"/>
  <c r="AG88" i="55"/>
  <c r="AF18" i="55"/>
  <c r="AD19" i="55" s="1"/>
  <c r="AF19" i="55" s="1"/>
  <c r="AD20" i="55" s="1"/>
  <c r="AF20" i="55" s="1"/>
  <c r="AF28" i="55"/>
  <c r="AE25" i="55"/>
  <c r="AI25" i="55" s="1"/>
  <c r="AF11" i="55"/>
  <c r="AD12" i="55" s="1"/>
  <c r="AF12" i="55" s="1"/>
  <c r="AD13" i="55" s="1"/>
  <c r="AF13" i="55" s="1"/>
  <c r="AH33" i="55"/>
  <c r="AH34" i="55" s="1"/>
  <c r="AG81" i="55"/>
  <c r="AE46" i="55"/>
  <c r="AF46" i="55"/>
  <c r="AE60" i="55"/>
  <c r="AI60" i="55" s="1"/>
  <c r="AF60" i="55"/>
  <c r="AF32" i="55"/>
  <c r="AD33" i="55" s="1"/>
  <c r="AF33" i="55" s="1"/>
  <c r="AD34" i="55" s="1"/>
  <c r="AF34" i="55" s="1"/>
  <c r="AE53" i="55"/>
  <c r="AF53" i="55"/>
  <c r="AE74" i="55"/>
  <c r="AI74" i="55" s="1"/>
  <c r="AF74" i="55"/>
  <c r="AI46" i="55" l="1"/>
  <c r="AI53" i="55"/>
  <c r="AE11" i="55"/>
  <c r="AI11" i="55" s="1"/>
  <c r="AG32" i="55"/>
  <c r="AI81" i="55"/>
  <c r="AE32" i="55"/>
  <c r="AE18" i="55"/>
  <c r="AI18" i="55" s="1"/>
  <c r="AI67" i="55"/>
  <c r="AI32" i="55" l="1"/>
  <c r="Z94" i="53"/>
  <c r="W94" i="53"/>
  <c r="V94" i="53"/>
  <c r="Z93" i="53"/>
  <c r="W93" i="53"/>
  <c r="V93" i="53"/>
  <c r="Z92" i="53"/>
  <c r="W92" i="53"/>
  <c r="V92" i="53"/>
  <c r="Z91" i="53"/>
  <c r="W91" i="53"/>
  <c r="V91" i="53"/>
  <c r="Z90" i="53"/>
  <c r="W90" i="53"/>
  <c r="V90" i="53"/>
  <c r="Z89" i="53"/>
  <c r="W89" i="53"/>
  <c r="V89" i="53"/>
  <c r="Z88" i="53"/>
  <c r="W88" i="53"/>
  <c r="AH88" i="53" s="1"/>
  <c r="V88" i="53"/>
  <c r="K88" i="53"/>
  <c r="H88" i="53"/>
  <c r="Z87" i="53"/>
  <c r="W87" i="53"/>
  <c r="V87" i="53"/>
  <c r="Z86" i="53"/>
  <c r="W86" i="53"/>
  <c r="AD87" i="53" s="1"/>
  <c r="AF87" i="53" s="1"/>
  <c r="V86" i="53"/>
  <c r="Z85" i="53"/>
  <c r="W85" i="53"/>
  <c r="V85" i="53"/>
  <c r="Z84" i="53"/>
  <c r="W84" i="53"/>
  <c r="V84" i="53"/>
  <c r="Z83" i="53"/>
  <c r="W83" i="53"/>
  <c r="AH84" i="53" s="1"/>
  <c r="V83" i="53"/>
  <c r="AH82" i="53"/>
  <c r="Z82" i="53"/>
  <c r="W82" i="53"/>
  <c r="V82" i="53"/>
  <c r="Z81" i="53"/>
  <c r="W81" i="53"/>
  <c r="AH81" i="53" s="1"/>
  <c r="V81" i="53"/>
  <c r="K81" i="53"/>
  <c r="H81" i="53"/>
  <c r="Z80" i="53"/>
  <c r="W80" i="53"/>
  <c r="V80" i="53"/>
  <c r="Z79" i="53"/>
  <c r="W79" i="53"/>
  <c r="AD80" i="53" s="1"/>
  <c r="AF80" i="53" s="1"/>
  <c r="V79" i="53"/>
  <c r="Z78" i="53"/>
  <c r="W78" i="53"/>
  <c r="AD79" i="53" s="1"/>
  <c r="AF79" i="53" s="1"/>
  <c r="V78" i="53"/>
  <c r="Z77" i="53"/>
  <c r="W77" i="53"/>
  <c r="V77" i="53"/>
  <c r="AD76" i="53"/>
  <c r="AF76" i="53" s="1"/>
  <c r="Z76" i="53"/>
  <c r="W76" i="53"/>
  <c r="AH77" i="53" s="1"/>
  <c r="V76" i="53"/>
  <c r="Z75" i="53"/>
  <c r="W75" i="53"/>
  <c r="V75" i="53"/>
  <c r="Z74" i="53"/>
  <c r="W74" i="53"/>
  <c r="AD75" i="53" s="1"/>
  <c r="AF75" i="53" s="1"/>
  <c r="V74" i="53"/>
  <c r="K74" i="53"/>
  <c r="H74" i="53"/>
  <c r="Z73" i="53"/>
  <c r="W73" i="53"/>
  <c r="V73" i="53"/>
  <c r="Z72" i="53"/>
  <c r="W72" i="53"/>
  <c r="AD73" i="53" s="1"/>
  <c r="AF73" i="53" s="1"/>
  <c r="V72" i="53"/>
  <c r="Z71" i="53"/>
  <c r="W71" i="53"/>
  <c r="V71" i="53"/>
  <c r="Z70" i="53"/>
  <c r="W70" i="53"/>
  <c r="V70" i="53"/>
  <c r="Z69" i="53"/>
  <c r="W69" i="53"/>
  <c r="V69" i="53"/>
  <c r="Z68" i="53"/>
  <c r="W68" i="53"/>
  <c r="V68" i="53"/>
  <c r="Z67" i="53"/>
  <c r="W67" i="53"/>
  <c r="AD67" i="53" s="1"/>
  <c r="AF67" i="53" s="1"/>
  <c r="V67" i="53"/>
  <c r="K67" i="53"/>
  <c r="H67" i="53"/>
  <c r="Z66" i="53"/>
  <c r="W66" i="53"/>
  <c r="V66" i="53"/>
  <c r="Z65" i="53"/>
  <c r="W65" i="53"/>
  <c r="AD66" i="53" s="1"/>
  <c r="AF66" i="53" s="1"/>
  <c r="V65" i="53"/>
  <c r="Z64" i="53"/>
  <c r="W64" i="53"/>
  <c r="V64" i="53"/>
  <c r="Z63" i="53"/>
  <c r="W63" i="53"/>
  <c r="V63" i="53"/>
  <c r="Z62" i="53"/>
  <c r="W62" i="53"/>
  <c r="AH63" i="53" s="1"/>
  <c r="V62" i="53"/>
  <c r="Z61" i="53"/>
  <c r="W61" i="53"/>
  <c r="V61" i="53"/>
  <c r="AD60" i="53"/>
  <c r="AF60" i="53" s="1"/>
  <c r="Z60" i="53"/>
  <c r="W60" i="53"/>
  <c r="AH61" i="53" s="1"/>
  <c r="V60" i="53"/>
  <c r="K60" i="53"/>
  <c r="H60" i="53"/>
  <c r="Z59" i="53"/>
  <c r="W59" i="53"/>
  <c r="V59" i="53"/>
  <c r="Z58" i="53"/>
  <c r="W58" i="53"/>
  <c r="V58" i="53"/>
  <c r="Z57" i="53"/>
  <c r="W57" i="53"/>
  <c r="V57" i="53"/>
  <c r="Z56" i="53"/>
  <c r="W56" i="53"/>
  <c r="AH57" i="53" s="1"/>
  <c r="V56" i="53"/>
  <c r="Z55" i="53"/>
  <c r="W55" i="53"/>
  <c r="V55" i="53"/>
  <c r="Z54" i="53"/>
  <c r="W54" i="53"/>
  <c r="V54" i="53"/>
  <c r="Z53" i="53"/>
  <c r="W53" i="53"/>
  <c r="AH53" i="53" s="1"/>
  <c r="V53" i="53"/>
  <c r="K53" i="53"/>
  <c r="H53" i="53"/>
  <c r="Z52" i="53"/>
  <c r="W52" i="53"/>
  <c r="V52" i="53"/>
  <c r="Z51" i="53"/>
  <c r="W51" i="53"/>
  <c r="V51" i="53"/>
  <c r="Z50" i="53"/>
  <c r="W50" i="53"/>
  <c r="V50" i="53"/>
  <c r="AD49" i="53"/>
  <c r="AF49" i="53" s="1"/>
  <c r="Z49" i="53"/>
  <c r="W49" i="53"/>
  <c r="AH50" i="53" s="1"/>
  <c r="V49" i="53"/>
  <c r="Z48" i="53"/>
  <c r="W48" i="53"/>
  <c r="V48" i="53"/>
  <c r="Z47" i="53"/>
  <c r="W47" i="53"/>
  <c r="AD48" i="53" s="1"/>
  <c r="AF48" i="53" s="1"/>
  <c r="V47" i="53"/>
  <c r="Z46" i="53"/>
  <c r="W46" i="53"/>
  <c r="AH46" i="53" s="1"/>
  <c r="V46" i="53"/>
  <c r="K46" i="53"/>
  <c r="H46" i="53"/>
  <c r="Z45" i="53"/>
  <c r="W45" i="53"/>
  <c r="V45" i="53"/>
  <c r="Z44" i="53"/>
  <c r="W44" i="53"/>
  <c r="V44" i="53"/>
  <c r="Z43" i="53"/>
  <c r="W43" i="53"/>
  <c r="V43" i="53"/>
  <c r="Z42" i="53"/>
  <c r="W42" i="53"/>
  <c r="AH43" i="53" s="1"/>
  <c r="V42" i="53"/>
  <c r="Z41" i="53"/>
  <c r="W41" i="53"/>
  <c r="V41" i="53"/>
  <c r="Z40" i="53"/>
  <c r="W40" i="53"/>
  <c r="V40" i="53"/>
  <c r="Z39" i="53"/>
  <c r="W39" i="53"/>
  <c r="AH39" i="53" s="1"/>
  <c r="V39" i="53"/>
  <c r="K39" i="53"/>
  <c r="H39" i="53"/>
  <c r="Z38" i="53"/>
  <c r="W38" i="53"/>
  <c r="V38" i="53"/>
  <c r="Z37" i="53"/>
  <c r="W37" i="53"/>
  <c r="AD38" i="53" s="1"/>
  <c r="AF38" i="53" s="1"/>
  <c r="V37" i="53"/>
  <c r="Z36" i="53"/>
  <c r="W36" i="53"/>
  <c r="V36" i="53"/>
  <c r="Z35" i="53"/>
  <c r="W35" i="53"/>
  <c r="V35" i="53"/>
  <c r="Z34" i="53"/>
  <c r="W34" i="53"/>
  <c r="V34" i="53"/>
  <c r="Z33" i="53"/>
  <c r="W33" i="53"/>
  <c r="V33" i="53"/>
  <c r="Z32" i="53"/>
  <c r="W32" i="53"/>
  <c r="V32" i="53"/>
  <c r="K32" i="53"/>
  <c r="H32" i="53"/>
  <c r="Z31" i="53"/>
  <c r="W31" i="53"/>
  <c r="V31" i="53"/>
  <c r="Z30" i="53"/>
  <c r="W30" i="53"/>
  <c r="AD31" i="53" s="1"/>
  <c r="AF31" i="53" s="1"/>
  <c r="V30" i="53"/>
  <c r="Z29" i="53"/>
  <c r="W29" i="53"/>
  <c r="V29" i="53"/>
  <c r="Z28" i="53"/>
  <c r="W28" i="53"/>
  <c r="AH29" i="53" s="1"/>
  <c r="V28" i="53"/>
  <c r="Z27" i="53"/>
  <c r="W27" i="53"/>
  <c r="V27" i="53"/>
  <c r="Z26" i="53"/>
  <c r="W26" i="53"/>
  <c r="V26" i="53"/>
  <c r="Z25" i="53"/>
  <c r="W25" i="53"/>
  <c r="V25" i="53"/>
  <c r="K25" i="53"/>
  <c r="H25" i="53"/>
  <c r="Z24" i="53"/>
  <c r="W24" i="53"/>
  <c r="V24" i="53"/>
  <c r="Z23" i="53"/>
  <c r="W23" i="53"/>
  <c r="V23" i="53"/>
  <c r="Z22" i="53"/>
  <c r="W22" i="53"/>
  <c r="V22" i="53"/>
  <c r="Z21" i="53"/>
  <c r="W21" i="53"/>
  <c r="V21" i="53"/>
  <c r="Z20" i="53"/>
  <c r="W20" i="53"/>
  <c r="V20" i="53"/>
  <c r="Z19" i="53"/>
  <c r="W19" i="53"/>
  <c r="V19" i="53"/>
  <c r="Z18" i="53"/>
  <c r="W18" i="53"/>
  <c r="V18" i="53"/>
  <c r="K18" i="53"/>
  <c r="H18" i="53"/>
  <c r="Z17" i="53"/>
  <c r="W17" i="53"/>
  <c r="V17" i="53"/>
  <c r="Z16" i="53"/>
  <c r="W16" i="53"/>
  <c r="V16" i="53"/>
  <c r="Z15" i="53"/>
  <c r="W15" i="53"/>
  <c r="V15" i="53"/>
  <c r="Z14" i="53"/>
  <c r="W14" i="53"/>
  <c r="V14" i="53"/>
  <c r="Z13" i="53"/>
  <c r="W13" i="53"/>
  <c r="V13" i="53"/>
  <c r="Z12" i="53"/>
  <c r="W12" i="53"/>
  <c r="V12" i="53"/>
  <c r="Z11" i="53"/>
  <c r="W11" i="53"/>
  <c r="V11" i="53"/>
  <c r="K11" i="53"/>
  <c r="H11" i="53"/>
  <c r="AD86" i="53" l="1"/>
  <c r="AF86" i="53" s="1"/>
  <c r="AH60" i="53"/>
  <c r="AD83" i="53"/>
  <c r="AF83" i="53" s="1"/>
  <c r="AH22" i="53"/>
  <c r="AH67" i="53"/>
  <c r="AH71" i="53"/>
  <c r="AH93" i="53"/>
  <c r="AH15" i="53"/>
  <c r="AH37" i="53"/>
  <c r="AH49" i="53"/>
  <c r="AH62" i="53"/>
  <c r="AH83" i="53"/>
  <c r="AD50" i="53"/>
  <c r="AF50" i="53" s="1"/>
  <c r="AH56" i="53"/>
  <c r="AD57" i="53"/>
  <c r="AF57" i="53" s="1"/>
  <c r="AD65" i="53"/>
  <c r="AF65" i="53" s="1"/>
  <c r="AD90" i="53"/>
  <c r="AF90" i="53" s="1"/>
  <c r="AD85" i="53"/>
  <c r="AF85" i="53" s="1"/>
  <c r="AD94" i="53"/>
  <c r="AF94" i="53" s="1"/>
  <c r="AH91" i="53"/>
  <c r="AD82" i="53"/>
  <c r="AF82" i="53" s="1"/>
  <c r="AD89" i="53"/>
  <c r="AF89" i="53" s="1"/>
  <c r="AH94" i="53"/>
  <c r="AH72" i="53"/>
  <c r="AH44" i="53"/>
  <c r="AD45" i="53"/>
  <c r="AF45" i="53" s="1"/>
  <c r="AD55" i="53"/>
  <c r="AF55" i="53" s="1"/>
  <c r="AD56" i="53"/>
  <c r="AF56" i="53" s="1"/>
  <c r="AD64" i="53"/>
  <c r="AF64" i="53" s="1"/>
  <c r="AH70" i="53"/>
  <c r="AH76" i="53"/>
  <c r="AH75" i="53"/>
  <c r="AH36" i="53"/>
  <c r="AD36" i="53"/>
  <c r="AF36" i="53" s="1"/>
  <c r="AH42" i="53"/>
  <c r="AH51" i="53"/>
  <c r="AD52" i="53"/>
  <c r="AF52" i="53" s="1"/>
  <c r="AD61" i="53"/>
  <c r="AF61" i="53" s="1"/>
  <c r="AD69" i="53"/>
  <c r="AF69" i="53" s="1"/>
  <c r="AD70" i="53"/>
  <c r="AF70" i="53" s="1"/>
  <c r="AD71" i="53"/>
  <c r="AF71" i="53" s="1"/>
  <c r="AD74" i="53"/>
  <c r="AF74" i="53" s="1"/>
  <c r="AD78" i="53"/>
  <c r="AF78" i="53" s="1"/>
  <c r="AD41" i="53"/>
  <c r="AF41" i="53" s="1"/>
  <c r="AD42" i="53"/>
  <c r="AF42" i="53" s="1"/>
  <c r="AD43" i="53"/>
  <c r="AF43" i="53" s="1"/>
  <c r="AH58" i="53"/>
  <c r="AD59" i="53"/>
  <c r="AF59" i="53" s="1"/>
  <c r="AD62" i="53"/>
  <c r="AF62" i="53" s="1"/>
  <c r="AH74" i="53"/>
  <c r="AH30" i="53"/>
  <c r="AD28" i="53"/>
  <c r="AF28" i="53" s="1"/>
  <c r="AD29" i="53"/>
  <c r="AF29" i="53" s="1"/>
  <c r="AH28" i="53"/>
  <c r="AD17" i="53"/>
  <c r="AF17" i="53" s="1"/>
  <c r="AH21" i="53"/>
  <c r="AD21" i="53"/>
  <c r="AF21" i="53" s="1"/>
  <c r="AD22" i="53"/>
  <c r="AF22" i="53" s="1"/>
  <c r="AD16" i="53"/>
  <c r="AF16" i="53" s="1"/>
  <c r="AD14" i="53"/>
  <c r="AF14" i="53" s="1"/>
  <c r="AH16" i="53"/>
  <c r="AH17" i="53"/>
  <c r="AH23" i="53"/>
  <c r="AD24" i="53"/>
  <c r="AF24" i="53" s="1"/>
  <c r="AH24" i="53"/>
  <c r="AD15" i="53"/>
  <c r="AF15" i="53" s="1"/>
  <c r="AH31" i="53"/>
  <c r="AH45" i="53"/>
  <c r="AH48" i="53"/>
  <c r="AH73" i="53"/>
  <c r="AH78" i="53"/>
  <c r="AH85" i="53"/>
  <c r="AH14" i="53"/>
  <c r="L18" i="53"/>
  <c r="AD23" i="53"/>
  <c r="L25" i="53"/>
  <c r="AD25" i="53" s="1"/>
  <c r="AF25" i="53" s="1"/>
  <c r="AD26" i="53" s="1"/>
  <c r="AF26" i="53" s="1"/>
  <c r="AD27" i="53" s="1"/>
  <c r="AF27" i="53" s="1"/>
  <c r="AD30" i="53"/>
  <c r="L32" i="53"/>
  <c r="AD37" i="53"/>
  <c r="AF37" i="53" s="1"/>
  <c r="L39" i="53"/>
  <c r="AD40" i="53"/>
  <c r="AF40" i="53" s="1"/>
  <c r="AD44" i="53"/>
  <c r="L46" i="53"/>
  <c r="AD47" i="53"/>
  <c r="AF47" i="53" s="1"/>
  <c r="AD51" i="53"/>
  <c r="L53" i="53"/>
  <c r="AD54" i="53"/>
  <c r="AF54" i="53" s="1"/>
  <c r="AD58" i="53"/>
  <c r="L60" i="53"/>
  <c r="AD63" i="53"/>
  <c r="AH66" i="53"/>
  <c r="AD68" i="53"/>
  <c r="AF68" i="53" s="1"/>
  <c r="AD72" i="53"/>
  <c r="AF72" i="53" s="1"/>
  <c r="L74" i="53"/>
  <c r="AD77" i="53"/>
  <c r="AH80" i="53"/>
  <c r="AD84" i="53"/>
  <c r="AF84" i="53" s="1"/>
  <c r="AH87" i="53"/>
  <c r="AH38" i="53"/>
  <c r="AH41" i="53"/>
  <c r="AH52" i="53"/>
  <c r="AH55" i="53"/>
  <c r="AH59" i="53"/>
  <c r="AH64" i="53"/>
  <c r="L67" i="53"/>
  <c r="AH69" i="53"/>
  <c r="L81" i="53"/>
  <c r="L88" i="53"/>
  <c r="AH65" i="53"/>
  <c r="AH79" i="53"/>
  <c r="AH86" i="53"/>
  <c r="L11" i="53"/>
  <c r="AD11" i="53" s="1"/>
  <c r="AH40" i="53"/>
  <c r="AH47" i="53"/>
  <c r="AH54" i="53"/>
  <c r="AH68" i="53"/>
  <c r="AH90" i="53"/>
  <c r="AD91" i="53"/>
  <c r="AF91" i="53" s="1"/>
  <c r="AH92" i="53"/>
  <c r="AG88" i="53" s="1"/>
  <c r="AD93" i="53"/>
  <c r="AF93" i="53" s="1"/>
  <c r="AH89" i="53"/>
  <c r="AD92" i="53"/>
  <c r="AF92" i="53" s="1"/>
  <c r="AD18" i="53"/>
  <c r="AF18" i="53" s="1"/>
  <c r="AD19" i="53" s="1"/>
  <c r="AF19" i="53" s="1"/>
  <c r="AD20" i="53" s="1"/>
  <c r="AF20" i="53" s="1"/>
  <c r="AD32" i="53"/>
  <c r="AF32" i="53" s="1"/>
  <c r="AD33" i="53" s="1"/>
  <c r="AF33" i="53" s="1"/>
  <c r="AD34" i="53" s="1"/>
  <c r="AF34" i="53" s="1"/>
  <c r="AD35" i="53" s="1"/>
  <c r="AD39" i="53"/>
  <c r="AF39" i="53" s="1"/>
  <c r="AD46" i="53"/>
  <c r="AF46" i="53" s="1"/>
  <c r="AD53" i="53"/>
  <c r="AF53" i="53" s="1"/>
  <c r="AD81" i="53"/>
  <c r="AD88" i="53"/>
  <c r="AG67" i="53" l="1"/>
  <c r="AE67" i="53"/>
  <c r="AI67" i="53" s="1"/>
  <c r="AG60" i="53"/>
  <c r="AG81" i="53"/>
  <c r="AG39" i="53"/>
  <c r="AG53" i="53"/>
  <c r="AG74" i="53"/>
  <c r="AG46" i="53"/>
  <c r="AF35" i="53"/>
  <c r="AE32" i="53"/>
  <c r="AF51" i="53"/>
  <c r="AE46" i="53"/>
  <c r="AI46" i="53" s="1"/>
  <c r="AF88" i="53"/>
  <c r="AE88" i="53"/>
  <c r="AI88" i="53" s="1"/>
  <c r="AF63" i="53"/>
  <c r="AE60" i="53"/>
  <c r="AI60" i="53" s="1"/>
  <c r="AF30" i="53"/>
  <c r="AE25" i="53"/>
  <c r="AF23" i="53"/>
  <c r="AE18" i="53"/>
  <c r="AF58" i="53"/>
  <c r="AE53" i="53"/>
  <c r="AI53" i="53" s="1"/>
  <c r="AF44" i="53"/>
  <c r="AE39" i="53"/>
  <c r="AI39" i="53" s="1"/>
  <c r="AF11" i="53"/>
  <c r="AD12" i="53" s="1"/>
  <c r="AF12" i="53" s="1"/>
  <c r="AD13" i="53" s="1"/>
  <c r="AF13" i="53" s="1"/>
  <c r="AF81" i="53"/>
  <c r="AE81" i="53"/>
  <c r="AI81" i="53" s="1"/>
  <c r="AF77" i="53"/>
  <c r="AE74" i="53"/>
  <c r="AI74" i="53" l="1"/>
  <c r="AE11" i="53"/>
  <c r="N74" i="53" l="1"/>
  <c r="O74" i="53" s="1"/>
  <c r="N39" i="53"/>
  <c r="O39" i="53" s="1"/>
  <c r="N88" i="53"/>
  <c r="O88" i="53" s="1"/>
  <c r="N25" i="53"/>
  <c r="O25" i="53" s="1"/>
  <c r="N46" i="53"/>
  <c r="O46" i="53" s="1"/>
  <c r="N11" i="53"/>
  <c r="O11" i="53" s="1"/>
  <c r="N60" i="53"/>
  <c r="O60" i="53" s="1"/>
  <c r="N32" i="53"/>
  <c r="O32" i="53" s="1"/>
  <c r="N81" i="53"/>
  <c r="O81" i="53" s="1"/>
  <c r="N53" i="53"/>
  <c r="O53" i="53" s="1"/>
  <c r="N67" i="53"/>
  <c r="O67" i="53" s="1"/>
  <c r="N18" i="53"/>
  <c r="O18" i="53" s="1"/>
  <c r="P18" i="53" l="1"/>
  <c r="AH18" i="53" s="1"/>
  <c r="Q18" i="53"/>
  <c r="P25" i="53"/>
  <c r="AH25" i="53" s="1"/>
  <c r="Q25" i="53"/>
  <c r="P60" i="53"/>
  <c r="Q60" i="53"/>
  <c r="P53" i="53"/>
  <c r="Q53" i="53"/>
  <c r="P11" i="53"/>
  <c r="AH11" i="53" s="1"/>
  <c r="Q11" i="53"/>
  <c r="P39" i="53"/>
  <c r="Q39" i="53"/>
  <c r="P32" i="53"/>
  <c r="AH32" i="53" s="1"/>
  <c r="Q32" i="53"/>
  <c r="P67" i="53"/>
  <c r="Q67" i="53"/>
  <c r="P88" i="53"/>
  <c r="Q88" i="53"/>
  <c r="P81" i="53"/>
  <c r="Q81" i="53"/>
  <c r="P46" i="53"/>
  <c r="Q46" i="53"/>
  <c r="P74" i="53"/>
  <c r="Q74" i="53"/>
  <c r="AH26" i="53" l="1"/>
  <c r="AH27" i="53" s="1"/>
  <c r="AH33" i="53"/>
  <c r="AH34" i="53" s="1"/>
  <c r="AH35" i="53" s="1"/>
  <c r="AG32" i="53" s="1"/>
  <c r="AI32" i="53" s="1"/>
  <c r="AH12" i="53"/>
  <c r="AH13" i="53" s="1"/>
  <c r="AH19" i="53"/>
  <c r="AH20" i="53" s="1"/>
  <c r="AG18" i="53" l="1"/>
  <c r="AI18" i="53" s="1"/>
  <c r="AG11" i="53"/>
  <c r="AI11" i="53" s="1"/>
  <c r="AG25" i="53"/>
  <c r="AI25" i="53" s="1"/>
  <c r="Z94" i="48" l="1"/>
  <c r="W94" i="48"/>
  <c r="V94" i="48"/>
  <c r="Z93" i="48"/>
  <c r="W93" i="48"/>
  <c r="AD94" i="48" s="1"/>
  <c r="AF94" i="48" s="1"/>
  <c r="V93" i="48"/>
  <c r="Z92" i="48"/>
  <c r="W92" i="48"/>
  <c r="AD93" i="48" s="1"/>
  <c r="AF93" i="48" s="1"/>
  <c r="V92" i="48"/>
  <c r="Z91" i="48"/>
  <c r="W91" i="48"/>
  <c r="V91" i="48"/>
  <c r="Z90" i="48"/>
  <c r="W90" i="48"/>
  <c r="V90" i="48"/>
  <c r="Z89" i="48"/>
  <c r="W89" i="48"/>
  <c r="V89" i="48"/>
  <c r="Z88" i="48"/>
  <c r="W88" i="48"/>
  <c r="AH88" i="48" s="1"/>
  <c r="V88" i="48"/>
  <c r="K88" i="48"/>
  <c r="L88" i="48" s="1"/>
  <c r="H88" i="48"/>
  <c r="Z87" i="48"/>
  <c r="W87" i="48"/>
  <c r="V87" i="48"/>
  <c r="Z86" i="48"/>
  <c r="W86" i="48"/>
  <c r="V86" i="48"/>
  <c r="Z85" i="48"/>
  <c r="W85" i="48"/>
  <c r="V85" i="48"/>
  <c r="Z84" i="48"/>
  <c r="W84" i="48"/>
  <c r="AH86" i="48" s="1"/>
  <c r="V84" i="48"/>
  <c r="Z83" i="48"/>
  <c r="W83" i="48"/>
  <c r="V83" i="48"/>
  <c r="Z82" i="48"/>
  <c r="W82" i="48"/>
  <c r="V82" i="48"/>
  <c r="AH81" i="48"/>
  <c r="Z81" i="48"/>
  <c r="W81" i="48"/>
  <c r="V81" i="48"/>
  <c r="K81" i="48"/>
  <c r="L81" i="48" s="1"/>
  <c r="H81" i="48"/>
  <c r="Z80" i="48"/>
  <c r="W80" i="48"/>
  <c r="V80" i="48"/>
  <c r="Z79" i="48"/>
  <c r="W79" i="48"/>
  <c r="AD80" i="48" s="1"/>
  <c r="AF80" i="48" s="1"/>
  <c r="V79" i="48"/>
  <c r="Z78" i="48"/>
  <c r="W78" i="48"/>
  <c r="V78" i="48"/>
  <c r="Z77" i="48"/>
  <c r="W77" i="48"/>
  <c r="V77" i="48"/>
  <c r="Z76" i="48"/>
  <c r="W76" i="48"/>
  <c r="V76" i="48"/>
  <c r="Z75" i="48"/>
  <c r="W75" i="48"/>
  <c r="AD76" i="48" s="1"/>
  <c r="AF76" i="48" s="1"/>
  <c r="V75" i="48"/>
  <c r="Z74" i="48"/>
  <c r="W74" i="48"/>
  <c r="V74" i="48"/>
  <c r="K74" i="48"/>
  <c r="L74" i="48" s="1"/>
  <c r="H74" i="48"/>
  <c r="Z73" i="48"/>
  <c r="W73" i="48"/>
  <c r="V73" i="48"/>
  <c r="Z72" i="48"/>
  <c r="W72" i="48"/>
  <c r="V72" i="48"/>
  <c r="Z71" i="48"/>
  <c r="W71" i="48"/>
  <c r="V71" i="48"/>
  <c r="Z70" i="48"/>
  <c r="W70" i="48"/>
  <c r="V70" i="48"/>
  <c r="Z69" i="48"/>
  <c r="W69" i="48"/>
  <c r="V69" i="48"/>
  <c r="Z68" i="48"/>
  <c r="W68" i="48"/>
  <c r="V68" i="48"/>
  <c r="Z67" i="48"/>
  <c r="W67" i="48"/>
  <c r="V67" i="48"/>
  <c r="K67" i="48"/>
  <c r="L67" i="48" s="1"/>
  <c r="H67" i="48"/>
  <c r="Z66" i="48"/>
  <c r="W66" i="48"/>
  <c r="V66" i="48"/>
  <c r="Z65" i="48"/>
  <c r="W65" i="48"/>
  <c r="AD66" i="48" s="1"/>
  <c r="AF66" i="48" s="1"/>
  <c r="V65" i="48"/>
  <c r="Z64" i="48"/>
  <c r="W64" i="48"/>
  <c r="V64" i="48"/>
  <c r="Z63" i="48"/>
  <c r="W63" i="48"/>
  <c r="V63" i="48"/>
  <c r="Z62" i="48"/>
  <c r="W62" i="48"/>
  <c r="V62" i="48"/>
  <c r="Z61" i="48"/>
  <c r="W61" i="48"/>
  <c r="AD62" i="48" s="1"/>
  <c r="AF62" i="48" s="1"/>
  <c r="V61" i="48"/>
  <c r="Z60" i="48"/>
  <c r="W60" i="48"/>
  <c r="V60" i="48"/>
  <c r="K60" i="48"/>
  <c r="L60" i="48" s="1"/>
  <c r="H60" i="48"/>
  <c r="Z59" i="48"/>
  <c r="W59" i="48"/>
  <c r="V59" i="48"/>
  <c r="Z58" i="48"/>
  <c r="W58" i="48"/>
  <c r="V58" i="48"/>
  <c r="Z57" i="48"/>
  <c r="W57" i="48"/>
  <c r="V57" i="48"/>
  <c r="Z56" i="48"/>
  <c r="W56" i="48"/>
  <c r="V56" i="48"/>
  <c r="Z55" i="48"/>
  <c r="W55" i="48"/>
  <c r="V55" i="48"/>
  <c r="Z54" i="48"/>
  <c r="W54" i="48"/>
  <c r="AD55" i="48" s="1"/>
  <c r="AF55" i="48" s="1"/>
  <c r="V54" i="48"/>
  <c r="Z53" i="48"/>
  <c r="W53" i="48"/>
  <c r="V53" i="48"/>
  <c r="K53" i="48"/>
  <c r="L53" i="48" s="1"/>
  <c r="H53" i="48"/>
  <c r="Z52" i="48"/>
  <c r="W52" i="48"/>
  <c r="V52" i="48"/>
  <c r="Z51" i="48"/>
  <c r="W51" i="48"/>
  <c r="V51" i="48"/>
  <c r="Z50" i="48"/>
  <c r="W50" i="48"/>
  <c r="V50" i="48"/>
  <c r="Z49" i="48"/>
  <c r="W49" i="48"/>
  <c r="AH51" i="48" s="1"/>
  <c r="V49" i="48"/>
  <c r="Z48" i="48"/>
  <c r="W48" i="48"/>
  <c r="V48" i="48"/>
  <c r="Z47" i="48"/>
  <c r="W47" i="48"/>
  <c r="V47" i="48"/>
  <c r="Z46" i="48"/>
  <c r="W46" i="48"/>
  <c r="V46" i="48"/>
  <c r="K46" i="48"/>
  <c r="L46" i="48" s="1"/>
  <c r="H46" i="48"/>
  <c r="Z45" i="48"/>
  <c r="W45" i="48"/>
  <c r="V45" i="48"/>
  <c r="Z44" i="48"/>
  <c r="W44" i="48"/>
  <c r="V44" i="48"/>
  <c r="Z43" i="48"/>
  <c r="W43" i="48"/>
  <c r="V43" i="48"/>
  <c r="Z42" i="48"/>
  <c r="W42" i="48"/>
  <c r="V42" i="48"/>
  <c r="Z41" i="48"/>
  <c r="W41" i="48"/>
  <c r="V41" i="48"/>
  <c r="Z40" i="48"/>
  <c r="W40" i="48"/>
  <c r="V40" i="48"/>
  <c r="Z39" i="48"/>
  <c r="W39" i="48"/>
  <c r="V39" i="48"/>
  <c r="K39" i="48"/>
  <c r="L39" i="48" s="1"/>
  <c r="H39" i="48"/>
  <c r="Z38" i="48"/>
  <c r="W38" i="48"/>
  <c r="V38" i="48"/>
  <c r="Z37" i="48"/>
  <c r="W37" i="48"/>
  <c r="V37" i="48"/>
  <c r="Z36" i="48"/>
  <c r="W36" i="48"/>
  <c r="V36" i="48"/>
  <c r="Z35" i="48"/>
  <c r="W35" i="48"/>
  <c r="V35" i="48"/>
  <c r="Z34" i="48"/>
  <c r="W34" i="48"/>
  <c r="V34" i="48"/>
  <c r="Z33" i="48"/>
  <c r="W33" i="48"/>
  <c r="V33" i="48"/>
  <c r="Z32" i="48"/>
  <c r="W32" i="48"/>
  <c r="V32" i="48"/>
  <c r="K32" i="48"/>
  <c r="L32" i="48" s="1"/>
  <c r="H32" i="48"/>
  <c r="Z31" i="48"/>
  <c r="W31" i="48"/>
  <c r="V31" i="48"/>
  <c r="Z30" i="48"/>
  <c r="W30" i="48"/>
  <c r="V30" i="48"/>
  <c r="Z29" i="48"/>
  <c r="W29" i="48"/>
  <c r="V29" i="48"/>
  <c r="Z28" i="48"/>
  <c r="W28" i="48"/>
  <c r="V28" i="48"/>
  <c r="Z27" i="48"/>
  <c r="W27" i="48"/>
  <c r="V27" i="48"/>
  <c r="Z26" i="48"/>
  <c r="W26" i="48"/>
  <c r="V26" i="48"/>
  <c r="Z25" i="48"/>
  <c r="W25" i="48"/>
  <c r="V25" i="48"/>
  <c r="K25" i="48"/>
  <c r="H25" i="48"/>
  <c r="Z24" i="48"/>
  <c r="W24" i="48"/>
  <c r="V24" i="48"/>
  <c r="Z23" i="48"/>
  <c r="W23" i="48"/>
  <c r="V23" i="48"/>
  <c r="Z22" i="48"/>
  <c r="W22" i="48"/>
  <c r="V22" i="48"/>
  <c r="Z21" i="48"/>
  <c r="W21" i="48"/>
  <c r="V21" i="48"/>
  <c r="Z20" i="48"/>
  <c r="W20" i="48"/>
  <c r="V20" i="48"/>
  <c r="Z19" i="48"/>
  <c r="W19" i="48"/>
  <c r="V19" i="48"/>
  <c r="Z18" i="48"/>
  <c r="W18" i="48"/>
  <c r="V18" i="48"/>
  <c r="L18" i="48"/>
  <c r="K18" i="48"/>
  <c r="H18" i="48"/>
  <c r="Z17" i="48"/>
  <c r="W17" i="48"/>
  <c r="V17" i="48"/>
  <c r="Z16" i="48"/>
  <c r="W16" i="48"/>
  <c r="V16" i="48"/>
  <c r="Z15" i="48"/>
  <c r="W15" i="48"/>
  <c r="V15" i="48"/>
  <c r="Z14" i="48"/>
  <c r="W14" i="48"/>
  <c r="V14" i="48"/>
  <c r="Z13" i="48"/>
  <c r="W13" i="48"/>
  <c r="AD16" i="48" s="1"/>
  <c r="AF16" i="48" s="1"/>
  <c r="V13" i="48"/>
  <c r="Z12" i="48"/>
  <c r="W12" i="48"/>
  <c r="V12" i="48"/>
  <c r="Z11" i="48"/>
  <c r="W11" i="48"/>
  <c r="V11" i="48"/>
  <c r="K11" i="48"/>
  <c r="L11" i="48" s="1"/>
  <c r="H11" i="48"/>
  <c r="AH83" i="48" l="1"/>
  <c r="AH16" i="48"/>
  <c r="AH23" i="48"/>
  <c r="AD73" i="48"/>
  <c r="AF73" i="48" s="1"/>
  <c r="AH38" i="48"/>
  <c r="AD88" i="48"/>
  <c r="AD29" i="48"/>
  <c r="AF29" i="48" s="1"/>
  <c r="AD39" i="48"/>
  <c r="AD42" i="48"/>
  <c r="AF42" i="48" s="1"/>
  <c r="AD49" i="48"/>
  <c r="AF49" i="48" s="1"/>
  <c r="AD59" i="48"/>
  <c r="AF59" i="48" s="1"/>
  <c r="AH17" i="48"/>
  <c r="AD32" i="48"/>
  <c r="AD52" i="48"/>
  <c r="AF52" i="48" s="1"/>
  <c r="AD69" i="48"/>
  <c r="AF69" i="48" s="1"/>
  <c r="AD90" i="48"/>
  <c r="AF90" i="48" s="1"/>
  <c r="AD24" i="48"/>
  <c r="AF24" i="48" s="1"/>
  <c r="AH24" i="48"/>
  <c r="AD31" i="48"/>
  <c r="AF31" i="48" s="1"/>
  <c r="AH55" i="48"/>
  <c r="AH62" i="48"/>
  <c r="AH69" i="48"/>
  <c r="AH73" i="48"/>
  <c r="AH76" i="48"/>
  <c r="AH80" i="48"/>
  <c r="AD84" i="48"/>
  <c r="AF84" i="48" s="1"/>
  <c r="AH72" i="48"/>
  <c r="AH79" i="48"/>
  <c r="AD83" i="48"/>
  <c r="AF83" i="48" s="1"/>
  <c r="AD87" i="48"/>
  <c r="AF87" i="48" s="1"/>
  <c r="AH94" i="48"/>
  <c r="AH59" i="48"/>
  <c r="AH66" i="48"/>
  <c r="AH58" i="48"/>
  <c r="AH65" i="48"/>
  <c r="AD56" i="48"/>
  <c r="AF56" i="48" s="1"/>
  <c r="AD63" i="48"/>
  <c r="AF63" i="48" s="1"/>
  <c r="AD70" i="48"/>
  <c r="AF70" i="48" s="1"/>
  <c r="AD77" i="48"/>
  <c r="AF77" i="48" s="1"/>
  <c r="AD81" i="48"/>
  <c r="AH87" i="48"/>
  <c r="AH90" i="48"/>
  <c r="AD91" i="48"/>
  <c r="AF91" i="48" s="1"/>
  <c r="AH45" i="48"/>
  <c r="AH48" i="48"/>
  <c r="AH52" i="48"/>
  <c r="AH44" i="48"/>
  <c r="AH37" i="48"/>
  <c r="AD35" i="48"/>
  <c r="AF35" i="48" s="1"/>
  <c r="AD38" i="48"/>
  <c r="AF38" i="48" s="1"/>
  <c r="AD45" i="48"/>
  <c r="AF45" i="48" s="1"/>
  <c r="AD48" i="48"/>
  <c r="AF48" i="48" s="1"/>
  <c r="AF39" i="48"/>
  <c r="AD15" i="48"/>
  <c r="AF15" i="48" s="1"/>
  <c r="AD17" i="48"/>
  <c r="AF17" i="48" s="1"/>
  <c r="AD22" i="48"/>
  <c r="AF22" i="48" s="1"/>
  <c r="AH31" i="48"/>
  <c r="AH29" i="48"/>
  <c r="AF32" i="48"/>
  <c r="AD33" i="48" s="1"/>
  <c r="AF33" i="48" s="1"/>
  <c r="AD34" i="48" s="1"/>
  <c r="AF34" i="48" s="1"/>
  <c r="AD11" i="48"/>
  <c r="AD18" i="48"/>
  <c r="L25" i="48"/>
  <c r="AD25" i="48" s="1"/>
  <c r="AD30" i="48"/>
  <c r="AF30" i="48" s="1"/>
  <c r="AH30" i="48"/>
  <c r="AH15" i="48"/>
  <c r="AH22" i="48"/>
  <c r="AD23" i="48"/>
  <c r="AF23" i="48" s="1"/>
  <c r="AF81" i="48"/>
  <c r="AF88" i="48"/>
  <c r="AH35" i="48"/>
  <c r="AD36" i="48"/>
  <c r="AF36" i="48" s="1"/>
  <c r="AH42" i="48"/>
  <c r="AD43" i="48"/>
  <c r="AF43" i="48" s="1"/>
  <c r="AH47" i="48"/>
  <c r="AH49" i="48"/>
  <c r="AD50" i="48"/>
  <c r="AF50" i="48" s="1"/>
  <c r="AH54" i="48"/>
  <c r="AH56" i="48"/>
  <c r="AD57" i="48"/>
  <c r="AF57" i="48" s="1"/>
  <c r="AH61" i="48"/>
  <c r="AH63" i="48"/>
  <c r="AD64" i="48"/>
  <c r="AF64" i="48" s="1"/>
  <c r="AH68" i="48"/>
  <c r="AH70" i="48"/>
  <c r="AD71" i="48"/>
  <c r="AF71" i="48" s="1"/>
  <c r="AH75" i="48"/>
  <c r="AH77" i="48"/>
  <c r="AD78" i="48"/>
  <c r="AF78" i="48" s="1"/>
  <c r="AH82" i="48"/>
  <c r="AH84" i="48"/>
  <c r="AD85" i="48"/>
  <c r="AF85" i="48" s="1"/>
  <c r="AH89" i="48"/>
  <c r="AH91" i="48"/>
  <c r="AD92" i="48"/>
  <c r="AF92" i="48" s="1"/>
  <c r="AH93" i="48"/>
  <c r="AD46" i="48"/>
  <c r="AH46" i="48"/>
  <c r="AD53" i="48"/>
  <c r="AH53" i="48"/>
  <c r="AD60" i="48"/>
  <c r="AH60" i="48"/>
  <c r="AD67" i="48"/>
  <c r="AH67" i="48"/>
  <c r="AD74" i="48"/>
  <c r="AH74" i="48"/>
  <c r="AH36" i="48"/>
  <c r="AD37" i="48"/>
  <c r="AF37" i="48" s="1"/>
  <c r="AD40" i="48"/>
  <c r="AF40" i="48" s="1"/>
  <c r="AD41" i="48" s="1"/>
  <c r="AF41" i="48" s="1"/>
  <c r="AH43" i="48"/>
  <c r="AD44" i="48"/>
  <c r="AF44" i="48" s="1"/>
  <c r="AD47" i="48"/>
  <c r="AF47" i="48" s="1"/>
  <c r="AH50" i="48"/>
  <c r="AD51" i="48"/>
  <c r="AF51" i="48" s="1"/>
  <c r="AD54" i="48"/>
  <c r="AF54" i="48" s="1"/>
  <c r="AH57" i="48"/>
  <c r="AD58" i="48"/>
  <c r="AF58" i="48" s="1"/>
  <c r="AD61" i="48"/>
  <c r="AF61" i="48" s="1"/>
  <c r="AH64" i="48"/>
  <c r="AD65" i="48"/>
  <c r="AF65" i="48" s="1"/>
  <c r="AD68" i="48"/>
  <c r="AF68" i="48" s="1"/>
  <c r="AH71" i="48"/>
  <c r="AD72" i="48"/>
  <c r="AF72" i="48" s="1"/>
  <c r="AD75" i="48"/>
  <c r="AF75" i="48" s="1"/>
  <c r="AH78" i="48"/>
  <c r="AD79" i="48"/>
  <c r="AF79" i="48" s="1"/>
  <c r="AD82" i="48"/>
  <c r="AF82" i="48" s="1"/>
  <c r="AH85" i="48"/>
  <c r="AD86" i="48"/>
  <c r="AF86" i="48" s="1"/>
  <c r="AD89" i="48"/>
  <c r="AF89" i="48" s="1"/>
  <c r="AH92" i="48"/>
  <c r="AG81" i="48" l="1"/>
  <c r="AG88" i="48"/>
  <c r="AF25" i="48"/>
  <c r="AD26" i="48" s="1"/>
  <c r="AF26" i="48" s="1"/>
  <c r="AD27" i="48" s="1"/>
  <c r="AF27" i="48" s="1"/>
  <c r="AD28" i="48" s="1"/>
  <c r="AF28" i="48" s="1"/>
  <c r="AE60" i="48"/>
  <c r="AF60" i="48"/>
  <c r="AE81" i="48"/>
  <c r="AF18" i="48"/>
  <c r="AD19" i="48" s="1"/>
  <c r="AF19" i="48" s="1"/>
  <c r="AD20" i="48" s="1"/>
  <c r="AF20" i="48" s="1"/>
  <c r="AD21" i="48" s="1"/>
  <c r="AF21" i="48" s="1"/>
  <c r="AE88" i="48"/>
  <c r="AI88" i="48" s="1"/>
  <c r="AG67" i="48"/>
  <c r="AG53" i="48"/>
  <c r="AE74" i="48"/>
  <c r="AF74" i="48"/>
  <c r="AE67" i="48"/>
  <c r="AF67" i="48"/>
  <c r="AE53" i="48"/>
  <c r="AF53" i="48"/>
  <c r="AF11" i="48"/>
  <c r="AD12" i="48" s="1"/>
  <c r="AF12" i="48" s="1"/>
  <c r="AD13" i="48" s="1"/>
  <c r="AF13" i="48" s="1"/>
  <c r="AD14" i="48" s="1"/>
  <c r="AF14" i="48" s="1"/>
  <c r="AE32" i="48"/>
  <c r="AE39" i="48"/>
  <c r="AE46" i="48"/>
  <c r="AF46" i="48"/>
  <c r="AG74" i="48"/>
  <c r="AG60" i="48"/>
  <c r="AG46" i="48"/>
  <c r="AI67" i="48" l="1"/>
  <c r="AI81" i="48"/>
  <c r="AI53" i="48"/>
  <c r="AI46" i="48"/>
  <c r="AE11" i="48"/>
  <c r="AI74" i="48"/>
  <c r="AI60" i="48"/>
  <c r="AE18" i="48"/>
  <c r="AE25" i="48"/>
  <c r="N88" i="48" l="1"/>
  <c r="O88" i="48" s="1"/>
  <c r="N60" i="48"/>
  <c r="O60" i="48" s="1"/>
  <c r="N32" i="48"/>
  <c r="O32" i="48" s="1"/>
  <c r="N11" i="48"/>
  <c r="O11" i="48" s="1"/>
  <c r="N81" i="48"/>
  <c r="O81" i="48" s="1"/>
  <c r="N53" i="48"/>
  <c r="O53" i="48" s="1"/>
  <c r="N25" i="48"/>
  <c r="O25" i="48" s="1"/>
  <c r="N39" i="48"/>
  <c r="O39" i="48" s="1"/>
  <c r="N74" i="48"/>
  <c r="O74" i="48" s="1"/>
  <c r="N46" i="48"/>
  <c r="O46" i="48" s="1"/>
  <c r="N18" i="48"/>
  <c r="O18" i="48" s="1"/>
  <c r="N67" i="48"/>
  <c r="O67" i="48" s="1"/>
  <c r="Q11" i="48" l="1"/>
  <c r="P11" i="48"/>
  <c r="AH11" i="48" s="1"/>
  <c r="Q18" i="48"/>
  <c r="P18" i="48"/>
  <c r="AH18" i="48" s="1"/>
  <c r="P25" i="48"/>
  <c r="AH25" i="48" s="1"/>
  <c r="Q25" i="48"/>
  <c r="P32" i="48"/>
  <c r="AH32" i="48" s="1"/>
  <c r="Q32" i="48"/>
  <c r="P39" i="48"/>
  <c r="AH39" i="48" s="1"/>
  <c r="Q39" i="48"/>
  <c r="Q46" i="48"/>
  <c r="P46" i="48"/>
  <c r="Q53" i="48"/>
  <c r="P53" i="48"/>
  <c r="Q60" i="48"/>
  <c r="P60" i="48"/>
  <c r="Q67" i="48"/>
  <c r="P67" i="48"/>
  <c r="Q74" i="48"/>
  <c r="P74" i="48"/>
  <c r="Q81" i="48"/>
  <c r="P81" i="48"/>
  <c r="Q88" i="48"/>
  <c r="P88" i="48"/>
  <c r="AH19" i="48" l="1"/>
  <c r="AH20" i="48" s="1"/>
  <c r="AH21" i="48" s="1"/>
  <c r="AG18" i="48" s="1"/>
  <c r="AI18" i="48" s="1"/>
  <c r="AH33" i="48"/>
  <c r="AH34" i="48" s="1"/>
  <c r="AH12" i="48"/>
  <c r="AH13" i="48" s="1"/>
  <c r="AH14" i="48" s="1"/>
  <c r="AG11" i="48" s="1"/>
  <c r="AI11" i="48" s="1"/>
  <c r="AH40" i="48"/>
  <c r="AH41" i="48" s="1"/>
  <c r="AH26" i="48"/>
  <c r="AH27" i="48" s="1"/>
  <c r="AH28" i="48" s="1"/>
  <c r="AG25" i="48" s="1"/>
  <c r="AI25" i="48" s="1"/>
  <c r="AG39" i="48" l="1"/>
  <c r="AI39" i="48" s="1"/>
  <c r="AG32" i="48"/>
  <c r="AI32" i="48" s="1"/>
  <c r="H25" i="77" l="1"/>
  <c r="Z94" i="71" l="1"/>
  <c r="W94" i="71"/>
  <c r="V94" i="71"/>
  <c r="Z93" i="71"/>
  <c r="W93" i="71"/>
  <c r="AD94" i="71" s="1"/>
  <c r="AF94" i="71" s="1"/>
  <c r="V93" i="71"/>
  <c r="Z92" i="71"/>
  <c r="W92" i="71"/>
  <c r="AD93" i="71" s="1"/>
  <c r="AF93" i="71" s="1"/>
  <c r="V92" i="71"/>
  <c r="Z91" i="71"/>
  <c r="W91" i="71"/>
  <c r="V91" i="71"/>
  <c r="Z90" i="71"/>
  <c r="W90" i="71"/>
  <c r="V90" i="71"/>
  <c r="AH89" i="71"/>
  <c r="Z89" i="71"/>
  <c r="W89" i="71"/>
  <c r="V89" i="71"/>
  <c r="Z88" i="71"/>
  <c r="W88" i="71"/>
  <c r="AH90" i="71" s="1"/>
  <c r="V88" i="71"/>
  <c r="K88" i="71"/>
  <c r="L88" i="71" s="1"/>
  <c r="H88" i="71"/>
  <c r="Z87" i="71"/>
  <c r="W87" i="71"/>
  <c r="V87" i="71"/>
  <c r="Z86" i="71"/>
  <c r="W86" i="71"/>
  <c r="AD87" i="71" s="1"/>
  <c r="AF87" i="71" s="1"/>
  <c r="V86" i="71"/>
  <c r="Z85" i="71"/>
  <c r="W85" i="71"/>
  <c r="V85" i="71"/>
  <c r="Z84" i="71"/>
  <c r="W84" i="71"/>
  <c r="V84" i="71"/>
  <c r="Z83" i="71"/>
  <c r="W83" i="71"/>
  <c r="AD84" i="71" s="1"/>
  <c r="AF84" i="71" s="1"/>
  <c r="V83" i="71"/>
  <c r="Z82" i="71"/>
  <c r="W82" i="71"/>
  <c r="V82" i="71"/>
  <c r="Z81" i="71"/>
  <c r="W81" i="71"/>
  <c r="AH81" i="71" s="1"/>
  <c r="V81" i="71"/>
  <c r="K81" i="71"/>
  <c r="H81" i="71"/>
  <c r="Z80" i="71"/>
  <c r="W80" i="71"/>
  <c r="V80" i="71"/>
  <c r="Z79" i="71"/>
  <c r="W79" i="71"/>
  <c r="AD80" i="71" s="1"/>
  <c r="AF80" i="71" s="1"/>
  <c r="V79" i="71"/>
  <c r="Z78" i="71"/>
  <c r="W78" i="71"/>
  <c r="V78" i="71"/>
  <c r="Z77" i="71"/>
  <c r="W77" i="71"/>
  <c r="V77" i="71"/>
  <c r="Z76" i="71"/>
  <c r="W76" i="71"/>
  <c r="V76" i="71"/>
  <c r="Z75" i="71"/>
  <c r="W75" i="71"/>
  <c r="V75" i="71"/>
  <c r="Z74" i="71"/>
  <c r="W74" i="71"/>
  <c r="AD75" i="71" s="1"/>
  <c r="AF75" i="71" s="1"/>
  <c r="V74" i="71"/>
  <c r="K74" i="71"/>
  <c r="L74" i="71" s="1"/>
  <c r="H74" i="71"/>
  <c r="Z73" i="71"/>
  <c r="W73" i="71"/>
  <c r="V73" i="71"/>
  <c r="Z72" i="71"/>
  <c r="W72" i="71"/>
  <c r="AD73" i="71" s="1"/>
  <c r="AF73" i="71" s="1"/>
  <c r="V72" i="71"/>
  <c r="Z71" i="71"/>
  <c r="W71" i="71"/>
  <c r="V71" i="71"/>
  <c r="Z70" i="71"/>
  <c r="W70" i="71"/>
  <c r="V70" i="71"/>
  <c r="Z69" i="71"/>
  <c r="W69" i="71"/>
  <c r="AD70" i="71" s="1"/>
  <c r="AF70" i="71" s="1"/>
  <c r="V69" i="71"/>
  <c r="Z68" i="71"/>
  <c r="W68" i="71"/>
  <c r="V68" i="71"/>
  <c r="Z67" i="71"/>
  <c r="W67" i="71"/>
  <c r="AH67" i="71" s="1"/>
  <c r="V67" i="71"/>
  <c r="K67" i="71"/>
  <c r="H67" i="71"/>
  <c r="Z66" i="71"/>
  <c r="W66" i="71"/>
  <c r="V66" i="71"/>
  <c r="Z65" i="71"/>
  <c r="W65" i="71"/>
  <c r="AD66" i="71" s="1"/>
  <c r="AF66" i="71" s="1"/>
  <c r="V65" i="71"/>
  <c r="Z64" i="71"/>
  <c r="W64" i="71"/>
  <c r="V64" i="71"/>
  <c r="Z63" i="71"/>
  <c r="W63" i="71"/>
  <c r="V63" i="71"/>
  <c r="Z62" i="71"/>
  <c r="W62" i="71"/>
  <c r="V62" i="71"/>
  <c r="Z61" i="71"/>
  <c r="W61" i="71"/>
  <c r="V61" i="71"/>
  <c r="Z60" i="71"/>
  <c r="W60" i="71"/>
  <c r="AH61" i="71" s="1"/>
  <c r="V60" i="71"/>
  <c r="K60" i="71"/>
  <c r="L60" i="71" s="1"/>
  <c r="H60" i="71"/>
  <c r="Z59" i="71"/>
  <c r="W59" i="71"/>
  <c r="V59" i="71"/>
  <c r="Z58" i="71"/>
  <c r="W58" i="71"/>
  <c r="AD59" i="71" s="1"/>
  <c r="AF59" i="71" s="1"/>
  <c r="V58" i="71"/>
  <c r="Z57" i="71"/>
  <c r="W57" i="71"/>
  <c r="V57" i="71"/>
  <c r="Z56" i="71"/>
  <c r="W56" i="71"/>
  <c r="AH58" i="71" s="1"/>
  <c r="V56" i="71"/>
  <c r="Z55" i="71"/>
  <c r="W55" i="71"/>
  <c r="V55" i="71"/>
  <c r="Z54" i="71"/>
  <c r="W54" i="71"/>
  <c r="V54" i="71"/>
  <c r="Z53" i="71"/>
  <c r="W53" i="71"/>
  <c r="AH53" i="71" s="1"/>
  <c r="V53" i="71"/>
  <c r="K53" i="71"/>
  <c r="H53" i="71"/>
  <c r="Z52" i="71"/>
  <c r="W52" i="71"/>
  <c r="V52" i="71"/>
  <c r="Z51" i="71"/>
  <c r="W51" i="71"/>
  <c r="V51" i="71"/>
  <c r="Z50" i="71"/>
  <c r="W50" i="71"/>
  <c r="V50" i="71"/>
  <c r="Z49" i="71"/>
  <c r="W49" i="71"/>
  <c r="V49" i="71"/>
  <c r="Z48" i="71"/>
  <c r="W48" i="71"/>
  <c r="V48" i="71"/>
  <c r="Z47" i="71"/>
  <c r="W47" i="71"/>
  <c r="V47" i="71"/>
  <c r="Z46" i="71"/>
  <c r="W46" i="71"/>
  <c r="AD47" i="71" s="1"/>
  <c r="AF47" i="71" s="1"/>
  <c r="V46" i="71"/>
  <c r="L46" i="71"/>
  <c r="K46" i="71"/>
  <c r="H46" i="71"/>
  <c r="Z45" i="71"/>
  <c r="W45" i="71"/>
  <c r="V45" i="71"/>
  <c r="Z44" i="71"/>
  <c r="W44" i="71"/>
  <c r="V44" i="71"/>
  <c r="Z43" i="71"/>
  <c r="W43" i="71"/>
  <c r="V43" i="71"/>
  <c r="Z42" i="71"/>
  <c r="W42" i="71"/>
  <c r="V42" i="71"/>
  <c r="Z41" i="71"/>
  <c r="W41" i="71"/>
  <c r="AH42" i="71" s="1"/>
  <c r="V41" i="71"/>
  <c r="Z40" i="71"/>
  <c r="W40" i="71"/>
  <c r="V40" i="71"/>
  <c r="Z39" i="71"/>
  <c r="W39" i="71"/>
  <c r="V39" i="71"/>
  <c r="K39" i="71"/>
  <c r="H39" i="71"/>
  <c r="Z38" i="71"/>
  <c r="W38" i="71"/>
  <c r="V38" i="71"/>
  <c r="Z37" i="71"/>
  <c r="W37" i="71"/>
  <c r="V37" i="71"/>
  <c r="Z36" i="71"/>
  <c r="W36" i="71"/>
  <c r="V36" i="71"/>
  <c r="Z35" i="71"/>
  <c r="W35" i="71"/>
  <c r="V35" i="71"/>
  <c r="Z34" i="71"/>
  <c r="W34" i="71"/>
  <c r="V34" i="71"/>
  <c r="Z33" i="71"/>
  <c r="W33" i="71"/>
  <c r="V33" i="71"/>
  <c r="Z32" i="71"/>
  <c r="W32" i="71"/>
  <c r="V32" i="71"/>
  <c r="K32" i="71"/>
  <c r="L32" i="71" s="1"/>
  <c r="H32" i="71"/>
  <c r="Z31" i="71"/>
  <c r="W31" i="71"/>
  <c r="V31" i="71"/>
  <c r="Z30" i="71"/>
  <c r="W30" i="71"/>
  <c r="V30" i="71"/>
  <c r="Z29" i="71"/>
  <c r="W29" i="71"/>
  <c r="V29" i="71"/>
  <c r="Z28" i="71"/>
  <c r="W28" i="71"/>
  <c r="V28" i="71"/>
  <c r="Z27" i="71"/>
  <c r="W27" i="71"/>
  <c r="V27" i="71"/>
  <c r="Z26" i="71"/>
  <c r="W26" i="71"/>
  <c r="V26" i="71"/>
  <c r="Z25" i="71"/>
  <c r="W25" i="71"/>
  <c r="V25" i="71"/>
  <c r="K25" i="71"/>
  <c r="H25" i="71"/>
  <c r="Z24" i="71"/>
  <c r="W24" i="71"/>
  <c r="V24" i="71"/>
  <c r="Z23" i="71"/>
  <c r="W23" i="71"/>
  <c r="V23" i="71"/>
  <c r="Z22" i="71"/>
  <c r="W22" i="71"/>
  <c r="AD23" i="71" s="1"/>
  <c r="AF23" i="71" s="1"/>
  <c r="V22" i="71"/>
  <c r="Z21" i="71"/>
  <c r="W21" i="71"/>
  <c r="V21" i="71"/>
  <c r="Z20" i="71"/>
  <c r="W20" i="71"/>
  <c r="AH21" i="71" s="1"/>
  <c r="V20" i="71"/>
  <c r="Z19" i="71"/>
  <c r="W19" i="71"/>
  <c r="V19" i="71"/>
  <c r="Z18" i="71"/>
  <c r="W18" i="71"/>
  <c r="V18" i="71"/>
  <c r="K18" i="71"/>
  <c r="L18" i="71" s="1"/>
  <c r="AD18" i="71" s="1"/>
  <c r="H18" i="71"/>
  <c r="Z17" i="71"/>
  <c r="W17" i="71"/>
  <c r="V17" i="71"/>
  <c r="Z16" i="71"/>
  <c r="W16" i="71"/>
  <c r="V16" i="71"/>
  <c r="Z15" i="71"/>
  <c r="W15" i="71"/>
  <c r="AH17" i="71" s="1"/>
  <c r="V15" i="71"/>
  <c r="Z14" i="71"/>
  <c r="W14" i="71"/>
  <c r="V14" i="71"/>
  <c r="Z13" i="71"/>
  <c r="W13" i="71"/>
  <c r="V13" i="71"/>
  <c r="Z12" i="71"/>
  <c r="W12" i="71"/>
  <c r="AD16" i="71" s="1"/>
  <c r="AF16" i="71" s="1"/>
  <c r="V12" i="71"/>
  <c r="Z11" i="71"/>
  <c r="W11" i="71"/>
  <c r="V11" i="71"/>
  <c r="K11" i="71"/>
  <c r="H11" i="71"/>
  <c r="AD32" i="71" l="1"/>
  <c r="AD17" i="71"/>
  <c r="AF17" i="71" s="1"/>
  <c r="AD46" i="71"/>
  <c r="AF46" i="71" s="1"/>
  <c r="AD60" i="71"/>
  <c r="AF60" i="71" s="1"/>
  <c r="AH72" i="71"/>
  <c r="AD74" i="71"/>
  <c r="AF74" i="71" s="1"/>
  <c r="AH88" i="71"/>
  <c r="AD22" i="71"/>
  <c r="AF22" i="71" s="1"/>
  <c r="AD55" i="71"/>
  <c r="AF55" i="71" s="1"/>
  <c r="AH66" i="71"/>
  <c r="AH94" i="71"/>
  <c r="AH15" i="71"/>
  <c r="AD37" i="71"/>
  <c r="AF37" i="71" s="1"/>
  <c r="AH43" i="71"/>
  <c r="AD48" i="71"/>
  <c r="AF48" i="71" s="1"/>
  <c r="AD83" i="71"/>
  <c r="AF83" i="71" s="1"/>
  <c r="AD90" i="71"/>
  <c r="AF90" i="71" s="1"/>
  <c r="AD51" i="71"/>
  <c r="AF51" i="71" s="1"/>
  <c r="AD62" i="71"/>
  <c r="AF62" i="71" s="1"/>
  <c r="AD76" i="71"/>
  <c r="AF76" i="71" s="1"/>
  <c r="AH47" i="71"/>
  <c r="AH52" i="71"/>
  <c r="AD56" i="71"/>
  <c r="AF56" i="71" s="1"/>
  <c r="AH60" i="71"/>
  <c r="AD61" i="71"/>
  <c r="AF61" i="71" s="1"/>
  <c r="AH62" i="71"/>
  <c r="AD69" i="71"/>
  <c r="AF69" i="71" s="1"/>
  <c r="AH70" i="71"/>
  <c r="AH75" i="71"/>
  <c r="AD79" i="71"/>
  <c r="AF79" i="71" s="1"/>
  <c r="AH86" i="71"/>
  <c r="AH85" i="71"/>
  <c r="AH91" i="71"/>
  <c r="AH92" i="71"/>
  <c r="AG88" i="71" s="1"/>
  <c r="AH46" i="71"/>
  <c r="AH48" i="71"/>
  <c r="AH56" i="71"/>
  <c r="AH80" i="71"/>
  <c r="AH57" i="71"/>
  <c r="AD52" i="71"/>
  <c r="AF52" i="71" s="1"/>
  <c r="AD65" i="71"/>
  <c r="AF65" i="71" s="1"/>
  <c r="AH71" i="71"/>
  <c r="AH74" i="71"/>
  <c r="AH76" i="71"/>
  <c r="AH84" i="71"/>
  <c r="AD42" i="71"/>
  <c r="AF42" i="71" s="1"/>
  <c r="AH31" i="71"/>
  <c r="AD31" i="71"/>
  <c r="AF31" i="71" s="1"/>
  <c r="AD38" i="71"/>
  <c r="AF38" i="71" s="1"/>
  <c r="AD44" i="71"/>
  <c r="AF44" i="71" s="1"/>
  <c r="AH44" i="71"/>
  <c r="AD24" i="71"/>
  <c r="AF24" i="71" s="1"/>
  <c r="AH24" i="71"/>
  <c r="AH29" i="71"/>
  <c r="AH38" i="71"/>
  <c r="AF18" i="71"/>
  <c r="AF32" i="71"/>
  <c r="AD33" i="71" s="1"/>
  <c r="AF33" i="71" s="1"/>
  <c r="AD34" i="71" s="1"/>
  <c r="AF34" i="71" s="1"/>
  <c r="AD36" i="71"/>
  <c r="AF36" i="71" s="1"/>
  <c r="AH37" i="71"/>
  <c r="AD45" i="71"/>
  <c r="AF45" i="71" s="1"/>
  <c r="AD64" i="71"/>
  <c r="AF64" i="71" s="1"/>
  <c r="AH65" i="71"/>
  <c r="AD78" i="71"/>
  <c r="AF78" i="71" s="1"/>
  <c r="AH79" i="71"/>
  <c r="AD92" i="71"/>
  <c r="AF92" i="71" s="1"/>
  <c r="AH93" i="71"/>
  <c r="L11" i="71"/>
  <c r="AD11" i="71" s="1"/>
  <c r="L25" i="71"/>
  <c r="AD25" i="71" s="1"/>
  <c r="L39" i="71"/>
  <c r="AD39" i="71" s="1"/>
  <c r="L53" i="71"/>
  <c r="AD53" i="71"/>
  <c r="L67" i="71"/>
  <c r="AD67" i="71"/>
  <c r="L81" i="71"/>
  <c r="AD81" i="71"/>
  <c r="AD50" i="71"/>
  <c r="AF50" i="71" s="1"/>
  <c r="AH51" i="71"/>
  <c r="AD21" i="71"/>
  <c r="AF21" i="71" s="1"/>
  <c r="AD49" i="71"/>
  <c r="AH83" i="71"/>
  <c r="AD35" i="71"/>
  <c r="AF35" i="71" s="1"/>
  <c r="AH45" i="71"/>
  <c r="AD54" i="71"/>
  <c r="AF54" i="71" s="1"/>
  <c r="AD63" i="71"/>
  <c r="AD68" i="71"/>
  <c r="AF68" i="71" s="1"/>
  <c r="AH69" i="71"/>
  <c r="AD77" i="71"/>
  <c r="AH78" i="71"/>
  <c r="AD86" i="71"/>
  <c r="AF86" i="71" s="1"/>
  <c r="AH87" i="71"/>
  <c r="AD91" i="71"/>
  <c r="AF91" i="71" s="1"/>
  <c r="AD15" i="71"/>
  <c r="AF15" i="71" s="1"/>
  <c r="AH16" i="71"/>
  <c r="AD29" i="71"/>
  <c r="AF29" i="71" s="1"/>
  <c r="AH30" i="71"/>
  <c r="AH35" i="71"/>
  <c r="AD43" i="71"/>
  <c r="AF43" i="71" s="1"/>
  <c r="AH49" i="71"/>
  <c r="AH54" i="71"/>
  <c r="AD57" i="71"/>
  <c r="AF57" i="71" s="1"/>
  <c r="AH63" i="71"/>
  <c r="AH68" i="71"/>
  <c r="AD71" i="71"/>
  <c r="AF71" i="71" s="1"/>
  <c r="AH77" i="71"/>
  <c r="AH82" i="71"/>
  <c r="AD85" i="71"/>
  <c r="AF85" i="71" s="1"/>
  <c r="AD30" i="71"/>
  <c r="AF30" i="71" s="1"/>
  <c r="AH55" i="71"/>
  <c r="AH59" i="71"/>
  <c r="AG53" i="71" s="1"/>
  <c r="AD72" i="71"/>
  <c r="AF72" i="71" s="1"/>
  <c r="AH73" i="71"/>
  <c r="AD82" i="71"/>
  <c r="AF82" i="71" s="1"/>
  <c r="AD88" i="71"/>
  <c r="AH23" i="71"/>
  <c r="AH22" i="71"/>
  <c r="AH36" i="71"/>
  <c r="AH50" i="71"/>
  <c r="AD58" i="71"/>
  <c r="AF58" i="71" s="1"/>
  <c r="AH64" i="71"/>
  <c r="AD19" i="71"/>
  <c r="AF19" i="71" s="1"/>
  <c r="AD20" i="71" s="1"/>
  <c r="AF20" i="71" s="1"/>
  <c r="AD89" i="71"/>
  <c r="AF89" i="71" s="1"/>
  <c r="AG60" i="71" l="1"/>
  <c r="AG67" i="71"/>
  <c r="AG81" i="71"/>
  <c r="AF39" i="71"/>
  <c r="AD40" i="71" s="1"/>
  <c r="AF40" i="71" s="1"/>
  <c r="AD41" i="71" s="1"/>
  <c r="AF41" i="71" s="1"/>
  <c r="AF25" i="71"/>
  <c r="AD26" i="71" s="1"/>
  <c r="AF26" i="71" s="1"/>
  <c r="AD27" i="71" s="1"/>
  <c r="AF27" i="71" s="1"/>
  <c r="AD28" i="71" s="1"/>
  <c r="AF28" i="71" s="1"/>
  <c r="AE88" i="71"/>
  <c r="AI88" i="71" s="1"/>
  <c r="AF88" i="71"/>
  <c r="AE18" i="71"/>
  <c r="AE81" i="71"/>
  <c r="AI81" i="71" s="1"/>
  <c r="AF81" i="71"/>
  <c r="AE74" i="71"/>
  <c r="AF77" i="71"/>
  <c r="AE32" i="71"/>
  <c r="AG46" i="71"/>
  <c r="AE60" i="71"/>
  <c r="AI60" i="71" s="1"/>
  <c r="AF63" i="71"/>
  <c r="AE46" i="71"/>
  <c r="AF49" i="71"/>
  <c r="AE53" i="71"/>
  <c r="AI53" i="71" s="1"/>
  <c r="AF53" i="71"/>
  <c r="AE67" i="71"/>
  <c r="AI67" i="71" s="1"/>
  <c r="AF67" i="71"/>
  <c r="AF11" i="71"/>
  <c r="AD12" i="71" s="1"/>
  <c r="AF12" i="71" s="1"/>
  <c r="AD13" i="71" s="1"/>
  <c r="AF13" i="71" s="1"/>
  <c r="AD14" i="71" s="1"/>
  <c r="AF14" i="71" s="1"/>
  <c r="AG74" i="71"/>
  <c r="AI46" i="71" l="1"/>
  <c r="AE25" i="71"/>
  <c r="AE11" i="71"/>
  <c r="AI74" i="71"/>
  <c r="AE39" i="71"/>
  <c r="N88" i="71" l="1"/>
  <c r="O88" i="71" s="1"/>
  <c r="N81" i="71"/>
  <c r="O81" i="71" s="1"/>
  <c r="N46" i="71"/>
  <c r="O46" i="71" s="1"/>
  <c r="N25" i="71"/>
  <c r="O25" i="71" s="1"/>
  <c r="N11" i="71"/>
  <c r="O11" i="71" s="1"/>
  <c r="N74" i="71"/>
  <c r="O74" i="71" s="1"/>
  <c r="N67" i="71"/>
  <c r="O67" i="71" s="1"/>
  <c r="N39" i="71"/>
  <c r="O39" i="71" s="1"/>
  <c r="N53" i="71"/>
  <c r="O53" i="71" s="1"/>
  <c r="N60" i="71"/>
  <c r="O60" i="71" s="1"/>
  <c r="N18" i="71"/>
  <c r="O18" i="71" s="1"/>
  <c r="N32" i="71"/>
  <c r="O32" i="71" s="1"/>
  <c r="P67" i="71" l="1"/>
  <c r="Q67" i="71"/>
  <c r="P25" i="71"/>
  <c r="AH25" i="71" s="1"/>
  <c r="Q25" i="71"/>
  <c r="P11" i="71"/>
  <c r="AH11" i="71" s="1"/>
  <c r="Q11" i="71"/>
  <c r="P18" i="71"/>
  <c r="AH18" i="71" s="1"/>
  <c r="Q18" i="71"/>
  <c r="P46" i="71"/>
  <c r="Q46" i="71"/>
  <c r="P39" i="71"/>
  <c r="AH39" i="71" s="1"/>
  <c r="Q39" i="71"/>
  <c r="Q74" i="71"/>
  <c r="P74" i="71"/>
  <c r="P32" i="71"/>
  <c r="AH32" i="71" s="1"/>
  <c r="Q32" i="71"/>
  <c r="P60" i="71"/>
  <c r="Q60" i="71"/>
  <c r="P81" i="71"/>
  <c r="Q81" i="71"/>
  <c r="P53" i="71"/>
  <c r="Q53" i="71"/>
  <c r="Q88" i="71"/>
  <c r="P88" i="71"/>
  <c r="AH19" i="71" l="1"/>
  <c r="AH20" i="71" s="1"/>
  <c r="AH40" i="71"/>
  <c r="AH41" i="71" s="1"/>
  <c r="AH26" i="71"/>
  <c r="AH27" i="71" s="1"/>
  <c r="AH28" i="71" s="1"/>
  <c r="AG25" i="71" s="1"/>
  <c r="AI25" i="71" s="1"/>
  <c r="AH12" i="71"/>
  <c r="AH13" i="71" s="1"/>
  <c r="AH14" i="71" s="1"/>
  <c r="AG11" i="71" s="1"/>
  <c r="AI11" i="71" s="1"/>
  <c r="AH33" i="71"/>
  <c r="AH34" i="71" s="1"/>
  <c r="AG39" i="71" l="1"/>
  <c r="AI39" i="71" s="1"/>
  <c r="AG18" i="71"/>
  <c r="AI18" i="71" s="1"/>
  <c r="AG32" i="71"/>
  <c r="AI32" i="71" s="1"/>
  <c r="N88" i="47" l="1"/>
  <c r="N81" i="47"/>
  <c r="N74" i="47"/>
  <c r="N67" i="47"/>
  <c r="N60" i="47"/>
  <c r="N53" i="47"/>
  <c r="N46" i="47"/>
  <c r="N39" i="47"/>
  <c r="N32" i="47"/>
  <c r="N25" i="47"/>
  <c r="N18" i="47"/>
  <c r="N11" i="47"/>
  <c r="Z94" i="77" l="1"/>
  <c r="W94" i="77"/>
  <c r="V94" i="77"/>
  <c r="Z93" i="77"/>
  <c r="W93" i="77"/>
  <c r="AD94" i="77" s="1"/>
  <c r="AF94" i="77" s="1"/>
  <c r="V93" i="77"/>
  <c r="Z92" i="77"/>
  <c r="W92" i="77"/>
  <c r="V92" i="77"/>
  <c r="Z91" i="77"/>
  <c r="W91" i="77"/>
  <c r="V91" i="77"/>
  <c r="Z90" i="77"/>
  <c r="W90" i="77"/>
  <c r="AD91" i="77" s="1"/>
  <c r="AF91" i="77" s="1"/>
  <c r="V90" i="77"/>
  <c r="Z89" i="77"/>
  <c r="W89" i="77"/>
  <c r="V89" i="77"/>
  <c r="Z88" i="77"/>
  <c r="W88" i="77"/>
  <c r="AH88" i="77" s="1"/>
  <c r="V88" i="77"/>
  <c r="K88" i="77"/>
  <c r="L88" i="77" s="1"/>
  <c r="H88" i="77"/>
  <c r="Z87" i="77"/>
  <c r="W87" i="77"/>
  <c r="V87" i="77"/>
  <c r="Z86" i="77"/>
  <c r="W86" i="77"/>
  <c r="AD87" i="77" s="1"/>
  <c r="AF87" i="77" s="1"/>
  <c r="V86" i="77"/>
  <c r="Z85" i="77"/>
  <c r="W85" i="77"/>
  <c r="V85" i="77"/>
  <c r="Z84" i="77"/>
  <c r="W84" i="77"/>
  <c r="V84" i="77"/>
  <c r="Z83" i="77"/>
  <c r="W83" i="77"/>
  <c r="V83" i="77"/>
  <c r="Z82" i="77"/>
  <c r="W82" i="77"/>
  <c r="V82" i="77"/>
  <c r="Z81" i="77"/>
  <c r="W81" i="77"/>
  <c r="V81" i="77"/>
  <c r="K81" i="77"/>
  <c r="L81" i="77" s="1"/>
  <c r="H81" i="77"/>
  <c r="Z80" i="77"/>
  <c r="W80" i="77"/>
  <c r="V80" i="77"/>
  <c r="Z79" i="77"/>
  <c r="W79" i="77"/>
  <c r="V79" i="77"/>
  <c r="Z78" i="77"/>
  <c r="W78" i="77"/>
  <c r="V78" i="77"/>
  <c r="Z77" i="77"/>
  <c r="W77" i="77"/>
  <c r="V77" i="77"/>
  <c r="Z76" i="77"/>
  <c r="W76" i="77"/>
  <c r="AD77" i="77" s="1"/>
  <c r="AF77" i="77" s="1"/>
  <c r="V76" i="77"/>
  <c r="Z75" i="77"/>
  <c r="W75" i="77"/>
  <c r="V75" i="77"/>
  <c r="Z74" i="77"/>
  <c r="W74" i="77"/>
  <c r="AH74" i="77" s="1"/>
  <c r="V74" i="77"/>
  <c r="K74" i="77"/>
  <c r="L74" i="77" s="1"/>
  <c r="H74" i="77"/>
  <c r="Z73" i="77"/>
  <c r="W73" i="77"/>
  <c r="V73" i="77"/>
  <c r="Z72" i="77"/>
  <c r="W72" i="77"/>
  <c r="AD73" i="77" s="1"/>
  <c r="AF73" i="77" s="1"/>
  <c r="V72" i="77"/>
  <c r="Z71" i="77"/>
  <c r="W71" i="77"/>
  <c r="AD72" i="77" s="1"/>
  <c r="AF72" i="77" s="1"/>
  <c r="V71" i="77"/>
  <c r="Z70" i="77"/>
  <c r="W70" i="77"/>
  <c r="V70" i="77"/>
  <c r="Z69" i="77"/>
  <c r="W69" i="77"/>
  <c r="AH70" i="77" s="1"/>
  <c r="V69" i="77"/>
  <c r="Z68" i="77"/>
  <c r="W68" i="77"/>
  <c r="V68" i="77"/>
  <c r="Z67" i="77"/>
  <c r="W67" i="77"/>
  <c r="V67" i="77"/>
  <c r="K67" i="77"/>
  <c r="H67" i="77"/>
  <c r="Z66" i="77"/>
  <c r="W66" i="77"/>
  <c r="V66" i="77"/>
  <c r="Z65" i="77"/>
  <c r="W65" i="77"/>
  <c r="AD66" i="77" s="1"/>
  <c r="AF66" i="77" s="1"/>
  <c r="V65" i="77"/>
  <c r="Z64" i="77"/>
  <c r="W64" i="77"/>
  <c r="AD65" i="77" s="1"/>
  <c r="AF65" i="77" s="1"/>
  <c r="V64" i="77"/>
  <c r="Z63" i="77"/>
  <c r="W63" i="77"/>
  <c r="V63" i="77"/>
  <c r="Z62" i="77"/>
  <c r="W62" i="77"/>
  <c r="V62" i="77"/>
  <c r="Z61" i="77"/>
  <c r="W61" i="77"/>
  <c r="V61" i="77"/>
  <c r="Z60" i="77"/>
  <c r="W60" i="77"/>
  <c r="AD60" i="77" s="1"/>
  <c r="AF60" i="77" s="1"/>
  <c r="V60" i="77"/>
  <c r="K60" i="77"/>
  <c r="L60" i="77" s="1"/>
  <c r="H60" i="77"/>
  <c r="Z59" i="77"/>
  <c r="W59" i="77"/>
  <c r="V59" i="77"/>
  <c r="Z58" i="77"/>
  <c r="W58" i="77"/>
  <c r="V58" i="77"/>
  <c r="Z57" i="77"/>
  <c r="W57" i="77"/>
  <c r="V57" i="77"/>
  <c r="Z56" i="77"/>
  <c r="W56" i="77"/>
  <c r="V56" i="77"/>
  <c r="Z55" i="77"/>
  <c r="W55" i="77"/>
  <c r="V55" i="77"/>
  <c r="Z54" i="77"/>
  <c r="W54" i="77"/>
  <c r="V54" i="77"/>
  <c r="Z53" i="77"/>
  <c r="W53" i="77"/>
  <c r="V53" i="77"/>
  <c r="K53" i="77"/>
  <c r="H53" i="77"/>
  <c r="Z52" i="77"/>
  <c r="W52" i="77"/>
  <c r="V52" i="77"/>
  <c r="Z51" i="77"/>
  <c r="W51" i="77"/>
  <c r="V51" i="77"/>
  <c r="Z50" i="77"/>
  <c r="W50" i="77"/>
  <c r="AD51" i="77" s="1"/>
  <c r="AF51" i="77" s="1"/>
  <c r="V50" i="77"/>
  <c r="Z49" i="77"/>
  <c r="W49" i="77"/>
  <c r="V49" i="77"/>
  <c r="Z48" i="77"/>
  <c r="W48" i="77"/>
  <c r="V48" i="77"/>
  <c r="Z47" i="77"/>
  <c r="W47" i="77"/>
  <c r="V47" i="77"/>
  <c r="Z46" i="77"/>
  <c r="W46" i="77"/>
  <c r="V46" i="77"/>
  <c r="K46" i="77"/>
  <c r="L46" i="77" s="1"/>
  <c r="H46" i="77"/>
  <c r="Z45" i="77"/>
  <c r="W45" i="77"/>
  <c r="V45" i="77"/>
  <c r="Z44" i="77"/>
  <c r="W44" i="77"/>
  <c r="V44" i="77"/>
  <c r="Z43" i="77"/>
  <c r="W43" i="77"/>
  <c r="V43" i="77"/>
  <c r="Z42" i="77"/>
  <c r="W42" i="77"/>
  <c r="AH43" i="77" s="1"/>
  <c r="V42" i="77"/>
  <c r="Z41" i="77"/>
  <c r="W41" i="77"/>
  <c r="V41" i="77"/>
  <c r="Z40" i="77"/>
  <c r="W40" i="77"/>
  <c r="AD41" i="77" s="1"/>
  <c r="AF41" i="77" s="1"/>
  <c r="V40" i="77"/>
  <c r="Z39" i="77"/>
  <c r="W39" i="77"/>
  <c r="V39" i="77"/>
  <c r="K39" i="77"/>
  <c r="H39" i="77"/>
  <c r="Z38" i="77"/>
  <c r="W38" i="77"/>
  <c r="V38" i="77"/>
  <c r="Z37" i="77"/>
  <c r="W37" i="77"/>
  <c r="AD38" i="77" s="1"/>
  <c r="AF38" i="77" s="1"/>
  <c r="V37" i="77"/>
  <c r="Z36" i="77"/>
  <c r="W36" i="77"/>
  <c r="V36" i="77"/>
  <c r="Z35" i="77"/>
  <c r="W35" i="77"/>
  <c r="AD36" i="77" s="1"/>
  <c r="AF36" i="77" s="1"/>
  <c r="V35" i="77"/>
  <c r="AD34" i="77"/>
  <c r="AF34" i="77" s="1"/>
  <c r="Z34" i="77"/>
  <c r="W34" i="77"/>
  <c r="V34" i="77"/>
  <c r="Z33" i="77"/>
  <c r="W33" i="77"/>
  <c r="V33" i="77"/>
  <c r="AH32" i="77"/>
  <c r="Z32" i="77"/>
  <c r="W32" i="77"/>
  <c r="V32" i="77"/>
  <c r="K32" i="77"/>
  <c r="L32" i="77" s="1"/>
  <c r="H32" i="77"/>
  <c r="Z31" i="77"/>
  <c r="W31" i="77"/>
  <c r="AD31" i="77" s="1"/>
  <c r="AF31" i="77" s="1"/>
  <c r="V31" i="77"/>
  <c r="Z30" i="77"/>
  <c r="W30" i="77"/>
  <c r="V30" i="77"/>
  <c r="Z29" i="77"/>
  <c r="W29" i="77"/>
  <c r="V29" i="77"/>
  <c r="Z28" i="77"/>
  <c r="W28" i="77"/>
  <c r="V28" i="77"/>
  <c r="Z27" i="77"/>
  <c r="W27" i="77"/>
  <c r="V27" i="77"/>
  <c r="Z26" i="77"/>
  <c r="W26" i="77"/>
  <c r="V26" i="77"/>
  <c r="Z25" i="77"/>
  <c r="W25" i="77"/>
  <c r="V25" i="77"/>
  <c r="K25" i="77"/>
  <c r="Z24" i="77"/>
  <c r="W24" i="77"/>
  <c r="V24" i="77"/>
  <c r="Z23" i="77"/>
  <c r="W23" i="77"/>
  <c r="AD24" i="77" s="1"/>
  <c r="AF24" i="77" s="1"/>
  <c r="V23" i="77"/>
  <c r="Z22" i="77"/>
  <c r="W22" i="77"/>
  <c r="V22" i="77"/>
  <c r="Z21" i="77"/>
  <c r="W21" i="77"/>
  <c r="V21" i="77"/>
  <c r="Z20" i="77"/>
  <c r="W20" i="77"/>
  <c r="V20" i="77"/>
  <c r="Z19" i="77"/>
  <c r="W19" i="77"/>
  <c r="V19" i="77"/>
  <c r="Z18" i="77"/>
  <c r="W18" i="77"/>
  <c r="V18" i="77"/>
  <c r="K18" i="77"/>
  <c r="L18" i="77" s="1"/>
  <c r="H18" i="77"/>
  <c r="Z17" i="77"/>
  <c r="W17" i="77"/>
  <c r="V17" i="77"/>
  <c r="Z16" i="77"/>
  <c r="W16" i="77"/>
  <c r="V16" i="77"/>
  <c r="Z15" i="77"/>
  <c r="W15" i="77"/>
  <c r="V15" i="77"/>
  <c r="Z14" i="77"/>
  <c r="W14" i="77"/>
  <c r="V14" i="77"/>
  <c r="Z13" i="77"/>
  <c r="W13" i="77"/>
  <c r="V13" i="77"/>
  <c r="Z12" i="77"/>
  <c r="W12" i="77"/>
  <c r="V12" i="77"/>
  <c r="Z11" i="77"/>
  <c r="W11" i="77"/>
  <c r="V11" i="77"/>
  <c r="K11" i="77"/>
  <c r="H11" i="77"/>
  <c r="AH85" i="77" l="1"/>
  <c r="AD88" i="77"/>
  <c r="AF88" i="77" s="1"/>
  <c r="AH94" i="77"/>
  <c r="AD59" i="77"/>
  <c r="AF59" i="77" s="1"/>
  <c r="AH71" i="77"/>
  <c r="AD74" i="77"/>
  <c r="AF74" i="77" s="1"/>
  <c r="AH78" i="77"/>
  <c r="AD23" i="77"/>
  <c r="AF23" i="77" s="1"/>
  <c r="AD52" i="77"/>
  <c r="AF52" i="77" s="1"/>
  <c r="AD45" i="77"/>
  <c r="AF45" i="77" s="1"/>
  <c r="AH47" i="77"/>
  <c r="AH57" i="77"/>
  <c r="AD86" i="77"/>
  <c r="AF86" i="77" s="1"/>
  <c r="AD93" i="77"/>
  <c r="AF93" i="77" s="1"/>
  <c r="AH61" i="77"/>
  <c r="AH60" i="77"/>
  <c r="AD44" i="77"/>
  <c r="AF44" i="77" s="1"/>
  <c r="AD58" i="77"/>
  <c r="AF58" i="77" s="1"/>
  <c r="AH76" i="77"/>
  <c r="AH77" i="77"/>
  <c r="AD84" i="77"/>
  <c r="AF84" i="77" s="1"/>
  <c r="AH90" i="77"/>
  <c r="AH91" i="77"/>
  <c r="AH52" i="77"/>
  <c r="AD42" i="77"/>
  <c r="AF42" i="77" s="1"/>
  <c r="AD46" i="77"/>
  <c r="AF46" i="77" s="1"/>
  <c r="AH48" i="77"/>
  <c r="AD49" i="77"/>
  <c r="AF49" i="77" s="1"/>
  <c r="AD55" i="77"/>
  <c r="AF55" i="77" s="1"/>
  <c r="AH62" i="77"/>
  <c r="AD63" i="77"/>
  <c r="AF63" i="77" s="1"/>
  <c r="AD69" i="77"/>
  <c r="AF69" i="77" s="1"/>
  <c r="AD80" i="77"/>
  <c r="AF80" i="77" s="1"/>
  <c r="AD83" i="77"/>
  <c r="AF83" i="77" s="1"/>
  <c r="AH46" i="77"/>
  <c r="AD56" i="77"/>
  <c r="AF56" i="77" s="1"/>
  <c r="AH66" i="77"/>
  <c r="AD70" i="77"/>
  <c r="AF70" i="77" s="1"/>
  <c r="AH42" i="77"/>
  <c r="AH56" i="77"/>
  <c r="AH80" i="77"/>
  <c r="AH34" i="77"/>
  <c r="AH33" i="77"/>
  <c r="AD37" i="77"/>
  <c r="AF37" i="77" s="1"/>
  <c r="AH37" i="77"/>
  <c r="AD32" i="77"/>
  <c r="AF32" i="77" s="1"/>
  <c r="AD35" i="77"/>
  <c r="AF35" i="77" s="1"/>
  <c r="AD17" i="77"/>
  <c r="AF17" i="77" s="1"/>
  <c r="AH23" i="77"/>
  <c r="L11" i="77"/>
  <c r="AD11" i="77" s="1"/>
  <c r="L39" i="77"/>
  <c r="AH68" i="77"/>
  <c r="AH67" i="77"/>
  <c r="AD67" i="77"/>
  <c r="AH69" i="77"/>
  <c r="AD68" i="77"/>
  <c r="AF68" i="77" s="1"/>
  <c r="AH82" i="77"/>
  <c r="AH81" i="77"/>
  <c r="AH83" i="77"/>
  <c r="AD82" i="77"/>
  <c r="AF82" i="77" s="1"/>
  <c r="AD81" i="77"/>
  <c r="AD16" i="77"/>
  <c r="AF16" i="77" s="1"/>
  <c r="AH38" i="77"/>
  <c r="AH35" i="77"/>
  <c r="AH36" i="77"/>
  <c r="AH53" i="77"/>
  <c r="AH54" i="77"/>
  <c r="AH55" i="77"/>
  <c r="AD54" i="77"/>
  <c r="AF54" i="77" s="1"/>
  <c r="AD53" i="77"/>
  <c r="AH24" i="77"/>
  <c r="AH22" i="77"/>
  <c r="AD22" i="77"/>
  <c r="AF22" i="77" s="1"/>
  <c r="L25" i="77"/>
  <c r="AD25" i="77" s="1"/>
  <c r="AH39" i="77"/>
  <c r="AH40" i="77"/>
  <c r="AH41" i="77"/>
  <c r="AD40" i="77"/>
  <c r="AF40" i="77" s="1"/>
  <c r="AD39" i="77"/>
  <c r="AH75" i="77"/>
  <c r="AD78" i="77"/>
  <c r="AF78" i="77" s="1"/>
  <c r="AH79" i="77"/>
  <c r="AH84" i="77"/>
  <c r="AH89" i="77"/>
  <c r="AD92" i="77"/>
  <c r="AF92" i="77" s="1"/>
  <c r="AH93" i="77"/>
  <c r="L53" i="77"/>
  <c r="AH17" i="77"/>
  <c r="AH31" i="77"/>
  <c r="AH45" i="77"/>
  <c r="AH50" i="77"/>
  <c r="AH59" i="77"/>
  <c r="AH64" i="77"/>
  <c r="AH73" i="77"/>
  <c r="AH87" i="77"/>
  <c r="AH92" i="77"/>
  <c r="L67" i="77"/>
  <c r="AD50" i="77"/>
  <c r="AF50" i="77" s="1"/>
  <c r="AD64" i="77"/>
  <c r="AF64" i="77" s="1"/>
  <c r="AH65" i="77"/>
  <c r="AD43" i="77"/>
  <c r="AF43" i="77" s="1"/>
  <c r="AH44" i="77"/>
  <c r="AD48" i="77"/>
  <c r="AF48" i="77" s="1"/>
  <c r="AH49" i="77"/>
  <c r="AD57" i="77"/>
  <c r="AF57" i="77" s="1"/>
  <c r="AH58" i="77"/>
  <c r="AD62" i="77"/>
  <c r="AF62" i="77" s="1"/>
  <c r="AD71" i="77"/>
  <c r="AF71" i="77" s="1"/>
  <c r="AD85" i="77"/>
  <c r="AF85" i="77" s="1"/>
  <c r="AH86" i="77"/>
  <c r="AD90" i="77"/>
  <c r="AF90" i="77" s="1"/>
  <c r="AH51" i="77"/>
  <c r="AH16" i="77"/>
  <c r="AH63" i="77"/>
  <c r="AH72" i="77"/>
  <c r="AD76" i="77"/>
  <c r="AF76" i="77" s="1"/>
  <c r="AD18" i="77"/>
  <c r="AD33" i="77"/>
  <c r="AF33" i="77" s="1"/>
  <c r="AD47" i="77"/>
  <c r="AF47" i="77" s="1"/>
  <c r="AD61" i="77"/>
  <c r="AF61" i="77" s="1"/>
  <c r="AD75" i="77"/>
  <c r="AF75" i="77" s="1"/>
  <c r="AD79" i="77"/>
  <c r="AF79" i="77" s="1"/>
  <c r="AD89" i="77"/>
  <c r="AF89" i="77" s="1"/>
  <c r="AG74" i="77" l="1"/>
  <c r="AG88" i="77"/>
  <c r="AG53" i="77"/>
  <c r="AF11" i="77"/>
  <c r="AD12" i="77" s="1"/>
  <c r="AF12" i="77" s="1"/>
  <c r="AD13" i="77" s="1"/>
  <c r="AF13" i="77" s="1"/>
  <c r="AD14" i="77" s="1"/>
  <c r="AF14" i="77" s="1"/>
  <c r="AD15" i="77" s="1"/>
  <c r="AF15" i="77" s="1"/>
  <c r="AG81" i="77"/>
  <c r="AF18" i="77"/>
  <c r="AD19" i="77" s="1"/>
  <c r="AF19" i="77" s="1"/>
  <c r="AD20" i="77" s="1"/>
  <c r="AF20" i="77" s="1"/>
  <c r="AD21" i="77" s="1"/>
  <c r="AF21" i="77" s="1"/>
  <c r="AF39" i="77"/>
  <c r="AE39" i="77"/>
  <c r="AG60" i="77"/>
  <c r="AF25" i="77"/>
  <c r="AD26" i="77" s="1"/>
  <c r="AF26" i="77" s="1"/>
  <c r="AD27" i="77" s="1"/>
  <c r="AF27" i="77" s="1"/>
  <c r="AD28" i="77" s="1"/>
  <c r="AF28" i="77" s="1"/>
  <c r="AD29" i="77" s="1"/>
  <c r="AF29" i="77" s="1"/>
  <c r="AD30" i="77" s="1"/>
  <c r="AF30" i="77" s="1"/>
  <c r="AF53" i="77"/>
  <c r="AE53" i="77"/>
  <c r="AI53" i="77" s="1"/>
  <c r="AE60" i="77"/>
  <c r="AG39" i="77"/>
  <c r="AF67" i="77"/>
  <c r="AE67" i="77"/>
  <c r="AE46" i="77"/>
  <c r="AE88" i="77"/>
  <c r="AG32" i="77"/>
  <c r="AG46" i="77"/>
  <c r="AF81" i="77"/>
  <c r="AE81" i="77"/>
  <c r="AG67" i="77"/>
  <c r="AE32" i="77"/>
  <c r="AE74" i="77"/>
  <c r="AI74" i="77" s="1"/>
  <c r="AI81" i="77" l="1"/>
  <c r="AE11" i="77"/>
  <c r="AE25" i="77"/>
  <c r="AI32" i="77"/>
  <c r="AI67" i="77"/>
  <c r="AI39" i="77"/>
  <c r="AI88" i="77"/>
  <c r="AI60" i="77"/>
  <c r="AE18" i="77"/>
  <c r="AI46" i="77"/>
  <c r="N88" i="77" l="1"/>
  <c r="O88" i="77" s="1"/>
  <c r="N53" i="77"/>
  <c r="O53" i="77" s="1"/>
  <c r="N11" i="77"/>
  <c r="O11" i="77" s="1"/>
  <c r="N81" i="77"/>
  <c r="O81" i="77" s="1"/>
  <c r="N74" i="77"/>
  <c r="O74" i="77" s="1"/>
  <c r="N39" i="77"/>
  <c r="O39" i="77" s="1"/>
  <c r="N25" i="77"/>
  <c r="O25" i="77" s="1"/>
  <c r="N60" i="77"/>
  <c r="O60" i="77" s="1"/>
  <c r="N32" i="77"/>
  <c r="O32" i="77" s="1"/>
  <c r="N67" i="77"/>
  <c r="O67" i="77" s="1"/>
  <c r="N46" i="77"/>
  <c r="O46" i="77" s="1"/>
  <c r="N18" i="77"/>
  <c r="O18" i="77" s="1"/>
  <c r="P25" i="77" l="1"/>
  <c r="AH25" i="77" s="1"/>
  <c r="Q25" i="77"/>
  <c r="Q74" i="77"/>
  <c r="P74" i="77"/>
  <c r="P11" i="77"/>
  <c r="AH11" i="77" s="1"/>
  <c r="Q11" i="77"/>
  <c r="P81" i="77"/>
  <c r="Q81" i="77"/>
  <c r="P46" i="77"/>
  <c r="Q46" i="77"/>
  <c r="P67" i="77"/>
  <c r="Q67" i="77"/>
  <c r="P53" i="77"/>
  <c r="Q53" i="77"/>
  <c r="P60" i="77"/>
  <c r="Q60" i="77"/>
  <c r="P39" i="77"/>
  <c r="Q39" i="77"/>
  <c r="Q18" i="77"/>
  <c r="P18" i="77"/>
  <c r="AH18" i="77" s="1"/>
  <c r="Q32" i="77"/>
  <c r="P32" i="77"/>
  <c r="P88" i="77"/>
  <c r="Q88" i="77"/>
  <c r="AH12" i="77" l="1"/>
  <c r="AH13" i="77" s="1"/>
  <c r="AH14" i="77" s="1"/>
  <c r="AH15" i="77" s="1"/>
  <c r="AH19" i="77"/>
  <c r="AH20" i="77" s="1"/>
  <c r="AH21" i="77" s="1"/>
  <c r="AG18" i="77" s="1"/>
  <c r="AI18" i="77" s="1"/>
  <c r="AH26" i="77"/>
  <c r="AH27" i="77" s="1"/>
  <c r="AH28" i="77" s="1"/>
  <c r="AH29" i="77" s="1"/>
  <c r="AH30" i="77" s="1"/>
  <c r="AG25" i="77" l="1"/>
  <c r="AI25" i="77" s="1"/>
  <c r="AG11" i="77"/>
  <c r="AI11" i="77" s="1"/>
  <c r="Z94" i="46" l="1"/>
  <c r="W94" i="46"/>
  <c r="V94" i="46"/>
  <c r="Z93" i="46"/>
  <c r="W93" i="46"/>
  <c r="AD94" i="46" s="1"/>
  <c r="AF94" i="46" s="1"/>
  <c r="V93" i="46"/>
  <c r="AD92" i="46"/>
  <c r="AF92" i="46" s="1"/>
  <c r="Z92" i="46"/>
  <c r="W92" i="46"/>
  <c r="AD93" i="46" s="1"/>
  <c r="AF93" i="46" s="1"/>
  <c r="V92" i="46"/>
  <c r="Z91" i="46"/>
  <c r="W91" i="46"/>
  <c r="V91" i="46"/>
  <c r="Z90" i="46"/>
  <c r="W90" i="46"/>
  <c r="AH91" i="46" s="1"/>
  <c r="V90" i="46"/>
  <c r="Z89" i="46"/>
  <c r="W89" i="46"/>
  <c r="V89" i="46"/>
  <c r="Z88" i="46"/>
  <c r="W88" i="46"/>
  <c r="AH90" i="46" s="1"/>
  <c r="V88" i="46"/>
  <c r="K88" i="46"/>
  <c r="L88" i="46" s="1"/>
  <c r="H88" i="46"/>
  <c r="Z87" i="46"/>
  <c r="W87" i="46"/>
  <c r="V87" i="46"/>
  <c r="Z86" i="46"/>
  <c r="W86" i="46"/>
  <c r="AD87" i="46" s="1"/>
  <c r="AF87" i="46" s="1"/>
  <c r="V86" i="46"/>
  <c r="Z85" i="46"/>
  <c r="W85" i="46"/>
  <c r="V85" i="46"/>
  <c r="Z84" i="46"/>
  <c r="W84" i="46"/>
  <c r="AH85" i="46" s="1"/>
  <c r="V84" i="46"/>
  <c r="AD83" i="46"/>
  <c r="AF83" i="46" s="1"/>
  <c r="Z83" i="46"/>
  <c r="W83" i="46"/>
  <c r="AH84" i="46" s="1"/>
  <c r="V83" i="46"/>
  <c r="Z82" i="46"/>
  <c r="W82" i="46"/>
  <c r="V82" i="46"/>
  <c r="AD81" i="46"/>
  <c r="AF81" i="46" s="1"/>
  <c r="Z81" i="46"/>
  <c r="W81" i="46"/>
  <c r="AH81" i="46" s="1"/>
  <c r="V81" i="46"/>
  <c r="K81" i="46"/>
  <c r="H81" i="46"/>
  <c r="Z80" i="46"/>
  <c r="W80" i="46"/>
  <c r="V80" i="46"/>
  <c r="Z79" i="46"/>
  <c r="W79" i="46"/>
  <c r="V79" i="46"/>
  <c r="Z78" i="46"/>
  <c r="W78" i="46"/>
  <c r="V78" i="46"/>
  <c r="Z77" i="46"/>
  <c r="W77" i="46"/>
  <c r="AD78" i="46" s="1"/>
  <c r="AF78" i="46" s="1"/>
  <c r="V77" i="46"/>
  <c r="Z76" i="46"/>
  <c r="W76" i="46"/>
  <c r="V76" i="46"/>
  <c r="Z75" i="46"/>
  <c r="W75" i="46"/>
  <c r="AD76" i="46" s="1"/>
  <c r="AF76" i="46" s="1"/>
  <c r="V75" i="46"/>
  <c r="Z74" i="46"/>
  <c r="W74" i="46"/>
  <c r="AH75" i="46" s="1"/>
  <c r="V74" i="46"/>
  <c r="K74" i="46"/>
  <c r="L74" i="46" s="1"/>
  <c r="H74" i="46"/>
  <c r="Z73" i="46"/>
  <c r="W73" i="46"/>
  <c r="V73" i="46"/>
  <c r="Z72" i="46"/>
  <c r="W72" i="46"/>
  <c r="V72" i="46"/>
  <c r="Z71" i="46"/>
  <c r="W71" i="46"/>
  <c r="V71" i="46"/>
  <c r="AH70" i="46"/>
  <c r="Z70" i="46"/>
  <c r="W70" i="46"/>
  <c r="V70" i="46"/>
  <c r="Z69" i="46"/>
  <c r="W69" i="46"/>
  <c r="AD70" i="46" s="1"/>
  <c r="V69" i="46"/>
  <c r="Z68" i="46"/>
  <c r="W68" i="46"/>
  <c r="AD69" i="46" s="1"/>
  <c r="AF69" i="46" s="1"/>
  <c r="V68" i="46"/>
  <c r="Z67" i="46"/>
  <c r="W67" i="46"/>
  <c r="AH67" i="46" s="1"/>
  <c r="V67" i="46"/>
  <c r="K67" i="46"/>
  <c r="H67" i="46"/>
  <c r="Z66" i="46"/>
  <c r="W66" i="46"/>
  <c r="V66" i="46"/>
  <c r="Z65" i="46"/>
  <c r="W65" i="46"/>
  <c r="AD66" i="46" s="1"/>
  <c r="AF66" i="46" s="1"/>
  <c r="V65" i="46"/>
  <c r="AD64" i="46"/>
  <c r="AF64" i="46" s="1"/>
  <c r="Z64" i="46"/>
  <c r="W64" i="46"/>
  <c r="AD65" i="46" s="1"/>
  <c r="AF65" i="46" s="1"/>
  <c r="V64" i="46"/>
  <c r="Z63" i="46"/>
  <c r="W63" i="46"/>
  <c r="V63" i="46"/>
  <c r="Z62" i="46"/>
  <c r="W62" i="46"/>
  <c r="AD62" i="46" s="1"/>
  <c r="AF62" i="46" s="1"/>
  <c r="V62" i="46"/>
  <c r="Z61" i="46"/>
  <c r="W61" i="46"/>
  <c r="V61" i="46"/>
  <c r="Z60" i="46"/>
  <c r="W60" i="46"/>
  <c r="AH62" i="46" s="1"/>
  <c r="V60" i="46"/>
  <c r="K60" i="46"/>
  <c r="L60" i="46" s="1"/>
  <c r="H60" i="46"/>
  <c r="Z59" i="46"/>
  <c r="W59" i="46"/>
  <c r="V59" i="46"/>
  <c r="Z58" i="46"/>
  <c r="W58" i="46"/>
  <c r="AD59" i="46" s="1"/>
  <c r="AF59" i="46" s="1"/>
  <c r="V58" i="46"/>
  <c r="Z57" i="46"/>
  <c r="W57" i="46"/>
  <c r="V57" i="46"/>
  <c r="Z56" i="46"/>
  <c r="W56" i="46"/>
  <c r="AH57" i="46" s="1"/>
  <c r="V56" i="46"/>
  <c r="AD55" i="46"/>
  <c r="AF55" i="46" s="1"/>
  <c r="Z55" i="46"/>
  <c r="W55" i="46"/>
  <c r="AH56" i="46" s="1"/>
  <c r="V55" i="46"/>
  <c r="Z54" i="46"/>
  <c r="W54" i="46"/>
  <c r="V54" i="46"/>
  <c r="AD53" i="46"/>
  <c r="AF53" i="46" s="1"/>
  <c r="Z53" i="46"/>
  <c r="W53" i="46"/>
  <c r="AH53" i="46" s="1"/>
  <c r="V53" i="46"/>
  <c r="K53" i="46"/>
  <c r="H53" i="46"/>
  <c r="Z52" i="46"/>
  <c r="W52" i="46"/>
  <c r="V52" i="46"/>
  <c r="Z51" i="46"/>
  <c r="W51" i="46"/>
  <c r="V51" i="46"/>
  <c r="Z50" i="46"/>
  <c r="W50" i="46"/>
  <c r="V50" i="46"/>
  <c r="Z49" i="46"/>
  <c r="W49" i="46"/>
  <c r="AH52" i="46" s="1"/>
  <c r="V49" i="46"/>
  <c r="Z48" i="46"/>
  <c r="W48" i="46"/>
  <c r="V48" i="46"/>
  <c r="Z47" i="46"/>
  <c r="W47" i="46"/>
  <c r="AD48" i="46" s="1"/>
  <c r="AF48" i="46" s="1"/>
  <c r="V47" i="46"/>
  <c r="AH46" i="46"/>
  <c r="Z46" i="46"/>
  <c r="W46" i="46"/>
  <c r="AH47" i="46" s="1"/>
  <c r="V46" i="46"/>
  <c r="K46" i="46"/>
  <c r="L46" i="46" s="1"/>
  <c r="H46" i="46"/>
  <c r="Z45" i="46"/>
  <c r="W45" i="46"/>
  <c r="V45" i="46"/>
  <c r="Z44" i="46"/>
  <c r="W44" i="46"/>
  <c r="V44" i="46"/>
  <c r="Z43" i="46"/>
  <c r="W43" i="46"/>
  <c r="AD44" i="46" s="1"/>
  <c r="AF44" i="46" s="1"/>
  <c r="V43" i="46"/>
  <c r="AH42" i="46"/>
  <c r="Z42" i="46"/>
  <c r="W42" i="46"/>
  <c r="V42" i="46"/>
  <c r="Z41" i="46"/>
  <c r="W41" i="46"/>
  <c r="V41" i="46"/>
  <c r="AD40" i="46"/>
  <c r="AF40" i="46" s="1"/>
  <c r="Z40" i="46"/>
  <c r="W40" i="46"/>
  <c r="AH40" i="46" s="1"/>
  <c r="V40" i="46"/>
  <c r="Z39" i="46"/>
  <c r="W39" i="46"/>
  <c r="AH39" i="46" s="1"/>
  <c r="V39" i="46"/>
  <c r="K39" i="46"/>
  <c r="H39" i="46"/>
  <c r="Z38" i="46"/>
  <c r="W38" i="46"/>
  <c r="V38" i="46"/>
  <c r="Z37" i="46"/>
  <c r="W37" i="46"/>
  <c r="V37" i="46"/>
  <c r="AH36" i="46"/>
  <c r="AD36" i="46"/>
  <c r="AF36" i="46" s="1"/>
  <c r="Z36" i="46"/>
  <c r="W36" i="46"/>
  <c r="AD37" i="46" s="1"/>
  <c r="AF37" i="46" s="1"/>
  <c r="V36" i="46"/>
  <c r="Z35" i="46"/>
  <c r="W35" i="46"/>
  <c r="V35" i="46"/>
  <c r="Z34" i="46"/>
  <c r="W34" i="46"/>
  <c r="V34" i="46"/>
  <c r="Z33" i="46"/>
  <c r="W33" i="46"/>
  <c r="V33" i="46"/>
  <c r="Z32" i="46"/>
  <c r="W32" i="46"/>
  <c r="AH34" i="46" s="1"/>
  <c r="V32" i="46"/>
  <c r="K32" i="46"/>
  <c r="L32" i="46" s="1"/>
  <c r="H32" i="46"/>
  <c r="Z31" i="46"/>
  <c r="W31" i="46"/>
  <c r="V31" i="46"/>
  <c r="AD30" i="46"/>
  <c r="AF30" i="46" s="1"/>
  <c r="Z30" i="46"/>
  <c r="W30" i="46"/>
  <c r="AD31" i="46" s="1"/>
  <c r="AF31" i="46" s="1"/>
  <c r="V30" i="46"/>
  <c r="Z29" i="46"/>
  <c r="W29" i="46"/>
  <c r="V29" i="46"/>
  <c r="AH28" i="46"/>
  <c r="Z28" i="46"/>
  <c r="W28" i="46"/>
  <c r="AH29" i="46" s="1"/>
  <c r="V28" i="46"/>
  <c r="Z27" i="46"/>
  <c r="W27" i="46"/>
  <c r="V27" i="46"/>
  <c r="Z26" i="46"/>
  <c r="W26" i="46"/>
  <c r="AH26" i="46" s="1"/>
  <c r="V26" i="46"/>
  <c r="Z25" i="46"/>
  <c r="W25" i="46"/>
  <c r="AH25" i="46" s="1"/>
  <c r="V25" i="46"/>
  <c r="K25" i="46"/>
  <c r="H25" i="46"/>
  <c r="Z24" i="46"/>
  <c r="W24" i="46"/>
  <c r="V24" i="46"/>
  <c r="Z23" i="46"/>
  <c r="W23" i="46"/>
  <c r="V23" i="46"/>
  <c r="AD22" i="46"/>
  <c r="AF22" i="46" s="1"/>
  <c r="Z22" i="46"/>
  <c r="W22" i="46"/>
  <c r="AD23" i="46" s="1"/>
  <c r="AF23" i="46" s="1"/>
  <c r="V22" i="46"/>
  <c r="Z21" i="46"/>
  <c r="W21" i="46"/>
  <c r="AH23" i="46" s="1"/>
  <c r="V21" i="46"/>
  <c r="Z20" i="46"/>
  <c r="W20" i="46"/>
  <c r="AH21" i="46" s="1"/>
  <c r="V20" i="46"/>
  <c r="Z19" i="46"/>
  <c r="W19" i="46"/>
  <c r="V19" i="46"/>
  <c r="Z18" i="46"/>
  <c r="W18" i="46"/>
  <c r="AH19" i="46" s="1"/>
  <c r="V18" i="46"/>
  <c r="K18" i="46"/>
  <c r="L18" i="46" s="1"/>
  <c r="H18" i="46"/>
  <c r="Z17" i="46"/>
  <c r="W17" i="46"/>
  <c r="V17" i="46"/>
  <c r="Z16" i="46"/>
  <c r="W16" i="46"/>
  <c r="AH17" i="46" s="1"/>
  <c r="V16" i="46"/>
  <c r="Z15" i="46"/>
  <c r="W15" i="46"/>
  <c r="V15" i="46"/>
  <c r="Z14" i="46"/>
  <c r="W14" i="46"/>
  <c r="AH15" i="46" s="1"/>
  <c r="V14" i="46"/>
  <c r="Z13" i="46"/>
  <c r="W13" i="46"/>
  <c r="V13" i="46"/>
  <c r="Z12" i="46"/>
  <c r="W12" i="46"/>
  <c r="V12" i="46"/>
  <c r="Z11" i="46"/>
  <c r="W11" i="46"/>
  <c r="V11" i="46"/>
  <c r="L11" i="46"/>
  <c r="AD11" i="46" s="1"/>
  <c r="K11" i="46"/>
  <c r="H11" i="46"/>
  <c r="AH18" i="46" l="1"/>
  <c r="AH31" i="46"/>
  <c r="AD42" i="46"/>
  <c r="AF42" i="46" s="1"/>
  <c r="AH60" i="46"/>
  <c r="AD79" i="46"/>
  <c r="AF79" i="46" s="1"/>
  <c r="AH88" i="46"/>
  <c r="AD28" i="46"/>
  <c r="AF28" i="46" s="1"/>
  <c r="AD34" i="46"/>
  <c r="AF34" i="46" s="1"/>
  <c r="AD51" i="46"/>
  <c r="AF51" i="46" s="1"/>
  <c r="AD39" i="46"/>
  <c r="AF39" i="46" s="1"/>
  <c r="AD41" i="46"/>
  <c r="AF41" i="46" s="1"/>
  <c r="AD67" i="46"/>
  <c r="AF67" i="46" s="1"/>
  <c r="AD73" i="46"/>
  <c r="AF73" i="46" s="1"/>
  <c r="AH76" i="46"/>
  <c r="AD77" i="46"/>
  <c r="AF77" i="46" s="1"/>
  <c r="AD90" i="46"/>
  <c r="AF90" i="46" s="1"/>
  <c r="AD26" i="46"/>
  <c r="AF26" i="46" s="1"/>
  <c r="AD17" i="46"/>
  <c r="AF17" i="46" s="1"/>
  <c r="AD25" i="46"/>
  <c r="AF25" i="46" s="1"/>
  <c r="AH33" i="46"/>
  <c r="AH45" i="46"/>
  <c r="AD56" i="46"/>
  <c r="AF56" i="46" s="1"/>
  <c r="AH71" i="46"/>
  <c r="AD84" i="46"/>
  <c r="AF84" i="46" s="1"/>
  <c r="AH32" i="46"/>
  <c r="AD52" i="46"/>
  <c r="AF52" i="46" s="1"/>
  <c r="AH61" i="46"/>
  <c r="AH74" i="46"/>
  <c r="AD80" i="46"/>
  <c r="AF80" i="46" s="1"/>
  <c r="AH89" i="46"/>
  <c r="AF11" i="46"/>
  <c r="AD12" i="46"/>
  <c r="AF12" i="46" s="1"/>
  <c r="AD13" i="46" s="1"/>
  <c r="AF13" i="46" s="1"/>
  <c r="AD14" i="46" s="1"/>
  <c r="AF14" i="46" s="1"/>
  <c r="L67" i="46"/>
  <c r="AH38" i="46"/>
  <c r="AH73" i="46"/>
  <c r="AD45" i="46"/>
  <c r="AF45" i="46" s="1"/>
  <c r="AH48" i="46"/>
  <c r="AH51" i="46"/>
  <c r="AH66" i="46"/>
  <c r="AH64" i="46"/>
  <c r="AH80" i="46"/>
  <c r="AH78" i="46"/>
  <c r="AH94" i="46"/>
  <c r="AH92" i="46"/>
  <c r="AG88" i="46" s="1"/>
  <c r="AD15" i="46"/>
  <c r="AF15" i="46" s="1"/>
  <c r="L81" i="46"/>
  <c r="AH59" i="46"/>
  <c r="AF70" i="46"/>
  <c r="AH87" i="46"/>
  <c r="AD16" i="46"/>
  <c r="AF16" i="46" s="1"/>
  <c r="AH24" i="46"/>
  <c r="AH22" i="46"/>
  <c r="AG18" i="46" s="1"/>
  <c r="AD27" i="46"/>
  <c r="AF27" i="46" s="1"/>
  <c r="AD35" i="46"/>
  <c r="AF35" i="46" s="1"/>
  <c r="AD38" i="46"/>
  <c r="AF38" i="46" s="1"/>
  <c r="L39" i="46"/>
  <c r="AH41" i="46"/>
  <c r="AH65" i="46"/>
  <c r="AH79" i="46"/>
  <c r="AH93" i="46"/>
  <c r="AD20" i="46"/>
  <c r="AF20" i="46" s="1"/>
  <c r="L53" i="46"/>
  <c r="AD49" i="46"/>
  <c r="AF49" i="46" s="1"/>
  <c r="AH49" i="46"/>
  <c r="AD50" i="46"/>
  <c r="AF50" i="46" s="1"/>
  <c r="AD21" i="46"/>
  <c r="AF21" i="46" s="1"/>
  <c r="AD24" i="46"/>
  <c r="AF24" i="46" s="1"/>
  <c r="L25" i="46"/>
  <c r="AH27" i="46"/>
  <c r="AH37" i="46"/>
  <c r="AH43" i="46"/>
  <c r="AG39" i="46" s="1"/>
  <c r="AH20" i="46"/>
  <c r="AH35" i="46"/>
  <c r="AG32" i="46" s="1"/>
  <c r="AH50" i="46"/>
  <c r="AH54" i="46"/>
  <c r="AH55" i="46"/>
  <c r="AD54" i="46"/>
  <c r="AF54" i="46" s="1"/>
  <c r="AH68" i="46"/>
  <c r="AH69" i="46"/>
  <c r="AD68" i="46"/>
  <c r="AF68" i="46" s="1"/>
  <c r="AH82" i="46"/>
  <c r="AD82" i="46"/>
  <c r="AF82" i="46" s="1"/>
  <c r="AH83" i="46"/>
  <c r="AD72" i="46"/>
  <c r="AF72" i="46" s="1"/>
  <c r="AD91" i="46"/>
  <c r="AF91" i="46" s="1"/>
  <c r="AH30" i="46"/>
  <c r="AG25" i="46" s="1"/>
  <c r="AH44" i="46"/>
  <c r="AD58" i="46"/>
  <c r="AF58" i="46" s="1"/>
  <c r="AD43" i="46"/>
  <c r="AF43" i="46" s="1"/>
  <c r="AD57" i="46"/>
  <c r="AF57" i="46" s="1"/>
  <c r="AH58" i="46"/>
  <c r="AG53" i="46" s="1"/>
  <c r="AH63" i="46"/>
  <c r="AG60" i="46" s="1"/>
  <c r="AD71" i="46"/>
  <c r="AF71" i="46" s="1"/>
  <c r="AH72" i="46"/>
  <c r="AH77" i="46"/>
  <c r="AD85" i="46"/>
  <c r="AF85" i="46" s="1"/>
  <c r="AH86" i="46"/>
  <c r="AD18" i="46"/>
  <c r="AD32" i="46"/>
  <c r="AD46" i="46"/>
  <c r="AD60" i="46"/>
  <c r="AD74" i="46"/>
  <c r="AD88" i="46"/>
  <c r="AD63" i="46"/>
  <c r="AF63" i="46" s="1"/>
  <c r="AD86" i="46"/>
  <c r="AF86" i="46" s="1"/>
  <c r="AH16" i="46"/>
  <c r="AD29" i="46"/>
  <c r="AF29" i="46" s="1"/>
  <c r="AD19" i="46"/>
  <c r="AF19" i="46" s="1"/>
  <c r="AD33" i="46"/>
  <c r="AF33" i="46" s="1"/>
  <c r="AD47" i="46"/>
  <c r="AF47" i="46" s="1"/>
  <c r="AD61" i="46"/>
  <c r="AF61" i="46" s="1"/>
  <c r="AD75" i="46"/>
  <c r="AF75" i="46" s="1"/>
  <c r="AD89" i="46"/>
  <c r="AF89" i="46" s="1"/>
  <c r="AG81" i="46" l="1"/>
  <c r="AE53" i="46"/>
  <c r="AG67" i="46"/>
  <c r="AE46" i="46"/>
  <c r="AF46" i="46"/>
  <c r="AG46" i="46"/>
  <c r="AE25" i="46"/>
  <c r="AI25" i="46" s="1"/>
  <c r="AE39" i="46"/>
  <c r="AI39" i="46" s="1"/>
  <c r="AE81" i="46"/>
  <c r="AI81" i="46" s="1"/>
  <c r="AE88" i="46"/>
  <c r="AI88" i="46" s="1"/>
  <c r="AF88" i="46"/>
  <c r="AE11" i="46"/>
  <c r="AE60" i="46"/>
  <c r="AI60" i="46" s="1"/>
  <c r="AF60" i="46"/>
  <c r="AE32" i="46"/>
  <c r="AI32" i="46" s="1"/>
  <c r="AF32" i="46"/>
  <c r="AE18" i="46"/>
  <c r="AI18" i="46" s="1"/>
  <c r="AF18" i="46"/>
  <c r="AI53" i="46"/>
  <c r="AE74" i="46"/>
  <c r="AF74" i="46"/>
  <c r="AG74" i="46"/>
  <c r="AE67" i="46"/>
  <c r="AI67" i="46" s="1"/>
  <c r="AI74" i="46" l="1"/>
  <c r="AI46" i="46"/>
  <c r="N88" i="46" l="1"/>
  <c r="O88" i="46" s="1"/>
  <c r="N81" i="46"/>
  <c r="O81" i="46" s="1"/>
  <c r="N25" i="46"/>
  <c r="O25" i="46" s="1"/>
  <c r="N39" i="46"/>
  <c r="O39" i="46" s="1"/>
  <c r="N46" i="46"/>
  <c r="O46" i="46" s="1"/>
  <c r="N11" i="46"/>
  <c r="O11" i="46" s="1"/>
  <c r="N53" i="46"/>
  <c r="O53" i="46" s="1"/>
  <c r="N74" i="46"/>
  <c r="O74" i="46" s="1"/>
  <c r="N32" i="46"/>
  <c r="O32" i="46" s="1"/>
  <c r="N18" i="46"/>
  <c r="O18" i="46" s="1"/>
  <c r="N60" i="46"/>
  <c r="O60" i="46" s="1"/>
  <c r="N67" i="46"/>
  <c r="O67" i="46" s="1"/>
  <c r="Q74" i="46" l="1"/>
  <c r="P74" i="46"/>
  <c r="P25" i="46"/>
  <c r="Q25" i="46"/>
  <c r="P11" i="46"/>
  <c r="AH11" i="46" s="1"/>
  <c r="Q11" i="46"/>
  <c r="Q46" i="46"/>
  <c r="P46" i="46"/>
  <c r="P39" i="46"/>
  <c r="Q39" i="46"/>
  <c r="Q60" i="46"/>
  <c r="P60" i="46"/>
  <c r="Q18" i="46"/>
  <c r="P18" i="46"/>
  <c r="P81" i="46"/>
  <c r="Q81" i="46"/>
  <c r="P53" i="46"/>
  <c r="Q53" i="46"/>
  <c r="P67" i="46"/>
  <c r="Q67" i="46"/>
  <c r="Q32" i="46"/>
  <c r="P32" i="46"/>
  <c r="Q88" i="46"/>
  <c r="P88" i="46"/>
  <c r="AH12" i="46" l="1"/>
  <c r="AH13" i="46" s="1"/>
  <c r="AH14" i="46" s="1"/>
  <c r="AG11" i="46" s="1"/>
  <c r="AI11" i="46" s="1"/>
  <c r="N88" i="73" l="1"/>
  <c r="N18" i="73"/>
  <c r="N32" i="73"/>
  <c r="N67" i="73"/>
  <c r="N39" i="73"/>
  <c r="N46" i="73"/>
  <c r="N81" i="73"/>
  <c r="N11" i="73"/>
  <c r="N60" i="73"/>
  <c r="N53" i="73"/>
  <c r="N25" i="73"/>
  <c r="N74" i="73"/>
  <c r="H11" i="76" l="1"/>
  <c r="Z94" i="76"/>
  <c r="W94" i="76"/>
  <c r="V94" i="76"/>
  <c r="Z93" i="76"/>
  <c r="W93" i="76"/>
  <c r="AD94" i="76" s="1"/>
  <c r="AF94" i="76" s="1"/>
  <c r="V93" i="76"/>
  <c r="Z92" i="76"/>
  <c r="W92" i="76"/>
  <c r="V92" i="76"/>
  <c r="Z91" i="76"/>
  <c r="W91" i="76"/>
  <c r="V91" i="76"/>
  <c r="Z90" i="76"/>
  <c r="W90" i="76"/>
  <c r="V90" i="76"/>
  <c r="Z89" i="76"/>
  <c r="W89" i="76"/>
  <c r="V89" i="76"/>
  <c r="Z88" i="76"/>
  <c r="W88" i="76"/>
  <c r="AH90" i="76" s="1"/>
  <c r="V88" i="76"/>
  <c r="K88" i="76"/>
  <c r="L88" i="76" s="1"/>
  <c r="H88" i="76"/>
  <c r="Z87" i="76"/>
  <c r="W87" i="76"/>
  <c r="V87" i="76"/>
  <c r="Z86" i="76"/>
  <c r="W86" i="76"/>
  <c r="V86" i="76"/>
  <c r="Z85" i="76"/>
  <c r="W85" i="76"/>
  <c r="V85" i="76"/>
  <c r="Z84" i="76"/>
  <c r="W84" i="76"/>
  <c r="V84" i="76"/>
  <c r="Z83" i="76"/>
  <c r="W83" i="76"/>
  <c r="AD84" i="76" s="1"/>
  <c r="AF84" i="76" s="1"/>
  <c r="V83" i="76"/>
  <c r="Z82" i="76"/>
  <c r="W82" i="76"/>
  <c r="V82" i="76"/>
  <c r="Z81" i="76"/>
  <c r="W81" i="76"/>
  <c r="V81" i="76"/>
  <c r="K81" i="76"/>
  <c r="H81" i="76"/>
  <c r="Z80" i="76"/>
  <c r="W80" i="76"/>
  <c r="V80" i="76"/>
  <c r="Z79" i="76"/>
  <c r="W79" i="76"/>
  <c r="AD80" i="76" s="1"/>
  <c r="AF80" i="76" s="1"/>
  <c r="V79" i="76"/>
  <c r="Z78" i="76"/>
  <c r="W78" i="76"/>
  <c r="V78" i="76"/>
  <c r="Z77" i="76"/>
  <c r="W77" i="76"/>
  <c r="V77" i="76"/>
  <c r="Z76" i="76"/>
  <c r="W76" i="76"/>
  <c r="AD77" i="76" s="1"/>
  <c r="AF77" i="76" s="1"/>
  <c r="V76" i="76"/>
  <c r="Z75" i="76"/>
  <c r="W75" i="76"/>
  <c r="V75" i="76"/>
  <c r="Z74" i="76"/>
  <c r="W74" i="76"/>
  <c r="V74" i="76"/>
  <c r="K74" i="76"/>
  <c r="L74" i="76" s="1"/>
  <c r="H74" i="76"/>
  <c r="Z73" i="76"/>
  <c r="W73" i="76"/>
  <c r="V73" i="76"/>
  <c r="Z72" i="76"/>
  <c r="W72" i="76"/>
  <c r="V72" i="76"/>
  <c r="Z71" i="76"/>
  <c r="W71" i="76"/>
  <c r="AD72" i="76" s="1"/>
  <c r="AF72" i="76" s="1"/>
  <c r="V71" i="76"/>
  <c r="Z70" i="76"/>
  <c r="W70" i="76"/>
  <c r="V70" i="76"/>
  <c r="Z69" i="76"/>
  <c r="W69" i="76"/>
  <c r="V69" i="76"/>
  <c r="Z68" i="76"/>
  <c r="W68" i="76"/>
  <c r="V68" i="76"/>
  <c r="Z67" i="76"/>
  <c r="W67" i="76"/>
  <c r="V67" i="76"/>
  <c r="K67" i="76"/>
  <c r="H67" i="76"/>
  <c r="Z66" i="76"/>
  <c r="W66" i="76"/>
  <c r="V66" i="76"/>
  <c r="Z65" i="76"/>
  <c r="W65" i="76"/>
  <c r="V65" i="76"/>
  <c r="Z64" i="76"/>
  <c r="W64" i="76"/>
  <c r="AD65" i="76" s="1"/>
  <c r="AF65" i="76" s="1"/>
  <c r="V64" i="76"/>
  <c r="Z63" i="76"/>
  <c r="W63" i="76"/>
  <c r="V63" i="76"/>
  <c r="Z62" i="76"/>
  <c r="W62" i="76"/>
  <c r="V62" i="76"/>
  <c r="AH61" i="76"/>
  <c r="Z61" i="76"/>
  <c r="W61" i="76"/>
  <c r="AD62" i="76" s="1"/>
  <c r="AF62" i="76" s="1"/>
  <c r="V61" i="76"/>
  <c r="AH60" i="76"/>
  <c r="Z60" i="76"/>
  <c r="W60" i="76"/>
  <c r="V60" i="76"/>
  <c r="K60" i="76"/>
  <c r="L60" i="76" s="1"/>
  <c r="H60" i="76"/>
  <c r="Z59" i="76"/>
  <c r="W59" i="76"/>
  <c r="V59" i="76"/>
  <c r="Z58" i="76"/>
  <c r="W58" i="76"/>
  <c r="V58" i="76"/>
  <c r="Z57" i="76"/>
  <c r="W57" i="76"/>
  <c r="V57" i="76"/>
  <c r="Z56" i="76"/>
  <c r="W56" i="76"/>
  <c r="V56" i="76"/>
  <c r="Z55" i="76"/>
  <c r="W55" i="76"/>
  <c r="AH56" i="76" s="1"/>
  <c r="V55" i="76"/>
  <c r="Z54" i="76"/>
  <c r="W54" i="76"/>
  <c r="V54" i="76"/>
  <c r="Z53" i="76"/>
  <c r="W53" i="76"/>
  <c r="V53" i="76"/>
  <c r="K53" i="76"/>
  <c r="H53" i="76"/>
  <c r="Z52" i="76"/>
  <c r="W52" i="76"/>
  <c r="V52" i="76"/>
  <c r="Z51" i="76"/>
  <c r="W51" i="76"/>
  <c r="AD52" i="76" s="1"/>
  <c r="AF52" i="76" s="1"/>
  <c r="V51" i="76"/>
  <c r="Z50" i="76"/>
  <c r="W50" i="76"/>
  <c r="V50" i="76"/>
  <c r="Z49" i="76"/>
  <c r="W49" i="76"/>
  <c r="V49" i="76"/>
  <c r="Z48" i="76"/>
  <c r="W48" i="76"/>
  <c r="AD49" i="76" s="1"/>
  <c r="AF49" i="76" s="1"/>
  <c r="V48" i="76"/>
  <c r="Z47" i="76"/>
  <c r="W47" i="76"/>
  <c r="V47" i="76"/>
  <c r="Z46" i="76"/>
  <c r="W46" i="76"/>
  <c r="AH48" i="76" s="1"/>
  <c r="V46" i="76"/>
  <c r="K46" i="76"/>
  <c r="L46" i="76" s="1"/>
  <c r="H46" i="76"/>
  <c r="Z45" i="76"/>
  <c r="W45" i="76"/>
  <c r="V45" i="76"/>
  <c r="Z44" i="76"/>
  <c r="W44" i="76"/>
  <c r="V44" i="76"/>
  <c r="Z43" i="76"/>
  <c r="W43" i="76"/>
  <c r="V43" i="76"/>
  <c r="Z42" i="76"/>
  <c r="W42" i="76"/>
  <c r="V42" i="76"/>
  <c r="Z41" i="76"/>
  <c r="W41" i="76"/>
  <c r="AH42" i="76" s="1"/>
  <c r="V41" i="76"/>
  <c r="Z40" i="76"/>
  <c r="W40" i="76"/>
  <c r="V40" i="76"/>
  <c r="Z39" i="76"/>
  <c r="W39" i="76"/>
  <c r="V39" i="76"/>
  <c r="K39" i="76"/>
  <c r="H39" i="76"/>
  <c r="Z38" i="76"/>
  <c r="W38" i="76"/>
  <c r="V38" i="76"/>
  <c r="Z37" i="76"/>
  <c r="W37" i="76"/>
  <c r="V37" i="76"/>
  <c r="Z36" i="76"/>
  <c r="W36" i="76"/>
  <c r="V36" i="76"/>
  <c r="Z35" i="76"/>
  <c r="W35" i="76"/>
  <c r="AD36" i="76" s="1"/>
  <c r="AF36" i="76" s="1"/>
  <c r="V35" i="76"/>
  <c r="Z34" i="76"/>
  <c r="W34" i="76"/>
  <c r="V34" i="76"/>
  <c r="Z33" i="76"/>
  <c r="W33" i="76"/>
  <c r="V33" i="76"/>
  <c r="Z32" i="76"/>
  <c r="W32" i="76"/>
  <c r="V32" i="76"/>
  <c r="K32" i="76"/>
  <c r="L32" i="76" s="1"/>
  <c r="H32" i="76"/>
  <c r="Z31" i="76"/>
  <c r="W31" i="76"/>
  <c r="V31" i="76"/>
  <c r="Z30" i="76"/>
  <c r="W30" i="76"/>
  <c r="V30" i="76"/>
  <c r="Z29" i="76"/>
  <c r="W29" i="76"/>
  <c r="V29" i="76"/>
  <c r="Z28" i="76"/>
  <c r="W28" i="76"/>
  <c r="V28" i="76"/>
  <c r="Z27" i="76"/>
  <c r="W27" i="76"/>
  <c r="AD28" i="76" s="1"/>
  <c r="AF28" i="76" s="1"/>
  <c r="V27" i="76"/>
  <c r="Z26" i="76"/>
  <c r="W26" i="76"/>
  <c r="V26" i="76"/>
  <c r="Z25" i="76"/>
  <c r="W25" i="76"/>
  <c r="V25" i="76"/>
  <c r="K25" i="76"/>
  <c r="H25" i="76"/>
  <c r="Z24" i="76"/>
  <c r="W24" i="76"/>
  <c r="V24" i="76"/>
  <c r="Z23" i="76"/>
  <c r="W23" i="76"/>
  <c r="AD24" i="76" s="1"/>
  <c r="AF24" i="76" s="1"/>
  <c r="V23" i="76"/>
  <c r="Z22" i="76"/>
  <c r="W22" i="76"/>
  <c r="V22" i="76"/>
  <c r="Z21" i="76"/>
  <c r="W21" i="76"/>
  <c r="V21" i="76"/>
  <c r="Z20" i="76"/>
  <c r="W20" i="76"/>
  <c r="V20" i="76"/>
  <c r="Z19" i="76"/>
  <c r="W19" i="76"/>
  <c r="V19" i="76"/>
  <c r="Z18" i="76"/>
  <c r="W18" i="76"/>
  <c r="V18" i="76"/>
  <c r="L18" i="76"/>
  <c r="K18" i="76"/>
  <c r="H18" i="76"/>
  <c r="Z17" i="76"/>
  <c r="W17" i="76"/>
  <c r="V17" i="76"/>
  <c r="Z16" i="76"/>
  <c r="W16" i="76"/>
  <c r="V16" i="76"/>
  <c r="Z15" i="76"/>
  <c r="W15" i="76"/>
  <c r="V15" i="76"/>
  <c r="Z14" i="76"/>
  <c r="W14" i="76"/>
  <c r="AH15" i="76" s="1"/>
  <c r="V14" i="76"/>
  <c r="Z13" i="76"/>
  <c r="W13" i="76"/>
  <c r="AD17" i="76" s="1"/>
  <c r="AF17" i="76" s="1"/>
  <c r="V13" i="76"/>
  <c r="Z12" i="76"/>
  <c r="W12" i="76"/>
  <c r="V12" i="76"/>
  <c r="Z11" i="76"/>
  <c r="W11" i="76"/>
  <c r="V11" i="76"/>
  <c r="K11" i="76"/>
  <c r="AD16" i="76" l="1"/>
  <c r="AF16" i="76" s="1"/>
  <c r="AH14" i="76"/>
  <c r="AD22" i="76"/>
  <c r="AF22" i="76" s="1"/>
  <c r="AD41" i="76"/>
  <c r="AF41" i="76" s="1"/>
  <c r="AH46" i="76"/>
  <c r="AH57" i="76"/>
  <c r="AH62" i="76"/>
  <c r="AH88" i="76"/>
  <c r="AD31" i="76"/>
  <c r="AF31" i="76" s="1"/>
  <c r="AD66" i="76"/>
  <c r="AF66" i="76" s="1"/>
  <c r="AH17" i="76"/>
  <c r="AD37" i="76"/>
  <c r="AF37" i="76" s="1"/>
  <c r="AD48" i="76"/>
  <c r="AF48" i="76" s="1"/>
  <c r="AD55" i="76"/>
  <c r="AF55" i="76" s="1"/>
  <c r="AD90" i="76"/>
  <c r="AF90" i="76" s="1"/>
  <c r="AD23" i="76"/>
  <c r="AF23" i="76" s="1"/>
  <c r="AD30" i="76"/>
  <c r="AF30" i="76" s="1"/>
  <c r="AD42" i="76"/>
  <c r="AF42" i="76" s="1"/>
  <c r="AD44" i="76"/>
  <c r="AF44" i="76" s="1"/>
  <c r="AD76" i="76"/>
  <c r="AF76" i="76" s="1"/>
  <c r="AH47" i="76"/>
  <c r="AH89" i="76"/>
  <c r="AH71" i="76"/>
  <c r="AH76" i="76"/>
  <c r="AD51" i="76"/>
  <c r="AF51" i="76" s="1"/>
  <c r="AD70" i="76"/>
  <c r="AF70" i="76" s="1"/>
  <c r="AD83" i="76"/>
  <c r="AF83" i="76" s="1"/>
  <c r="AD93" i="76"/>
  <c r="AF93" i="76" s="1"/>
  <c r="AH43" i="76"/>
  <c r="AD45" i="76"/>
  <c r="AF45" i="76" s="1"/>
  <c r="AH52" i="76"/>
  <c r="AD56" i="76"/>
  <c r="AF56" i="76" s="1"/>
  <c r="AH59" i="76"/>
  <c r="AH63" i="76"/>
  <c r="AD69" i="76"/>
  <c r="AF69" i="76" s="1"/>
  <c r="AH70" i="76"/>
  <c r="AH74" i="76"/>
  <c r="AH75" i="76"/>
  <c r="AD79" i="76"/>
  <c r="AF79" i="76" s="1"/>
  <c r="AD87" i="76"/>
  <c r="AF87" i="76" s="1"/>
  <c r="AH94" i="76"/>
  <c r="AD59" i="76"/>
  <c r="AF59" i="76" s="1"/>
  <c r="AH66" i="76"/>
  <c r="AH84" i="76"/>
  <c r="AD73" i="76"/>
  <c r="AF73" i="76" s="1"/>
  <c r="AH80" i="76"/>
  <c r="AH86" i="76"/>
  <c r="AH85" i="76"/>
  <c r="AD91" i="76"/>
  <c r="AF91" i="76" s="1"/>
  <c r="AH93" i="76"/>
  <c r="AH29" i="76"/>
  <c r="AD38" i="76"/>
  <c r="AF38" i="76" s="1"/>
  <c r="AH28" i="76"/>
  <c r="AH37" i="76"/>
  <c r="L11" i="76"/>
  <c r="AD11" i="76" s="1"/>
  <c r="AH53" i="76"/>
  <c r="AD53" i="76"/>
  <c r="AH54" i="76"/>
  <c r="AD54" i="76"/>
  <c r="AF54" i="76" s="1"/>
  <c r="AH55" i="76"/>
  <c r="AD14" i="76"/>
  <c r="AF14" i="76" s="1"/>
  <c r="AD15" i="76"/>
  <c r="AF15" i="76" s="1"/>
  <c r="AH41" i="76"/>
  <c r="AH39" i="76"/>
  <c r="AD39" i="76"/>
  <c r="AH40" i="76"/>
  <c r="AD40" i="76"/>
  <c r="AF40" i="76" s="1"/>
  <c r="AH24" i="76"/>
  <c r="AH22" i="76"/>
  <c r="AH23" i="76"/>
  <c r="L39" i="76"/>
  <c r="AD81" i="76"/>
  <c r="AH81" i="76"/>
  <c r="AH83" i="76"/>
  <c r="AH82" i="76"/>
  <c r="AD82" i="76"/>
  <c r="AF82" i="76" s="1"/>
  <c r="AH38" i="76"/>
  <c r="AH36" i="76"/>
  <c r="AH69" i="76"/>
  <c r="AH67" i="76"/>
  <c r="AD68" i="76"/>
  <c r="AF68" i="76" s="1"/>
  <c r="AH68" i="76"/>
  <c r="AD67" i="76"/>
  <c r="AH21" i="76"/>
  <c r="L25" i="76"/>
  <c r="AD25" i="76" s="1"/>
  <c r="AH51" i="76"/>
  <c r="AD92" i="76"/>
  <c r="AF92" i="76" s="1"/>
  <c r="AH45" i="76"/>
  <c r="AD58" i="76"/>
  <c r="AF58" i="76" s="1"/>
  <c r="AD63" i="76"/>
  <c r="AF63" i="76" s="1"/>
  <c r="AH73" i="76"/>
  <c r="AH87" i="76"/>
  <c r="AH92" i="76"/>
  <c r="AD50" i="76"/>
  <c r="AF50" i="76" s="1"/>
  <c r="AD78" i="76"/>
  <c r="AF78" i="76" s="1"/>
  <c r="L67" i="76"/>
  <c r="L81" i="76"/>
  <c r="AD21" i="76"/>
  <c r="AF21" i="76" s="1"/>
  <c r="AH31" i="76"/>
  <c r="AH16" i="76"/>
  <c r="AD29" i="76"/>
  <c r="AF29" i="76" s="1"/>
  <c r="AH30" i="76"/>
  <c r="AD43" i="76"/>
  <c r="AF43" i="76" s="1"/>
  <c r="AH44" i="76"/>
  <c r="AH49" i="76"/>
  <c r="AD57" i="76"/>
  <c r="AF57" i="76" s="1"/>
  <c r="AH58" i="76"/>
  <c r="AD71" i="76"/>
  <c r="AF71" i="76" s="1"/>
  <c r="AH72" i="76"/>
  <c r="AH77" i="76"/>
  <c r="AD85" i="76"/>
  <c r="AF85" i="76" s="1"/>
  <c r="AH91" i="76"/>
  <c r="AD64" i="76"/>
  <c r="AF64" i="76" s="1"/>
  <c r="L53" i="76"/>
  <c r="AH50" i="76"/>
  <c r="AD86" i="76"/>
  <c r="AF86" i="76" s="1"/>
  <c r="AD18" i="76"/>
  <c r="AD32" i="76"/>
  <c r="AD46" i="76"/>
  <c r="AD60" i="76"/>
  <c r="AD74" i="76"/>
  <c r="AD88" i="76"/>
  <c r="AH65" i="76"/>
  <c r="AH79" i="76"/>
  <c r="AH64" i="76"/>
  <c r="AH78" i="76"/>
  <c r="AD47" i="76"/>
  <c r="AF47" i="76" s="1"/>
  <c r="AD61" i="76"/>
  <c r="AF61" i="76" s="1"/>
  <c r="AD75" i="76"/>
  <c r="AF75" i="76" s="1"/>
  <c r="AD89" i="76"/>
  <c r="AF89" i="76" s="1"/>
  <c r="AG60" i="76" l="1"/>
  <c r="AG81" i="76"/>
  <c r="AF25" i="76"/>
  <c r="AD26" i="76" s="1"/>
  <c r="AF26" i="76" s="1"/>
  <c r="AD27" i="76" s="1"/>
  <c r="AF27" i="76" s="1"/>
  <c r="AF11" i="76"/>
  <c r="AD12" i="76" s="1"/>
  <c r="AF12" i="76" s="1"/>
  <c r="AD13" i="76" s="1"/>
  <c r="AF13" i="76" s="1"/>
  <c r="AG67" i="76"/>
  <c r="AE81" i="76"/>
  <c r="AI81" i="76" s="1"/>
  <c r="AF81" i="76"/>
  <c r="AE39" i="76"/>
  <c r="AF39" i="76"/>
  <c r="AG39" i="76"/>
  <c r="AG46" i="76"/>
  <c r="AG74" i="76"/>
  <c r="AE88" i="76"/>
  <c r="AF88" i="76"/>
  <c r="AE74" i="76"/>
  <c r="AF74" i="76"/>
  <c r="AG88" i="76"/>
  <c r="AE67" i="76"/>
  <c r="AF67" i="76"/>
  <c r="AF53" i="76"/>
  <c r="AE53" i="76"/>
  <c r="AF32" i="76"/>
  <c r="AD33" i="76" s="1"/>
  <c r="AF33" i="76" s="1"/>
  <c r="AD34" i="76" s="1"/>
  <c r="AF34" i="76" s="1"/>
  <c r="AD35" i="76" s="1"/>
  <c r="AF35" i="76" s="1"/>
  <c r="AF18" i="76"/>
  <c r="AD19" i="76" s="1"/>
  <c r="AF19" i="76" s="1"/>
  <c r="AD20" i="76" s="1"/>
  <c r="AF20" i="76" s="1"/>
  <c r="AE60" i="76"/>
  <c r="AI60" i="76" s="1"/>
  <c r="AF60" i="76"/>
  <c r="AE46" i="76"/>
  <c r="AI46" i="76" s="1"/>
  <c r="AF46" i="76"/>
  <c r="AG53" i="76"/>
  <c r="AE18" i="76" l="1"/>
  <c r="AI39" i="76"/>
  <c r="AI74" i="76"/>
  <c r="AI88" i="76"/>
  <c r="AI53" i="76"/>
  <c r="AE32" i="76"/>
  <c r="AE11" i="76"/>
  <c r="AI67" i="76"/>
  <c r="AE25" i="76"/>
  <c r="N88" i="76" l="1"/>
  <c r="O88" i="76" s="1"/>
  <c r="N81" i="76"/>
  <c r="O81" i="76" s="1"/>
  <c r="N67" i="76"/>
  <c r="O67" i="76" s="1"/>
  <c r="N74" i="76"/>
  <c r="O74" i="76" s="1"/>
  <c r="N53" i="76"/>
  <c r="O53" i="76" s="1"/>
  <c r="N39" i="76"/>
  <c r="O39" i="76" s="1"/>
  <c r="N32" i="76"/>
  <c r="O32" i="76" s="1"/>
  <c r="N60" i="76"/>
  <c r="O60" i="76" s="1"/>
  <c r="N11" i="76"/>
  <c r="O11" i="76" s="1"/>
  <c r="N18" i="76"/>
  <c r="O18" i="76" s="1"/>
  <c r="N46" i="76"/>
  <c r="O46" i="76" s="1"/>
  <c r="N25" i="76"/>
  <c r="O25" i="76" s="1"/>
  <c r="Q32" i="76" l="1"/>
  <c r="P32" i="76"/>
  <c r="AH32" i="76" s="1"/>
  <c r="P25" i="76"/>
  <c r="AH25" i="76" s="1"/>
  <c r="Q25" i="76"/>
  <c r="P74" i="76"/>
  <c r="Q74" i="76"/>
  <c r="P53" i="76"/>
  <c r="Q53" i="76"/>
  <c r="Q46" i="76"/>
  <c r="P46" i="76"/>
  <c r="P67" i="76"/>
  <c r="Q67" i="76"/>
  <c r="P39" i="76"/>
  <c r="Q39" i="76"/>
  <c r="Q18" i="76"/>
  <c r="P18" i="76"/>
  <c r="AH18" i="76" s="1"/>
  <c r="P81" i="76"/>
  <c r="Q81" i="76"/>
  <c r="Q60" i="76"/>
  <c r="P60" i="76"/>
  <c r="P11" i="76"/>
  <c r="AH11" i="76" s="1"/>
  <c r="Q11" i="76"/>
  <c r="P88" i="76"/>
  <c r="Q88" i="76"/>
  <c r="AH19" i="76" l="1"/>
  <c r="AH20" i="76" s="1"/>
  <c r="AH12" i="76"/>
  <c r="AH13" i="76" s="1"/>
  <c r="AH26" i="76"/>
  <c r="AH27" i="76" s="1"/>
  <c r="AH33" i="76"/>
  <c r="AH34" i="76" s="1"/>
  <c r="AH35" i="76" s="1"/>
  <c r="AG32" i="76" s="1"/>
  <c r="AI32" i="76" s="1"/>
  <c r="AG11" i="76" l="1"/>
  <c r="AI11" i="76" s="1"/>
  <c r="AG25" i="76"/>
  <c r="AI25" i="76" s="1"/>
  <c r="AG18" i="76"/>
  <c r="AI18" i="76" s="1"/>
  <c r="H11" i="74" l="1"/>
  <c r="Z94" i="74"/>
  <c r="W94" i="74"/>
  <c r="V94" i="74"/>
  <c r="Z93" i="74"/>
  <c r="W93" i="74"/>
  <c r="V93" i="74"/>
  <c r="Z92" i="74"/>
  <c r="W92" i="74"/>
  <c r="V92" i="74"/>
  <c r="Z91" i="74"/>
  <c r="W91" i="74"/>
  <c r="AH94" i="74" s="1"/>
  <c r="V91" i="74"/>
  <c r="Z90" i="74"/>
  <c r="W90" i="74"/>
  <c r="V90" i="74"/>
  <c r="Z89" i="74"/>
  <c r="W89" i="74"/>
  <c r="V89" i="74"/>
  <c r="Z88" i="74"/>
  <c r="W88" i="74"/>
  <c r="AD88" i="74" s="1"/>
  <c r="AF88" i="74" s="1"/>
  <c r="V88" i="74"/>
  <c r="K88" i="74"/>
  <c r="L88" i="74" s="1"/>
  <c r="H88" i="74"/>
  <c r="Z87" i="74"/>
  <c r="W87" i="74"/>
  <c r="V87" i="74"/>
  <c r="Z86" i="74"/>
  <c r="W86" i="74"/>
  <c r="AD87" i="74" s="1"/>
  <c r="AF87" i="74" s="1"/>
  <c r="V86" i="74"/>
  <c r="Z85" i="74"/>
  <c r="W85" i="74"/>
  <c r="V85" i="74"/>
  <c r="Z84" i="74"/>
  <c r="W84" i="74"/>
  <c r="AH86" i="74" s="1"/>
  <c r="V84" i="74"/>
  <c r="Z83" i="74"/>
  <c r="W83" i="74"/>
  <c r="AH84" i="74" s="1"/>
  <c r="V83" i="74"/>
  <c r="Z82" i="74"/>
  <c r="W82" i="74"/>
  <c r="V82" i="74"/>
  <c r="Z81" i="74"/>
  <c r="W81" i="74"/>
  <c r="AH81" i="74" s="1"/>
  <c r="V81" i="74"/>
  <c r="K81" i="74"/>
  <c r="H81" i="74"/>
  <c r="Z80" i="74"/>
  <c r="W80" i="74"/>
  <c r="V80" i="74"/>
  <c r="Z79" i="74"/>
  <c r="W79" i="74"/>
  <c r="AD80" i="74" s="1"/>
  <c r="AF80" i="74" s="1"/>
  <c r="V79" i="74"/>
  <c r="Z78" i="74"/>
  <c r="W78" i="74"/>
  <c r="AD79" i="74" s="1"/>
  <c r="AF79" i="74" s="1"/>
  <c r="V78" i="74"/>
  <c r="Z77" i="74"/>
  <c r="W77" i="74"/>
  <c r="V77" i="74"/>
  <c r="Z76" i="74"/>
  <c r="W76" i="74"/>
  <c r="V76" i="74"/>
  <c r="Z75" i="74"/>
  <c r="W75" i="74"/>
  <c r="V75" i="74"/>
  <c r="Z74" i="74"/>
  <c r="W74" i="74"/>
  <c r="AH76" i="74" s="1"/>
  <c r="V74" i="74"/>
  <c r="K74" i="74"/>
  <c r="L74" i="74" s="1"/>
  <c r="H74" i="74"/>
  <c r="Z73" i="74"/>
  <c r="W73" i="74"/>
  <c r="V73" i="74"/>
  <c r="Z72" i="74"/>
  <c r="W72" i="74"/>
  <c r="AD73" i="74" s="1"/>
  <c r="AF73" i="74" s="1"/>
  <c r="V72" i="74"/>
  <c r="Z71" i="74"/>
  <c r="W71" i="74"/>
  <c r="V71" i="74"/>
  <c r="Z70" i="74"/>
  <c r="W70" i="74"/>
  <c r="V70" i="74"/>
  <c r="Z69" i="74"/>
  <c r="W69" i="74"/>
  <c r="AD70" i="74" s="1"/>
  <c r="AF70" i="74" s="1"/>
  <c r="V69" i="74"/>
  <c r="Z68" i="74"/>
  <c r="W68" i="74"/>
  <c r="V68" i="74"/>
  <c r="Z67" i="74"/>
  <c r="W67" i="74"/>
  <c r="AH67" i="74" s="1"/>
  <c r="V67" i="74"/>
  <c r="K67" i="74"/>
  <c r="H67" i="74"/>
  <c r="Z66" i="74"/>
  <c r="W66" i="74"/>
  <c r="V66" i="74"/>
  <c r="Z65" i="74"/>
  <c r="W65" i="74"/>
  <c r="V65" i="74"/>
  <c r="Z64" i="74"/>
  <c r="W64" i="74"/>
  <c r="AD65" i="74" s="1"/>
  <c r="AF65" i="74" s="1"/>
  <c r="V64" i="74"/>
  <c r="Z63" i="74"/>
  <c r="W63" i="74"/>
  <c r="V63" i="74"/>
  <c r="Z62" i="74"/>
  <c r="W62" i="74"/>
  <c r="V62" i="74"/>
  <c r="Z61" i="74"/>
  <c r="W61" i="74"/>
  <c r="V61" i="74"/>
  <c r="Z60" i="74"/>
  <c r="W60" i="74"/>
  <c r="V60" i="74"/>
  <c r="K60" i="74"/>
  <c r="L60" i="74" s="1"/>
  <c r="H60" i="74"/>
  <c r="Z59" i="74"/>
  <c r="W59" i="74"/>
  <c r="V59" i="74"/>
  <c r="Z58" i="74"/>
  <c r="W58" i="74"/>
  <c r="AD59" i="74" s="1"/>
  <c r="AF59" i="74" s="1"/>
  <c r="V58" i="74"/>
  <c r="Z57" i="74"/>
  <c r="W57" i="74"/>
  <c r="V57" i="74"/>
  <c r="Z56" i="74"/>
  <c r="W56" i="74"/>
  <c r="AH58" i="74" s="1"/>
  <c r="V56" i="74"/>
  <c r="Z55" i="74"/>
  <c r="W55" i="74"/>
  <c r="V55" i="74"/>
  <c r="Z54" i="74"/>
  <c r="W54" i="74"/>
  <c r="AD55" i="74" s="1"/>
  <c r="AF55" i="74" s="1"/>
  <c r="V54" i="74"/>
  <c r="Z53" i="74"/>
  <c r="W53" i="74"/>
  <c r="AH53" i="74" s="1"/>
  <c r="V53" i="74"/>
  <c r="K53" i="74"/>
  <c r="H53" i="74"/>
  <c r="Z52" i="74"/>
  <c r="W52" i="74"/>
  <c r="V52" i="74"/>
  <c r="Z51" i="74"/>
  <c r="W51" i="74"/>
  <c r="V51" i="74"/>
  <c r="Z50" i="74"/>
  <c r="W50" i="74"/>
  <c r="AD51" i="74" s="1"/>
  <c r="AF51" i="74" s="1"/>
  <c r="V50" i="74"/>
  <c r="Z49" i="74"/>
  <c r="W49" i="74"/>
  <c r="V49" i="74"/>
  <c r="Z48" i="74"/>
  <c r="W48" i="74"/>
  <c r="AH49" i="74" s="1"/>
  <c r="V48" i="74"/>
  <c r="Z47" i="74"/>
  <c r="W47" i="74"/>
  <c r="AD48" i="74" s="1"/>
  <c r="AF48" i="74" s="1"/>
  <c r="V47" i="74"/>
  <c r="Z46" i="74"/>
  <c r="W46" i="74"/>
  <c r="AD46" i="74" s="1"/>
  <c r="AF46" i="74" s="1"/>
  <c r="V46" i="74"/>
  <c r="K46" i="74"/>
  <c r="L46" i="74" s="1"/>
  <c r="H46" i="74"/>
  <c r="Z45" i="74"/>
  <c r="W45" i="74"/>
  <c r="V45" i="74"/>
  <c r="Z44" i="74"/>
  <c r="W44" i="74"/>
  <c r="V44" i="74"/>
  <c r="AH43" i="74"/>
  <c r="Z43" i="74"/>
  <c r="W43" i="74"/>
  <c r="V43" i="74"/>
  <c r="Z42" i="74"/>
  <c r="W42" i="74"/>
  <c r="AH44" i="74" s="1"/>
  <c r="V42" i="74"/>
  <c r="Z41" i="74"/>
  <c r="W41" i="74"/>
  <c r="AD42" i="74" s="1"/>
  <c r="AF42" i="74" s="1"/>
  <c r="V41" i="74"/>
  <c r="Z40" i="74"/>
  <c r="W40" i="74"/>
  <c r="V40" i="74"/>
  <c r="Z39" i="74"/>
  <c r="W39" i="74"/>
  <c r="AH39" i="74" s="1"/>
  <c r="V39" i="74"/>
  <c r="K39" i="74"/>
  <c r="H39" i="74"/>
  <c r="Z38" i="74"/>
  <c r="W38" i="74"/>
  <c r="V38" i="74"/>
  <c r="Z37" i="74"/>
  <c r="W37" i="74"/>
  <c r="AD38" i="74" s="1"/>
  <c r="AF38" i="74" s="1"/>
  <c r="V37" i="74"/>
  <c r="Z36" i="74"/>
  <c r="W36" i="74"/>
  <c r="AD37" i="74" s="1"/>
  <c r="AF37" i="74" s="1"/>
  <c r="V36" i="74"/>
  <c r="Z35" i="74"/>
  <c r="W35" i="74"/>
  <c r="AH38" i="74" s="1"/>
  <c r="V35" i="74"/>
  <c r="Z34" i="74"/>
  <c r="W34" i="74"/>
  <c r="V34" i="74"/>
  <c r="Z33" i="74"/>
  <c r="W33" i="74"/>
  <c r="AD34" i="74" s="1"/>
  <c r="AF34" i="74" s="1"/>
  <c r="V33" i="74"/>
  <c r="Z32" i="74"/>
  <c r="W32" i="74"/>
  <c r="V32" i="74"/>
  <c r="K32" i="74"/>
  <c r="L32" i="74" s="1"/>
  <c r="H32" i="74"/>
  <c r="Z31" i="74"/>
  <c r="W31" i="74"/>
  <c r="V31" i="74"/>
  <c r="Z30" i="74"/>
  <c r="W30" i="74"/>
  <c r="AD31" i="74" s="1"/>
  <c r="AF31" i="74" s="1"/>
  <c r="V30" i="74"/>
  <c r="Z29" i="74"/>
  <c r="W29" i="74"/>
  <c r="V29" i="74"/>
  <c r="Z28" i="74"/>
  <c r="W28" i="74"/>
  <c r="AH30" i="74" s="1"/>
  <c r="V28" i="74"/>
  <c r="Z27" i="74"/>
  <c r="W27" i="74"/>
  <c r="V27" i="74"/>
  <c r="Z26" i="74"/>
  <c r="W26" i="74"/>
  <c r="V26" i="74"/>
  <c r="Z25" i="74"/>
  <c r="W25" i="74"/>
  <c r="V25" i="74"/>
  <c r="K25" i="74"/>
  <c r="H25" i="74"/>
  <c r="Z24" i="74"/>
  <c r="W24" i="74"/>
  <c r="V24" i="74"/>
  <c r="Z23" i="74"/>
  <c r="W23" i="74"/>
  <c r="V23" i="74"/>
  <c r="Z22" i="74"/>
  <c r="W22" i="74"/>
  <c r="AD23" i="74" s="1"/>
  <c r="AF23" i="74" s="1"/>
  <c r="V22" i="74"/>
  <c r="Z21" i="74"/>
  <c r="W21" i="74"/>
  <c r="V21" i="74"/>
  <c r="Z20" i="74"/>
  <c r="W20" i="74"/>
  <c r="V20" i="74"/>
  <c r="Z19" i="74"/>
  <c r="W19" i="74"/>
  <c r="V19" i="74"/>
  <c r="Z18" i="74"/>
  <c r="W18" i="74"/>
  <c r="V18" i="74"/>
  <c r="L18" i="74"/>
  <c r="K18" i="74"/>
  <c r="H18" i="74"/>
  <c r="Z17" i="74"/>
  <c r="W17" i="74"/>
  <c r="V17" i="74"/>
  <c r="Z16" i="74"/>
  <c r="W16" i="74"/>
  <c r="V16" i="74"/>
  <c r="Z15" i="74"/>
  <c r="W15" i="74"/>
  <c r="V15" i="74"/>
  <c r="Z14" i="74"/>
  <c r="W14" i="74"/>
  <c r="AH16" i="74" s="1"/>
  <c r="V14" i="74"/>
  <c r="Z13" i="74"/>
  <c r="W13" i="74"/>
  <c r="AH14" i="74" s="1"/>
  <c r="V13" i="74"/>
  <c r="Z12" i="74"/>
  <c r="W12" i="74"/>
  <c r="V12" i="74"/>
  <c r="Z11" i="74"/>
  <c r="W11" i="74"/>
  <c r="AD14" i="74" s="1"/>
  <c r="AF14" i="74" s="1"/>
  <c r="V11" i="74"/>
  <c r="K11" i="74"/>
  <c r="AD16" i="74" l="1"/>
  <c r="AF16" i="74" s="1"/>
  <c r="AH24" i="74"/>
  <c r="AD41" i="74"/>
  <c r="AF41" i="74" s="1"/>
  <c r="AH52" i="74"/>
  <c r="AD62" i="74"/>
  <c r="AF62" i="74" s="1"/>
  <c r="AH15" i="74"/>
  <c r="AH28" i="74"/>
  <c r="AH29" i="74"/>
  <c r="AH35" i="74"/>
  <c r="AD56" i="74"/>
  <c r="AF56" i="74" s="1"/>
  <c r="AD66" i="74"/>
  <c r="AF66" i="74" s="1"/>
  <c r="AH62" i="74"/>
  <c r="AH72" i="74"/>
  <c r="AD18" i="74"/>
  <c r="AH66" i="74"/>
  <c r="AD76" i="74"/>
  <c r="AF76" i="74" s="1"/>
  <c r="AD94" i="74"/>
  <c r="AF94" i="74" s="1"/>
  <c r="AD93" i="74"/>
  <c r="AF93" i="74" s="1"/>
  <c r="AH91" i="74"/>
  <c r="AD90" i="74"/>
  <c r="AF90" i="74" s="1"/>
  <c r="AH90" i="74"/>
  <c r="AH88" i="74"/>
  <c r="AH89" i="74"/>
  <c r="AH48" i="74"/>
  <c r="AH46" i="74"/>
  <c r="AH47" i="74"/>
  <c r="AH59" i="74"/>
  <c r="AD74" i="74"/>
  <c r="AF74" i="74" s="1"/>
  <c r="AH77" i="74"/>
  <c r="AD83" i="74"/>
  <c r="AF83" i="74" s="1"/>
  <c r="AH85" i="74"/>
  <c r="AH42" i="74"/>
  <c r="AH60" i="74"/>
  <c r="AH61" i="74"/>
  <c r="AH73" i="74"/>
  <c r="AH56" i="74"/>
  <c r="AH57" i="74"/>
  <c r="AH74" i="74"/>
  <c r="AH75" i="74"/>
  <c r="AH87" i="74"/>
  <c r="AH45" i="74"/>
  <c r="AD45" i="74"/>
  <c r="AF45" i="74" s="1"/>
  <c r="AD52" i="74"/>
  <c r="AF52" i="74" s="1"/>
  <c r="AD60" i="74"/>
  <c r="AF60" i="74" s="1"/>
  <c r="AH63" i="74"/>
  <c r="AD69" i="74"/>
  <c r="AF69" i="74" s="1"/>
  <c r="AH70" i="74"/>
  <c r="AH71" i="74"/>
  <c r="AH80" i="74"/>
  <c r="AD84" i="74"/>
  <c r="AF84" i="74" s="1"/>
  <c r="AH34" i="74"/>
  <c r="AD32" i="74"/>
  <c r="AF32" i="74" s="1"/>
  <c r="AD24" i="74"/>
  <c r="AF24" i="74" s="1"/>
  <c r="AH32" i="74"/>
  <c r="AH33" i="74"/>
  <c r="AD17" i="74"/>
  <c r="AF17" i="74" s="1"/>
  <c r="AD30" i="74"/>
  <c r="AF30" i="74" s="1"/>
  <c r="AD28" i="74"/>
  <c r="AF28" i="74" s="1"/>
  <c r="AF18" i="74"/>
  <c r="AD36" i="74"/>
  <c r="AF36" i="74" s="1"/>
  <c r="AH79" i="74"/>
  <c r="AH93" i="74"/>
  <c r="L39" i="74"/>
  <c r="AH17" i="74"/>
  <c r="AH22" i="74"/>
  <c r="AH31" i="74"/>
  <c r="AD35" i="74"/>
  <c r="AF35" i="74" s="1"/>
  <c r="AH36" i="74"/>
  <c r="AD40" i="74"/>
  <c r="AF40" i="74" s="1"/>
  <c r="AH41" i="74"/>
  <c r="AD44" i="74"/>
  <c r="AF44" i="74" s="1"/>
  <c r="AD49" i="74"/>
  <c r="AF49" i="74" s="1"/>
  <c r="AH50" i="74"/>
  <c r="AD54" i="74"/>
  <c r="AF54" i="74" s="1"/>
  <c r="AH55" i="74"/>
  <c r="AD58" i="74"/>
  <c r="AF58" i="74" s="1"/>
  <c r="AD63" i="74"/>
  <c r="AF63" i="74" s="1"/>
  <c r="AH64" i="74"/>
  <c r="AD68" i="74"/>
  <c r="AF68" i="74" s="1"/>
  <c r="AH69" i="74"/>
  <c r="AD72" i="74"/>
  <c r="AF72" i="74" s="1"/>
  <c r="AD77" i="74"/>
  <c r="AF77" i="74" s="1"/>
  <c r="AH78" i="74"/>
  <c r="AD82" i="74"/>
  <c r="AF82" i="74" s="1"/>
  <c r="AH83" i="74"/>
  <c r="AD86" i="74"/>
  <c r="AF86" i="74" s="1"/>
  <c r="AD91" i="74"/>
  <c r="AF91" i="74" s="1"/>
  <c r="AH92" i="74"/>
  <c r="AD22" i="74"/>
  <c r="AF22" i="74" s="1"/>
  <c r="AH51" i="74"/>
  <c r="AD64" i="74"/>
  <c r="AF64" i="74" s="1"/>
  <c r="AH65" i="74"/>
  <c r="L67" i="74"/>
  <c r="AD67" i="74"/>
  <c r="AD92" i="74"/>
  <c r="AF92" i="74" s="1"/>
  <c r="AD11" i="74"/>
  <c r="L53" i="74"/>
  <c r="AD53" i="74"/>
  <c r="L81" i="74"/>
  <c r="AD81" i="74"/>
  <c r="AD15" i="74"/>
  <c r="AF15" i="74" s="1"/>
  <c r="AD29" i="74"/>
  <c r="AF29" i="74" s="1"/>
  <c r="AH40" i="74"/>
  <c r="AD43" i="74"/>
  <c r="AF43" i="74" s="1"/>
  <c r="AH54" i="74"/>
  <c r="AD57" i="74"/>
  <c r="AF57" i="74" s="1"/>
  <c r="AH68" i="74"/>
  <c r="AD71" i="74"/>
  <c r="AF71" i="74" s="1"/>
  <c r="AH82" i="74"/>
  <c r="AD85" i="74"/>
  <c r="AF85" i="74" s="1"/>
  <c r="AH23" i="74"/>
  <c r="AD78" i="74"/>
  <c r="AF78" i="74" s="1"/>
  <c r="AD39" i="74"/>
  <c r="AH37" i="74"/>
  <c r="AD50" i="74"/>
  <c r="AF50" i="74" s="1"/>
  <c r="L11" i="74"/>
  <c r="L25" i="74"/>
  <c r="AD25" i="74" s="1"/>
  <c r="AD19" i="74"/>
  <c r="AF19" i="74" s="1"/>
  <c r="AD20" i="74" s="1"/>
  <c r="AF20" i="74" s="1"/>
  <c r="AD21" i="74" s="1"/>
  <c r="AD33" i="74"/>
  <c r="AF33" i="74" s="1"/>
  <c r="AD47" i="74"/>
  <c r="AF47" i="74" s="1"/>
  <c r="AD61" i="74"/>
  <c r="AF61" i="74" s="1"/>
  <c r="AD75" i="74"/>
  <c r="AF75" i="74" s="1"/>
  <c r="AD89" i="74"/>
  <c r="AF89" i="74" s="1"/>
  <c r="AG60" i="74" l="1"/>
  <c r="AG32" i="74"/>
  <c r="AG39" i="74"/>
  <c r="AG88" i="74"/>
  <c r="AG81" i="74"/>
  <c r="AE46" i="74"/>
  <c r="AI46" i="74" s="1"/>
  <c r="AE88" i="74"/>
  <c r="AI88" i="74" s="1"/>
  <c r="AE60" i="74"/>
  <c r="AI60" i="74" s="1"/>
  <c r="AG53" i="74"/>
  <c r="AG74" i="74"/>
  <c r="AG46" i="74"/>
  <c r="AG67" i="74"/>
  <c r="AF21" i="74"/>
  <c r="AE18" i="74"/>
  <c r="AF25" i="74"/>
  <c r="AD26" i="74" s="1"/>
  <c r="AF26" i="74" s="1"/>
  <c r="AD27" i="74" s="1"/>
  <c r="AF27" i="74" s="1"/>
  <c r="AF53" i="74"/>
  <c r="AE53" i="74"/>
  <c r="AI53" i="74" s="1"/>
  <c r="AF67" i="74"/>
  <c r="AE67" i="74"/>
  <c r="AE74" i="74"/>
  <c r="AI74" i="74" s="1"/>
  <c r="AF81" i="74"/>
  <c r="AE81" i="74"/>
  <c r="AI81" i="74" s="1"/>
  <c r="AF11" i="74"/>
  <c r="AD12" i="74" s="1"/>
  <c r="AF12" i="74" s="1"/>
  <c r="AD13" i="74" s="1"/>
  <c r="AF13" i="74" s="1"/>
  <c r="AF39" i="74"/>
  <c r="AE39" i="74"/>
  <c r="AI39" i="74" s="1"/>
  <c r="AE32" i="74"/>
  <c r="AI32" i="74" s="1"/>
  <c r="AI67" i="74" l="1"/>
  <c r="AE25" i="74"/>
  <c r="AE11" i="74"/>
  <c r="N88" i="74" l="1"/>
  <c r="O88" i="74" s="1"/>
  <c r="N53" i="74"/>
  <c r="O53" i="74" s="1"/>
  <c r="N74" i="74"/>
  <c r="O74" i="74" s="1"/>
  <c r="N39" i="74"/>
  <c r="O39" i="74" s="1"/>
  <c r="N60" i="74"/>
  <c r="O60" i="74" s="1"/>
  <c r="N25" i="74"/>
  <c r="O25" i="74" s="1"/>
  <c r="N32" i="74"/>
  <c r="O32" i="74" s="1"/>
  <c r="N18" i="74"/>
  <c r="O18" i="74" s="1"/>
  <c r="N46" i="74"/>
  <c r="O46" i="74" s="1"/>
  <c r="N11" i="74"/>
  <c r="O11" i="74" s="1"/>
  <c r="N67" i="74"/>
  <c r="O67" i="74" s="1"/>
  <c r="N81" i="74"/>
  <c r="O81" i="74" s="1"/>
  <c r="P32" i="74" l="1"/>
  <c r="Q32" i="74"/>
  <c r="P60" i="74"/>
  <c r="Q60" i="74"/>
  <c r="P25" i="74"/>
  <c r="AH25" i="74" s="1"/>
  <c r="Q25" i="74"/>
  <c r="P81" i="74"/>
  <c r="Q81" i="74"/>
  <c r="P39" i="74"/>
  <c r="Q39" i="74"/>
  <c r="P67" i="74"/>
  <c r="Q67" i="74"/>
  <c r="P74" i="74"/>
  <c r="Q74" i="74"/>
  <c r="Q18" i="74"/>
  <c r="P18" i="74"/>
  <c r="AH18" i="74" s="1"/>
  <c r="P11" i="74"/>
  <c r="AH11" i="74" s="1"/>
  <c r="Q11" i="74"/>
  <c r="P53" i="74"/>
  <c r="Q53" i="74"/>
  <c r="Q46" i="74"/>
  <c r="P46" i="74"/>
  <c r="Q88" i="74"/>
  <c r="P88" i="74"/>
  <c r="AH19" i="74" l="1"/>
  <c r="AH20" i="74" s="1"/>
  <c r="AH21" i="74" s="1"/>
  <c r="AG18" i="74" s="1"/>
  <c r="AI18" i="74" s="1"/>
  <c r="AH26" i="74"/>
  <c r="AH27" i="74" s="1"/>
  <c r="AH12" i="74"/>
  <c r="AH13" i="74" s="1"/>
  <c r="AG11" i="74" l="1"/>
  <c r="AI11" i="74" s="1"/>
  <c r="AG25" i="74"/>
  <c r="AI25" i="74" s="1"/>
  <c r="H11" i="75" l="1"/>
  <c r="Z94" i="75"/>
  <c r="W94" i="75"/>
  <c r="V94" i="75"/>
  <c r="Z93" i="75"/>
  <c r="W93" i="75"/>
  <c r="AD94" i="75" s="1"/>
  <c r="AF94" i="75" s="1"/>
  <c r="V93" i="75"/>
  <c r="Z92" i="75"/>
  <c r="W92" i="75"/>
  <c r="V92" i="75"/>
  <c r="Z91" i="75"/>
  <c r="W91" i="75"/>
  <c r="AH93" i="75" s="1"/>
  <c r="V91" i="75"/>
  <c r="Z90" i="75"/>
  <c r="W90" i="75"/>
  <c r="AD91" i="75" s="1"/>
  <c r="AF91" i="75" s="1"/>
  <c r="V90" i="75"/>
  <c r="Z89" i="75"/>
  <c r="W89" i="75"/>
  <c r="V89" i="75"/>
  <c r="Z88" i="75"/>
  <c r="W88" i="75"/>
  <c r="V88" i="75"/>
  <c r="N88" i="75"/>
  <c r="O88" i="75" s="1"/>
  <c r="P88" i="75" s="1"/>
  <c r="K88" i="75"/>
  <c r="H88" i="75"/>
  <c r="Z87" i="75"/>
  <c r="W87" i="75"/>
  <c r="V87" i="75"/>
  <c r="Z86" i="75"/>
  <c r="W86" i="75"/>
  <c r="AD87" i="75" s="1"/>
  <c r="AF87" i="75" s="1"/>
  <c r="V86" i="75"/>
  <c r="Z85" i="75"/>
  <c r="W85" i="75"/>
  <c r="V85" i="75"/>
  <c r="Z84" i="75"/>
  <c r="W84" i="75"/>
  <c r="V84" i="75"/>
  <c r="Z83" i="75"/>
  <c r="W83" i="75"/>
  <c r="AH84" i="75" s="1"/>
  <c r="V83" i="75"/>
  <c r="Z82" i="75"/>
  <c r="W82" i="75"/>
  <c r="V82" i="75"/>
  <c r="Z81" i="75"/>
  <c r="W81" i="75"/>
  <c r="AD82" i="75" s="1"/>
  <c r="AF82" i="75" s="1"/>
  <c r="V81" i="75"/>
  <c r="N81" i="75"/>
  <c r="O81" i="75" s="1"/>
  <c r="L81" i="75"/>
  <c r="K81" i="75"/>
  <c r="H81" i="75"/>
  <c r="Z80" i="75"/>
  <c r="W80" i="75"/>
  <c r="V80" i="75"/>
  <c r="Z79" i="75"/>
  <c r="W79" i="75"/>
  <c r="AD80" i="75" s="1"/>
  <c r="AF80" i="75" s="1"/>
  <c r="V79" i="75"/>
  <c r="Z78" i="75"/>
  <c r="W78" i="75"/>
  <c r="V78" i="75"/>
  <c r="Z77" i="75"/>
  <c r="W77" i="75"/>
  <c r="V77" i="75"/>
  <c r="Z76" i="75"/>
  <c r="W76" i="75"/>
  <c r="V76" i="75"/>
  <c r="Z75" i="75"/>
  <c r="W75" i="75"/>
  <c r="V75" i="75"/>
  <c r="Z74" i="75"/>
  <c r="W74" i="75"/>
  <c r="V74" i="75"/>
  <c r="N74" i="75"/>
  <c r="O74" i="75" s="1"/>
  <c r="P74" i="75" s="1"/>
  <c r="K74" i="75"/>
  <c r="H74" i="75"/>
  <c r="Z73" i="75"/>
  <c r="W73" i="75"/>
  <c r="V73" i="75"/>
  <c r="Z72" i="75"/>
  <c r="W72" i="75"/>
  <c r="V72" i="75"/>
  <c r="Z71" i="75"/>
  <c r="W71" i="75"/>
  <c r="V71" i="75"/>
  <c r="Z70" i="75"/>
  <c r="W70" i="75"/>
  <c r="V70" i="75"/>
  <c r="Z69" i="75"/>
  <c r="W69" i="75"/>
  <c r="AH70" i="75" s="1"/>
  <c r="V69" i="75"/>
  <c r="Z68" i="75"/>
  <c r="W68" i="75"/>
  <c r="V68" i="75"/>
  <c r="Z67" i="75"/>
  <c r="W67" i="75"/>
  <c r="AD68" i="75" s="1"/>
  <c r="AF68" i="75" s="1"/>
  <c r="V67" i="75"/>
  <c r="N67" i="75"/>
  <c r="O67" i="75" s="1"/>
  <c r="K67" i="75"/>
  <c r="L67" i="75" s="1"/>
  <c r="H67" i="75"/>
  <c r="Z66" i="75"/>
  <c r="W66" i="75"/>
  <c r="V66" i="75"/>
  <c r="Z65" i="75"/>
  <c r="W65" i="75"/>
  <c r="AD66" i="75" s="1"/>
  <c r="AF66" i="75" s="1"/>
  <c r="V65" i="75"/>
  <c r="Z64" i="75"/>
  <c r="W64" i="75"/>
  <c r="V64" i="75"/>
  <c r="Z63" i="75"/>
  <c r="W63" i="75"/>
  <c r="V63" i="75"/>
  <c r="Z62" i="75"/>
  <c r="W62" i="75"/>
  <c r="V62" i="75"/>
  <c r="Z61" i="75"/>
  <c r="W61" i="75"/>
  <c r="V61" i="75"/>
  <c r="Z60" i="75"/>
  <c r="W60" i="75"/>
  <c r="V60" i="75"/>
  <c r="N60" i="75"/>
  <c r="O60" i="75" s="1"/>
  <c r="P60" i="75" s="1"/>
  <c r="K60" i="75"/>
  <c r="H60" i="75"/>
  <c r="Z59" i="75"/>
  <c r="W59" i="75"/>
  <c r="V59" i="75"/>
  <c r="Z58" i="75"/>
  <c r="W58" i="75"/>
  <c r="AD59" i="75" s="1"/>
  <c r="AF59" i="75" s="1"/>
  <c r="V58" i="75"/>
  <c r="Z57" i="75"/>
  <c r="W57" i="75"/>
  <c r="V57" i="75"/>
  <c r="Z56" i="75"/>
  <c r="W56" i="75"/>
  <c r="V56" i="75"/>
  <c r="Z55" i="75"/>
  <c r="W55" i="75"/>
  <c r="V55" i="75"/>
  <c r="Z54" i="75"/>
  <c r="W54" i="75"/>
  <c r="V54" i="75"/>
  <c r="Z53" i="75"/>
  <c r="W53" i="75"/>
  <c r="AH53" i="75" s="1"/>
  <c r="V53" i="75"/>
  <c r="N53" i="75"/>
  <c r="O53" i="75" s="1"/>
  <c r="K53" i="75"/>
  <c r="L53" i="75" s="1"/>
  <c r="H53" i="75"/>
  <c r="Z52" i="75"/>
  <c r="W52" i="75"/>
  <c r="V52" i="75"/>
  <c r="Z51" i="75"/>
  <c r="W51" i="75"/>
  <c r="AD52" i="75" s="1"/>
  <c r="AF52" i="75" s="1"/>
  <c r="V51" i="75"/>
  <c r="Z50" i="75"/>
  <c r="W50" i="75"/>
  <c r="V50" i="75"/>
  <c r="Z49" i="75"/>
  <c r="W49" i="75"/>
  <c r="AH51" i="75" s="1"/>
  <c r="V49" i="75"/>
  <c r="Z48" i="75"/>
  <c r="W48" i="75"/>
  <c r="V48" i="75"/>
  <c r="Z47" i="75"/>
  <c r="W47" i="75"/>
  <c r="AD48" i="75" s="1"/>
  <c r="AF48" i="75" s="1"/>
  <c r="V47" i="75"/>
  <c r="Z46" i="75"/>
  <c r="W46" i="75"/>
  <c r="V46" i="75"/>
  <c r="N46" i="75"/>
  <c r="O46" i="75" s="1"/>
  <c r="P46" i="75" s="1"/>
  <c r="K46" i="75"/>
  <c r="H46" i="75"/>
  <c r="Z45" i="75"/>
  <c r="W45" i="75"/>
  <c r="V45" i="75"/>
  <c r="Z44" i="75"/>
  <c r="W44" i="75"/>
  <c r="V44" i="75"/>
  <c r="Z43" i="75"/>
  <c r="W43" i="75"/>
  <c r="V43" i="75"/>
  <c r="Z42" i="75"/>
  <c r="W42" i="75"/>
  <c r="V42" i="75"/>
  <c r="Z41" i="75"/>
  <c r="W41" i="75"/>
  <c r="V41" i="75"/>
  <c r="Z40" i="75"/>
  <c r="W40" i="75"/>
  <c r="V40" i="75"/>
  <c r="Z39" i="75"/>
  <c r="W39" i="75"/>
  <c r="V39" i="75"/>
  <c r="N39" i="75"/>
  <c r="O39" i="75" s="1"/>
  <c r="K39" i="75"/>
  <c r="L39" i="75" s="1"/>
  <c r="H39" i="75"/>
  <c r="Z38" i="75"/>
  <c r="W38" i="75"/>
  <c r="V38" i="75"/>
  <c r="Z37" i="75"/>
  <c r="W37" i="75"/>
  <c r="V37" i="75"/>
  <c r="Z36" i="75"/>
  <c r="W36" i="75"/>
  <c r="V36" i="75"/>
  <c r="Z35" i="75"/>
  <c r="W35" i="75"/>
  <c r="V35" i="75"/>
  <c r="Z34" i="75"/>
  <c r="W34" i="75"/>
  <c r="V34" i="75"/>
  <c r="Z33" i="75"/>
  <c r="W33" i="75"/>
  <c r="V33" i="75"/>
  <c r="Z32" i="75"/>
  <c r="W32" i="75"/>
  <c r="V32" i="75"/>
  <c r="N32" i="75"/>
  <c r="O32" i="75" s="1"/>
  <c r="P32" i="75" s="1"/>
  <c r="K32" i="75"/>
  <c r="H32" i="75"/>
  <c r="Z31" i="75"/>
  <c r="W31" i="75"/>
  <c r="V31" i="75"/>
  <c r="Z30" i="75"/>
  <c r="W30" i="75"/>
  <c r="AD31" i="75" s="1"/>
  <c r="AF31" i="75" s="1"/>
  <c r="V30" i="75"/>
  <c r="Z29" i="75"/>
  <c r="W29" i="75"/>
  <c r="V29" i="75"/>
  <c r="Z28" i="75"/>
  <c r="W28" i="75"/>
  <c r="V28" i="75"/>
  <c r="Z27" i="75"/>
  <c r="W27" i="75"/>
  <c r="V27" i="75"/>
  <c r="Z26" i="75"/>
  <c r="W26" i="75"/>
  <c r="V26" i="75"/>
  <c r="Z25" i="75"/>
  <c r="W25" i="75"/>
  <c r="V25" i="75"/>
  <c r="N25" i="75"/>
  <c r="O25" i="75" s="1"/>
  <c r="K25" i="75"/>
  <c r="L25" i="75" s="1"/>
  <c r="H25" i="75"/>
  <c r="Z24" i="75"/>
  <c r="W24" i="75"/>
  <c r="V24" i="75"/>
  <c r="Z23" i="75"/>
  <c r="W23" i="75"/>
  <c r="V23" i="75"/>
  <c r="Z22" i="75"/>
  <c r="W22" i="75"/>
  <c r="V22" i="75"/>
  <c r="Z21" i="75"/>
  <c r="W21" i="75"/>
  <c r="V21" i="75"/>
  <c r="Z20" i="75"/>
  <c r="W20" i="75"/>
  <c r="AH21" i="75" s="1"/>
  <c r="V20" i="75"/>
  <c r="Z19" i="75"/>
  <c r="W19" i="75"/>
  <c r="V19" i="75"/>
  <c r="Z18" i="75"/>
  <c r="W18" i="75"/>
  <c r="V18" i="75"/>
  <c r="N18" i="75"/>
  <c r="O18" i="75" s="1"/>
  <c r="P18" i="75" s="1"/>
  <c r="K18" i="75"/>
  <c r="H18" i="75"/>
  <c r="Z17" i="75"/>
  <c r="W17" i="75"/>
  <c r="V17" i="75"/>
  <c r="Z16" i="75"/>
  <c r="W16" i="75"/>
  <c r="V16" i="75"/>
  <c r="Z15" i="75"/>
  <c r="W15" i="75"/>
  <c r="V15" i="75"/>
  <c r="Z14" i="75"/>
  <c r="W14" i="75"/>
  <c r="V14" i="75"/>
  <c r="Z13" i="75"/>
  <c r="W13" i="75"/>
  <c r="V13" i="75"/>
  <c r="Z12" i="75"/>
  <c r="W12" i="75"/>
  <c r="V12" i="75"/>
  <c r="Z11" i="75"/>
  <c r="W11" i="75"/>
  <c r="V11" i="75"/>
  <c r="N11" i="75"/>
  <c r="O11" i="75" s="1"/>
  <c r="K11" i="75"/>
  <c r="L11" i="75" s="1"/>
  <c r="AD21" i="75" l="1"/>
  <c r="AF21" i="75" s="1"/>
  <c r="AH65" i="75"/>
  <c r="AH72" i="75"/>
  <c r="AH79" i="75"/>
  <c r="AD11" i="75"/>
  <c r="AF11" i="75" s="1"/>
  <c r="AD12" i="75" s="1"/>
  <c r="AF12" i="75" s="1"/>
  <c r="AH22" i="75"/>
  <c r="AH31" i="75"/>
  <c r="AH36" i="75"/>
  <c r="AD44" i="75"/>
  <c r="AF44" i="75" s="1"/>
  <c r="AD55" i="75"/>
  <c r="AF55" i="75" s="1"/>
  <c r="AD25" i="75"/>
  <c r="AF25" i="75" s="1"/>
  <c r="AD26" i="75" s="1"/>
  <c r="AF26" i="75" s="1"/>
  <c r="AD39" i="75"/>
  <c r="AF39" i="75" s="1"/>
  <c r="AD40" i="75" s="1"/>
  <c r="AF40" i="75" s="1"/>
  <c r="AD81" i="75"/>
  <c r="AF81" i="75" s="1"/>
  <c r="AH28" i="75"/>
  <c r="AD63" i="75"/>
  <c r="AF63" i="75" s="1"/>
  <c r="AH64" i="75"/>
  <c r="AD83" i="75"/>
  <c r="AF83" i="75" s="1"/>
  <c r="AH94" i="75"/>
  <c r="AD67" i="75"/>
  <c r="AF67" i="75" s="1"/>
  <c r="AD69" i="75"/>
  <c r="AF69" i="75" s="1"/>
  <c r="AH68" i="75"/>
  <c r="AH69" i="75"/>
  <c r="AD73" i="75"/>
  <c r="AF73" i="75" s="1"/>
  <c r="AD76" i="75"/>
  <c r="AF76" i="75" s="1"/>
  <c r="AH78" i="75"/>
  <c r="AH81" i="75"/>
  <c r="AH87" i="75"/>
  <c r="AH91" i="75"/>
  <c r="AH92" i="75"/>
  <c r="AH67" i="75"/>
  <c r="AH73" i="75"/>
  <c r="AH80" i="75"/>
  <c r="AH82" i="75"/>
  <c r="AH83" i="75"/>
  <c r="AD77" i="75"/>
  <c r="AF77" i="75" s="1"/>
  <c r="AD86" i="75"/>
  <c r="AF86" i="75" s="1"/>
  <c r="AD90" i="75"/>
  <c r="AF90" i="75" s="1"/>
  <c r="AD49" i="75"/>
  <c r="AF49" i="75" s="1"/>
  <c r="AH55" i="75"/>
  <c r="AH30" i="75"/>
  <c r="AD30" i="75"/>
  <c r="AF30" i="75" s="1"/>
  <c r="Q46" i="75"/>
  <c r="AD51" i="75"/>
  <c r="AF51" i="75" s="1"/>
  <c r="AD53" i="75"/>
  <c r="AF53" i="75" s="1"/>
  <c r="AH54" i="75"/>
  <c r="AD62" i="75"/>
  <c r="AF62" i="75" s="1"/>
  <c r="AH37" i="75"/>
  <c r="AH49" i="75"/>
  <c r="AD58" i="75"/>
  <c r="AF58" i="75" s="1"/>
  <c r="AD54" i="75"/>
  <c r="AF54" i="75" s="1"/>
  <c r="AH42" i="75"/>
  <c r="AH23" i="75"/>
  <c r="AD45" i="75"/>
  <c r="AF45" i="75" s="1"/>
  <c r="AH50" i="75"/>
  <c r="AH56" i="75"/>
  <c r="AH66" i="75"/>
  <c r="Q53" i="75"/>
  <c r="P53" i="75"/>
  <c r="Q11" i="75"/>
  <c r="P11" i="75"/>
  <c r="AH11" i="75" s="1"/>
  <c r="Q39" i="75"/>
  <c r="P39" i="75"/>
  <c r="AH39" i="75" s="1"/>
  <c r="Q74" i="75"/>
  <c r="AD13" i="75"/>
  <c r="AF13" i="75" s="1"/>
  <c r="Q67" i="75"/>
  <c r="P67" i="75"/>
  <c r="AH38" i="75"/>
  <c r="AH32" i="75"/>
  <c r="AH18" i="75"/>
  <c r="AH19" i="75" s="1"/>
  <c r="AH20" i="75" s="1"/>
  <c r="AH74" i="75"/>
  <c r="AD74" i="75"/>
  <c r="AH75" i="75"/>
  <c r="AH76" i="75"/>
  <c r="AD75" i="75"/>
  <c r="AF75" i="75" s="1"/>
  <c r="AH45" i="75"/>
  <c r="AD17" i="75"/>
  <c r="AF17" i="75" s="1"/>
  <c r="AH59" i="75"/>
  <c r="AD41" i="75"/>
  <c r="AF41" i="75" s="1"/>
  <c r="AH44" i="75"/>
  <c r="Q60" i="75"/>
  <c r="Q88" i="75"/>
  <c r="Q25" i="75"/>
  <c r="P25" i="75"/>
  <c r="AH25" i="75" s="1"/>
  <c r="AH46" i="75"/>
  <c r="AH48" i="75"/>
  <c r="Q18" i="75"/>
  <c r="L18" i="75"/>
  <c r="AD18" i="75" s="1"/>
  <c r="AH60" i="75"/>
  <c r="AH61" i="75" s="1"/>
  <c r="AH62" i="75"/>
  <c r="AH88" i="75"/>
  <c r="AH89" i="75"/>
  <c r="AH90" i="75"/>
  <c r="AD89" i="75"/>
  <c r="AF89" i="75" s="1"/>
  <c r="AD88" i="75"/>
  <c r="AH24" i="75"/>
  <c r="AD38" i="75"/>
  <c r="AF38" i="75" s="1"/>
  <c r="AH17" i="75"/>
  <c r="AD24" i="75"/>
  <c r="AF24" i="75" s="1"/>
  <c r="AD27" i="75"/>
  <c r="AF27" i="75" s="1"/>
  <c r="Q32" i="75"/>
  <c r="AH57" i="75"/>
  <c r="P81" i="75"/>
  <c r="Q81" i="75"/>
  <c r="AD14" i="75"/>
  <c r="AD28" i="75"/>
  <c r="AD37" i="75"/>
  <c r="AF37" i="75" s="1"/>
  <c r="AH43" i="75"/>
  <c r="AH52" i="75"/>
  <c r="AD65" i="75"/>
  <c r="AF65" i="75" s="1"/>
  <c r="AD79" i="75"/>
  <c r="AF79" i="75" s="1"/>
  <c r="AD84" i="75"/>
  <c r="AH85" i="75"/>
  <c r="AH63" i="75"/>
  <c r="AD71" i="75"/>
  <c r="AF71" i="75" s="1"/>
  <c r="AH77" i="75"/>
  <c r="AH29" i="75"/>
  <c r="AD42" i="75"/>
  <c r="AD56" i="75"/>
  <c r="AD70" i="75"/>
  <c r="AH71" i="75"/>
  <c r="AG67" i="75" s="1"/>
  <c r="AD93" i="75"/>
  <c r="AF93" i="75" s="1"/>
  <c r="AD22" i="75"/>
  <c r="AF22" i="75" s="1"/>
  <c r="AD36" i="75"/>
  <c r="AF36" i="75" s="1"/>
  <c r="AD50" i="75"/>
  <c r="AF50" i="75" s="1"/>
  <c r="AD64" i="75"/>
  <c r="AF64" i="75" s="1"/>
  <c r="AD78" i="75"/>
  <c r="AF78" i="75" s="1"/>
  <c r="AD92" i="75"/>
  <c r="AF92" i="75" s="1"/>
  <c r="AD29" i="75"/>
  <c r="AF29" i="75" s="1"/>
  <c r="AD43" i="75"/>
  <c r="AF43" i="75" s="1"/>
  <c r="AD57" i="75"/>
  <c r="AF57" i="75" s="1"/>
  <c r="AH58" i="75"/>
  <c r="AD85" i="75"/>
  <c r="AF85" i="75" s="1"/>
  <c r="AH86" i="75"/>
  <c r="L32" i="75"/>
  <c r="AD32" i="75" s="1"/>
  <c r="L46" i="75"/>
  <c r="AD46" i="75" s="1"/>
  <c r="L60" i="75"/>
  <c r="AD60" i="75" s="1"/>
  <c r="L74" i="75"/>
  <c r="L88" i="75"/>
  <c r="AD23" i="75"/>
  <c r="AF23" i="75" s="1"/>
  <c r="AD72" i="75"/>
  <c r="AF72" i="75" s="1"/>
  <c r="AG81" i="75" l="1"/>
  <c r="AG53" i="75"/>
  <c r="AF60" i="75"/>
  <c r="AD61" i="75" s="1"/>
  <c r="AF61" i="75" s="1"/>
  <c r="AF46" i="75"/>
  <c r="AD47" i="75" s="1"/>
  <c r="AF47" i="75" s="1"/>
  <c r="AF32" i="75"/>
  <c r="AD33" i="75" s="1"/>
  <c r="AF33" i="75" s="1"/>
  <c r="AD34" i="75" s="1"/>
  <c r="AF34" i="75" s="1"/>
  <c r="AD35" i="75" s="1"/>
  <c r="AF35" i="75" s="1"/>
  <c r="AE67" i="75"/>
  <c r="AI67" i="75" s="1"/>
  <c r="AF70" i="75"/>
  <c r="AG60" i="75"/>
  <c r="AE81" i="75"/>
  <c r="AI81" i="75" s="1"/>
  <c r="AF84" i="75"/>
  <c r="AF88" i="75"/>
  <c r="AE88" i="75"/>
  <c r="AH40" i="75"/>
  <c r="AH41" i="75" s="1"/>
  <c r="AH26" i="75"/>
  <c r="AH27" i="75" s="1"/>
  <c r="AF74" i="75"/>
  <c r="AE74" i="75"/>
  <c r="AG74" i="75"/>
  <c r="AF18" i="75"/>
  <c r="AD19" i="75" s="1"/>
  <c r="AF19" i="75" s="1"/>
  <c r="AD20" i="75" s="1"/>
  <c r="AF20" i="75" s="1"/>
  <c r="AF42" i="75"/>
  <c r="AE39" i="75"/>
  <c r="AF28" i="75"/>
  <c r="AE25" i="75"/>
  <c r="AG88" i="75"/>
  <c r="AH47" i="75"/>
  <c r="AG46" i="75" s="1"/>
  <c r="AF56" i="75"/>
  <c r="AE53" i="75"/>
  <c r="AI53" i="75" s="1"/>
  <c r="AG18" i="75"/>
  <c r="AH12" i="75"/>
  <c r="AH13" i="75" s="1"/>
  <c r="AH14" i="75" s="1"/>
  <c r="AH15" i="75" s="1"/>
  <c r="AH16" i="75" s="1"/>
  <c r="AF14" i="75"/>
  <c r="AD15" i="75" s="1"/>
  <c r="AF15" i="75" s="1"/>
  <c r="AD16" i="75" s="1"/>
  <c r="AF16" i="75" s="1"/>
  <c r="AH33" i="75"/>
  <c r="AH34" i="75" s="1"/>
  <c r="AH35" i="75" s="1"/>
  <c r="AG32" i="75" s="1"/>
  <c r="AI88" i="75" l="1"/>
  <c r="AE32" i="75"/>
  <c r="AI32" i="75" s="1"/>
  <c r="AE18" i="75"/>
  <c r="AI18" i="75" s="1"/>
  <c r="AG39" i="75"/>
  <c r="AI39" i="75" s="1"/>
  <c r="AE11" i="75"/>
  <c r="AI74" i="75"/>
  <c r="AE46" i="75"/>
  <c r="AI46" i="75" s="1"/>
  <c r="AG11" i="75"/>
  <c r="AG25" i="75"/>
  <c r="AI25" i="75" s="1"/>
  <c r="AE60" i="75"/>
  <c r="AI60" i="75" s="1"/>
  <c r="AI11" i="75" l="1"/>
  <c r="N88" i="45" l="1"/>
  <c r="N53" i="45"/>
  <c r="N46" i="45"/>
  <c r="N67" i="45"/>
  <c r="N11" i="45"/>
  <c r="N32" i="45"/>
  <c r="N74" i="45"/>
  <c r="N39" i="45"/>
  <c r="N18" i="45"/>
  <c r="N60" i="45"/>
  <c r="N81" i="45"/>
  <c r="N25" i="45"/>
  <c r="Z94" i="44" l="1"/>
  <c r="W94" i="44"/>
  <c r="V94" i="44"/>
  <c r="Z93" i="44"/>
  <c r="W93" i="44"/>
  <c r="AD94" i="44" s="1"/>
  <c r="AF94" i="44" s="1"/>
  <c r="V93" i="44"/>
  <c r="Z92" i="44"/>
  <c r="W92" i="44"/>
  <c r="AD93" i="44" s="1"/>
  <c r="AF93" i="44" s="1"/>
  <c r="V92" i="44"/>
  <c r="Z91" i="44"/>
  <c r="W91" i="44"/>
  <c r="V91" i="44"/>
  <c r="Z90" i="44"/>
  <c r="W90" i="44"/>
  <c r="V90" i="44"/>
  <c r="Z89" i="44"/>
  <c r="W89" i="44"/>
  <c r="AD90" i="44" s="1"/>
  <c r="AF90" i="44" s="1"/>
  <c r="V89" i="44"/>
  <c r="Z88" i="44"/>
  <c r="W88" i="44"/>
  <c r="V88" i="44"/>
  <c r="N88" i="44"/>
  <c r="O88" i="44" s="1"/>
  <c r="P88" i="44" s="1"/>
  <c r="K88" i="44"/>
  <c r="L88" i="44" s="1"/>
  <c r="H88" i="44"/>
  <c r="Z87" i="44"/>
  <c r="W87" i="44"/>
  <c r="V87" i="44"/>
  <c r="Z86" i="44"/>
  <c r="W86" i="44"/>
  <c r="AD87" i="44" s="1"/>
  <c r="AF87" i="44" s="1"/>
  <c r="V86" i="44"/>
  <c r="AH85" i="44"/>
  <c r="Z85" i="44"/>
  <c r="W85" i="44"/>
  <c r="V85" i="44"/>
  <c r="Z84" i="44"/>
  <c r="W84" i="44"/>
  <c r="V84" i="44"/>
  <c r="Z83" i="44"/>
  <c r="W83" i="44"/>
  <c r="AD84" i="44" s="1"/>
  <c r="AF84" i="44" s="1"/>
  <c r="V83" i="44"/>
  <c r="Z82" i="44"/>
  <c r="W82" i="44"/>
  <c r="V82" i="44"/>
  <c r="Z81" i="44"/>
  <c r="W81" i="44"/>
  <c r="AH81" i="44" s="1"/>
  <c r="V81" i="44"/>
  <c r="N81" i="44"/>
  <c r="O81" i="44" s="1"/>
  <c r="P81" i="44" s="1"/>
  <c r="K81" i="44"/>
  <c r="H81" i="44"/>
  <c r="Z80" i="44"/>
  <c r="W80" i="44"/>
  <c r="V80" i="44"/>
  <c r="Z79" i="44"/>
  <c r="W79" i="44"/>
  <c r="V79" i="44"/>
  <c r="Z78" i="44"/>
  <c r="W78" i="44"/>
  <c r="V78" i="44"/>
  <c r="Z77" i="44"/>
  <c r="W77" i="44"/>
  <c r="V77" i="44"/>
  <c r="Z76" i="44"/>
  <c r="W76" i="44"/>
  <c r="V76" i="44"/>
  <c r="Z75" i="44"/>
  <c r="W75" i="44"/>
  <c r="V75" i="44"/>
  <c r="Z74" i="44"/>
  <c r="W74" i="44"/>
  <c r="V74" i="44"/>
  <c r="N74" i="44"/>
  <c r="O74" i="44" s="1"/>
  <c r="P74" i="44" s="1"/>
  <c r="AH74" i="44" s="1"/>
  <c r="K74" i="44"/>
  <c r="L74" i="44" s="1"/>
  <c r="H74" i="44"/>
  <c r="Z73" i="44"/>
  <c r="W73" i="44"/>
  <c r="V73" i="44"/>
  <c r="Z72" i="44"/>
  <c r="W72" i="44"/>
  <c r="V72" i="44"/>
  <c r="Z71" i="44"/>
  <c r="W71" i="44"/>
  <c r="AH71" i="44" s="1"/>
  <c r="V71" i="44"/>
  <c r="Z70" i="44"/>
  <c r="W70" i="44"/>
  <c r="V70" i="44"/>
  <c r="Z69" i="44"/>
  <c r="W69" i="44"/>
  <c r="AH70" i="44" s="1"/>
  <c r="V69" i="44"/>
  <c r="Z68" i="44"/>
  <c r="W68" i="44"/>
  <c r="V68" i="44"/>
  <c r="Z67" i="44"/>
  <c r="W67" i="44"/>
  <c r="V67" i="44"/>
  <c r="N67" i="44"/>
  <c r="O67" i="44" s="1"/>
  <c r="P67" i="44" s="1"/>
  <c r="K67" i="44"/>
  <c r="H67" i="44"/>
  <c r="Z66" i="44"/>
  <c r="W66" i="44"/>
  <c r="V66" i="44"/>
  <c r="Z65" i="44"/>
  <c r="W65" i="44"/>
  <c r="V65" i="44"/>
  <c r="Z64" i="44"/>
  <c r="W64" i="44"/>
  <c r="V64" i="44"/>
  <c r="Z63" i="44"/>
  <c r="W63" i="44"/>
  <c r="V63" i="44"/>
  <c r="Z62" i="44"/>
  <c r="W62" i="44"/>
  <c r="V62" i="44"/>
  <c r="Z61" i="44"/>
  <c r="W61" i="44"/>
  <c r="V61" i="44"/>
  <c r="Z60" i="44"/>
  <c r="W60" i="44"/>
  <c r="V60" i="44"/>
  <c r="N60" i="44"/>
  <c r="O60" i="44" s="1"/>
  <c r="P60" i="44" s="1"/>
  <c r="K60" i="44"/>
  <c r="L60" i="44" s="1"/>
  <c r="H60" i="44"/>
  <c r="Z59" i="44"/>
  <c r="W59" i="44"/>
  <c r="V59" i="44"/>
  <c r="Z58" i="44"/>
  <c r="W58" i="44"/>
  <c r="AD59" i="44" s="1"/>
  <c r="AF59" i="44" s="1"/>
  <c r="V58" i="44"/>
  <c r="Z57" i="44"/>
  <c r="W57" i="44"/>
  <c r="V57" i="44"/>
  <c r="Z56" i="44"/>
  <c r="W56" i="44"/>
  <c r="V56" i="44"/>
  <c r="Z55" i="44"/>
  <c r="W55" i="44"/>
  <c r="V55" i="44"/>
  <c r="Z54" i="44"/>
  <c r="W54" i="44"/>
  <c r="V54" i="44"/>
  <c r="Z53" i="44"/>
  <c r="W53" i="44"/>
  <c r="V53" i="44"/>
  <c r="N53" i="44"/>
  <c r="O53" i="44" s="1"/>
  <c r="P53" i="44" s="1"/>
  <c r="K53" i="44"/>
  <c r="H53" i="44"/>
  <c r="Z52" i="44"/>
  <c r="W52" i="44"/>
  <c r="V52" i="44"/>
  <c r="Z51" i="44"/>
  <c r="W51" i="44"/>
  <c r="AD52" i="44" s="1"/>
  <c r="AF52" i="44" s="1"/>
  <c r="V51" i="44"/>
  <c r="Z50" i="44"/>
  <c r="W50" i="44"/>
  <c r="V50" i="44"/>
  <c r="Z49" i="44"/>
  <c r="W49" i="44"/>
  <c r="V49" i="44"/>
  <c r="Z48" i="44"/>
  <c r="W48" i="44"/>
  <c r="V48" i="44"/>
  <c r="Z47" i="44"/>
  <c r="W47" i="44"/>
  <c r="V47" i="44"/>
  <c r="Z46" i="44"/>
  <c r="W46" i="44"/>
  <c r="V46" i="44"/>
  <c r="N46" i="44"/>
  <c r="O46" i="44" s="1"/>
  <c r="P46" i="44" s="1"/>
  <c r="K46" i="44"/>
  <c r="L46" i="44" s="1"/>
  <c r="H46" i="44"/>
  <c r="Z45" i="44"/>
  <c r="W45" i="44"/>
  <c r="V45" i="44"/>
  <c r="Z44" i="44"/>
  <c r="W44" i="44"/>
  <c r="AD45" i="44" s="1"/>
  <c r="AF45" i="44" s="1"/>
  <c r="V44" i="44"/>
  <c r="Z43" i="44"/>
  <c r="W43" i="44"/>
  <c r="V43" i="44"/>
  <c r="Z42" i="44"/>
  <c r="W42" i="44"/>
  <c r="V42" i="44"/>
  <c r="Z41" i="44"/>
  <c r="W41" i="44"/>
  <c r="V41" i="44"/>
  <c r="Z40" i="44"/>
  <c r="W40" i="44"/>
  <c r="V40" i="44"/>
  <c r="Z39" i="44"/>
  <c r="W39" i="44"/>
  <c r="V39" i="44"/>
  <c r="N39" i="44"/>
  <c r="O39" i="44" s="1"/>
  <c r="P39" i="44" s="1"/>
  <c r="K39" i="44"/>
  <c r="H39" i="44"/>
  <c r="Z38" i="44"/>
  <c r="W38" i="44"/>
  <c r="V38" i="44"/>
  <c r="Z37" i="44"/>
  <c r="W37" i="44"/>
  <c r="AD38" i="44" s="1"/>
  <c r="AF38" i="44" s="1"/>
  <c r="V37" i="44"/>
  <c r="Z36" i="44"/>
  <c r="W36" i="44"/>
  <c r="V36" i="44"/>
  <c r="Z35" i="44"/>
  <c r="W35" i="44"/>
  <c r="V35" i="44"/>
  <c r="Z34" i="44"/>
  <c r="W34" i="44"/>
  <c r="V34" i="44"/>
  <c r="Z33" i="44"/>
  <c r="W33" i="44"/>
  <c r="V33" i="44"/>
  <c r="Z32" i="44"/>
  <c r="W32" i="44"/>
  <c r="V32" i="44"/>
  <c r="N32" i="44"/>
  <c r="O32" i="44" s="1"/>
  <c r="P32" i="44" s="1"/>
  <c r="K32" i="44"/>
  <c r="L32" i="44" s="1"/>
  <c r="H32" i="44"/>
  <c r="Z31" i="44"/>
  <c r="W31" i="44"/>
  <c r="V31" i="44"/>
  <c r="Z30" i="44"/>
  <c r="W30" i="44"/>
  <c r="AD31" i="44" s="1"/>
  <c r="AF31" i="44" s="1"/>
  <c r="V30" i="44"/>
  <c r="Z29" i="44"/>
  <c r="W29" i="44"/>
  <c r="V29" i="44"/>
  <c r="Z28" i="44"/>
  <c r="W28" i="44"/>
  <c r="V28" i="44"/>
  <c r="Z27" i="44"/>
  <c r="W27" i="44"/>
  <c r="V27" i="44"/>
  <c r="Z26" i="44"/>
  <c r="W26" i="44"/>
  <c r="V26" i="44"/>
  <c r="Z25" i="44"/>
  <c r="W25" i="44"/>
  <c r="V25" i="44"/>
  <c r="N25" i="44"/>
  <c r="O25" i="44" s="1"/>
  <c r="P25" i="44" s="1"/>
  <c r="K25" i="44"/>
  <c r="H25" i="44"/>
  <c r="Z24" i="44"/>
  <c r="W24" i="44"/>
  <c r="V24" i="44"/>
  <c r="Z23" i="44"/>
  <c r="W23" i="44"/>
  <c r="AD24" i="44" s="1"/>
  <c r="AF24" i="44" s="1"/>
  <c r="V23" i="44"/>
  <c r="Z22" i="44"/>
  <c r="W22" i="44"/>
  <c r="V22" i="44"/>
  <c r="Z21" i="44"/>
  <c r="W21" i="44"/>
  <c r="V21" i="44"/>
  <c r="Z20" i="44"/>
  <c r="W20" i="44"/>
  <c r="AD21" i="44" s="1"/>
  <c r="AF21" i="44" s="1"/>
  <c r="V20" i="44"/>
  <c r="Z19" i="44"/>
  <c r="W19" i="44"/>
  <c r="V19" i="44"/>
  <c r="Z18" i="44"/>
  <c r="W18" i="44"/>
  <c r="V18" i="44"/>
  <c r="N18" i="44"/>
  <c r="O18" i="44" s="1"/>
  <c r="P18" i="44" s="1"/>
  <c r="K18" i="44"/>
  <c r="L18" i="44" s="1"/>
  <c r="H18" i="44"/>
  <c r="Z17" i="44"/>
  <c r="W17" i="44"/>
  <c r="V17" i="44"/>
  <c r="Z16" i="44"/>
  <c r="W16" i="44"/>
  <c r="V16" i="44"/>
  <c r="Z15" i="44"/>
  <c r="W15" i="44"/>
  <c r="V15" i="44"/>
  <c r="Z14" i="44"/>
  <c r="W14" i="44"/>
  <c r="V14" i="44"/>
  <c r="Z13" i="44"/>
  <c r="W13" i="44"/>
  <c r="V13" i="44"/>
  <c r="Z12" i="44"/>
  <c r="W12" i="44"/>
  <c r="V12" i="44"/>
  <c r="Z11" i="44"/>
  <c r="W11" i="44"/>
  <c r="V11" i="44"/>
  <c r="N11" i="44"/>
  <c r="O11" i="44" s="1"/>
  <c r="P11" i="44" s="1"/>
  <c r="K11" i="44"/>
  <c r="H11" i="44"/>
  <c r="AH24" i="44" l="1"/>
  <c r="AH29" i="44"/>
  <c r="AH38" i="44"/>
  <c r="AH43" i="44"/>
  <c r="AH52" i="44"/>
  <c r="AH90" i="44"/>
  <c r="AH94" i="44"/>
  <c r="AD23" i="44"/>
  <c r="AF23" i="44" s="1"/>
  <c r="AD30" i="44"/>
  <c r="AF30" i="44" s="1"/>
  <c r="AD37" i="44"/>
  <c r="AF37" i="44" s="1"/>
  <c r="AD44" i="44"/>
  <c r="AF44" i="44" s="1"/>
  <c r="AD51" i="44"/>
  <c r="AF51" i="44" s="1"/>
  <c r="AH91" i="44"/>
  <c r="AD92" i="44"/>
  <c r="AF92" i="44" s="1"/>
  <c r="AH86" i="44"/>
  <c r="AH88" i="44"/>
  <c r="AH89" i="44"/>
  <c r="AH59" i="44"/>
  <c r="AD65" i="44"/>
  <c r="AF65" i="44" s="1"/>
  <c r="AD73" i="44"/>
  <c r="AF73" i="44" s="1"/>
  <c r="AD80" i="44"/>
  <c r="AF80" i="44" s="1"/>
  <c r="AD83" i="44"/>
  <c r="AF83" i="44" s="1"/>
  <c r="AH84" i="44"/>
  <c r="AH58" i="44"/>
  <c r="AH66" i="44"/>
  <c r="AH72" i="44"/>
  <c r="AD79" i="44"/>
  <c r="AF79" i="44" s="1"/>
  <c r="AH87" i="44"/>
  <c r="AD42" i="44"/>
  <c r="AF42" i="44" s="1"/>
  <c r="AH42" i="44"/>
  <c r="AD28" i="44"/>
  <c r="AF28" i="44" s="1"/>
  <c r="AH28" i="44"/>
  <c r="AD17" i="44"/>
  <c r="AF17" i="44" s="1"/>
  <c r="AH25" i="44"/>
  <c r="Q39" i="44"/>
  <c r="Q11" i="44"/>
  <c r="Q53" i="44"/>
  <c r="Q25" i="44"/>
  <c r="Q81" i="44"/>
  <c r="Q67" i="44"/>
  <c r="AH80" i="44"/>
  <c r="AH67" i="44"/>
  <c r="AH73" i="44"/>
  <c r="AD66" i="44"/>
  <c r="AF66" i="44" s="1"/>
  <c r="AD70" i="44"/>
  <c r="AF70" i="44" s="1"/>
  <c r="AH39" i="44"/>
  <c r="AH75" i="44"/>
  <c r="AH76" i="44" s="1"/>
  <c r="AH77" i="44" s="1"/>
  <c r="AH53" i="44"/>
  <c r="AH54" i="44" s="1"/>
  <c r="AH55" i="44" s="1"/>
  <c r="AH56" i="44" s="1"/>
  <c r="AH57" i="44" s="1"/>
  <c r="AH23" i="44"/>
  <c r="AH79" i="44"/>
  <c r="AH93" i="44"/>
  <c r="L11" i="44"/>
  <c r="AD11" i="44" s="1"/>
  <c r="L25" i="44"/>
  <c r="AD25" i="44"/>
  <c r="L39" i="44"/>
  <c r="AD39" i="44" s="1"/>
  <c r="Q46" i="44"/>
  <c r="AH46" i="44"/>
  <c r="L53" i="44"/>
  <c r="AD53" i="44" s="1"/>
  <c r="Q60" i="44"/>
  <c r="AH60" i="44"/>
  <c r="L67" i="44"/>
  <c r="AD67" i="44" s="1"/>
  <c r="Q74" i="44"/>
  <c r="L81" i="44"/>
  <c r="AD81" i="44"/>
  <c r="Q88" i="44"/>
  <c r="Q18" i="44"/>
  <c r="AH18" i="44"/>
  <c r="Q32" i="44"/>
  <c r="AH32" i="44"/>
  <c r="AH17" i="44"/>
  <c r="AH22" i="44"/>
  <c r="AH31" i="44"/>
  <c r="AH36" i="44"/>
  <c r="AH45" i="44"/>
  <c r="AH50" i="44"/>
  <c r="AD58" i="44"/>
  <c r="AF58" i="44" s="1"/>
  <c r="AH64" i="44"/>
  <c r="AD72" i="44"/>
  <c r="AF72" i="44" s="1"/>
  <c r="AD82" i="44"/>
  <c r="AF82" i="44" s="1"/>
  <c r="AH83" i="44"/>
  <c r="AD86" i="44"/>
  <c r="AF86" i="44" s="1"/>
  <c r="AD91" i="44"/>
  <c r="AF91" i="44" s="1"/>
  <c r="AH92" i="44"/>
  <c r="AH47" i="44"/>
  <c r="AH48" i="44" s="1"/>
  <c r="AH49" i="44" s="1"/>
  <c r="AD50" i="44"/>
  <c r="AF50" i="44" s="1"/>
  <c r="AH51" i="44"/>
  <c r="AH68" i="44"/>
  <c r="AH69" i="44" s="1"/>
  <c r="AD71" i="44"/>
  <c r="AF71" i="44" s="1"/>
  <c r="AH82" i="44"/>
  <c r="AD85" i="44"/>
  <c r="AF85" i="44" s="1"/>
  <c r="AD22" i="44"/>
  <c r="AF22" i="44" s="1"/>
  <c r="AD36" i="44"/>
  <c r="AF36" i="44" s="1"/>
  <c r="AH37" i="44"/>
  <c r="AH16" i="44"/>
  <c r="AH26" i="44"/>
  <c r="AH27" i="44" s="1"/>
  <c r="AD29" i="44"/>
  <c r="AF29" i="44" s="1"/>
  <c r="AH30" i="44"/>
  <c r="AH40" i="44"/>
  <c r="AH41" i="44" s="1"/>
  <c r="AD43" i="44"/>
  <c r="AF43" i="44" s="1"/>
  <c r="AH44" i="44"/>
  <c r="AH11" i="44"/>
  <c r="AH12" i="44" s="1"/>
  <c r="AH13" i="44" s="1"/>
  <c r="AH14" i="44" s="1"/>
  <c r="AH15" i="44" s="1"/>
  <c r="AD18" i="44"/>
  <c r="AD32" i="44"/>
  <c r="AD46" i="44"/>
  <c r="AD60" i="44"/>
  <c r="AD74" i="44"/>
  <c r="AD88" i="44"/>
  <c r="AD64" i="44"/>
  <c r="AF64" i="44" s="1"/>
  <c r="AH65" i="44"/>
  <c r="AH21" i="44"/>
  <c r="AD89" i="44"/>
  <c r="AF89" i="44" s="1"/>
  <c r="AG25" i="44" l="1"/>
  <c r="AG67" i="44"/>
  <c r="AG88" i="44"/>
  <c r="AG81" i="44"/>
  <c r="AH78" i="44"/>
  <c r="AG74" i="44" s="1"/>
  <c r="AF39" i="44"/>
  <c r="AD40" i="44" s="1"/>
  <c r="AF40" i="44" s="1"/>
  <c r="AD41" i="44" s="1"/>
  <c r="AF41" i="44" s="1"/>
  <c r="AG53" i="44"/>
  <c r="AF46" i="44"/>
  <c r="AD47" i="44" s="1"/>
  <c r="AF47" i="44" s="1"/>
  <c r="AD48" i="44" s="1"/>
  <c r="AF48" i="44" s="1"/>
  <c r="AD49" i="44" s="1"/>
  <c r="AF49" i="44" s="1"/>
  <c r="AF53" i="44"/>
  <c r="AD54" i="44" s="1"/>
  <c r="AF54" i="44" s="1"/>
  <c r="AD55" i="44" s="1"/>
  <c r="AF55" i="44" s="1"/>
  <c r="AD56" i="44" s="1"/>
  <c r="AF56" i="44" s="1"/>
  <c r="AD57" i="44" s="1"/>
  <c r="AF57" i="44" s="1"/>
  <c r="AF11" i="44"/>
  <c r="AD12" i="44" s="1"/>
  <c r="AF12" i="44" s="1"/>
  <c r="AD13" i="44" s="1"/>
  <c r="AF13" i="44" s="1"/>
  <c r="AD14" i="44" s="1"/>
  <c r="AF14" i="44" s="1"/>
  <c r="AD15" i="44" s="1"/>
  <c r="AF15" i="44" s="1"/>
  <c r="AD16" i="44" s="1"/>
  <c r="AF16" i="44" s="1"/>
  <c r="AF74" i="44"/>
  <c r="AD75" i="44" s="1"/>
  <c r="AF75" i="44" s="1"/>
  <c r="AD76" i="44" s="1"/>
  <c r="AF76" i="44" s="1"/>
  <c r="AD77" i="44" s="1"/>
  <c r="AF77" i="44" s="1"/>
  <c r="AD78" i="44" s="1"/>
  <c r="AF78" i="44" s="1"/>
  <c r="AF32" i="44"/>
  <c r="AD33" i="44" s="1"/>
  <c r="AF33" i="44" s="1"/>
  <c r="AD34" i="44" s="1"/>
  <c r="AF34" i="44" s="1"/>
  <c r="AD35" i="44" s="1"/>
  <c r="AF35" i="44" s="1"/>
  <c r="AF18" i="44"/>
  <c r="AD19" i="44" s="1"/>
  <c r="AF19" i="44" s="1"/>
  <c r="AD20" i="44" s="1"/>
  <c r="AF20" i="44" s="1"/>
  <c r="AF81" i="44"/>
  <c r="AE81" i="44"/>
  <c r="AG39" i="44"/>
  <c r="AF67" i="44"/>
  <c r="AD68" i="44" s="1"/>
  <c r="AF68" i="44" s="1"/>
  <c r="AD69" i="44" s="1"/>
  <c r="AF69" i="44" s="1"/>
  <c r="AF25" i="44"/>
  <c r="AD26" i="44" s="1"/>
  <c r="AF26" i="44" s="1"/>
  <c r="AD27" i="44" s="1"/>
  <c r="AF27" i="44" s="1"/>
  <c r="AG11" i="44"/>
  <c r="AG46" i="44"/>
  <c r="AE88" i="44"/>
  <c r="AF88" i="44"/>
  <c r="AH19" i="44"/>
  <c r="AH20" i="44" s="1"/>
  <c r="AF60" i="44"/>
  <c r="AD61" i="44" s="1"/>
  <c r="AF61" i="44" s="1"/>
  <c r="AD62" i="44" s="1"/>
  <c r="AF62" i="44" s="1"/>
  <c r="AD63" i="44" s="1"/>
  <c r="AF63" i="44" s="1"/>
  <c r="AH61" i="44"/>
  <c r="AH62" i="44" s="1"/>
  <c r="AH63" i="44" s="1"/>
  <c r="AG60" i="44" s="1"/>
  <c r="AH33" i="44"/>
  <c r="AH34" i="44" s="1"/>
  <c r="AH35" i="44" s="1"/>
  <c r="AG32" i="44" s="1"/>
  <c r="AI88" i="44" l="1"/>
  <c r="AI81" i="44"/>
  <c r="AE18" i="44"/>
  <c r="AE25" i="44"/>
  <c r="AI25" i="44" s="1"/>
  <c r="AE67" i="44"/>
  <c r="AI67" i="44" s="1"/>
  <c r="AE32" i="44"/>
  <c r="AI32" i="44" s="1"/>
  <c r="AE46" i="44"/>
  <c r="AI46" i="44" s="1"/>
  <c r="AE60" i="44"/>
  <c r="AI60" i="44" s="1"/>
  <c r="AG18" i="44"/>
  <c r="AI18" i="44" s="1"/>
  <c r="AE74" i="44"/>
  <c r="AI74" i="44" s="1"/>
  <c r="AE39" i="44"/>
  <c r="AI39" i="44" s="1"/>
  <c r="AE11" i="44"/>
  <c r="AI11" i="44" s="1"/>
  <c r="AE53" i="44"/>
  <c r="AI53" i="44" s="1"/>
</calcChain>
</file>

<file path=xl/comments1.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0.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1.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2.xml><?xml version="1.0" encoding="utf-8"?>
<comments xmlns="http://schemas.openxmlformats.org/spreadsheetml/2006/main">
  <authors>
    <author>Autor</author>
  </authors>
  <commentList>
    <comment ref="F9" authorId="0" shapeId="0">
      <text>
        <r>
          <rPr>
            <sz val="11"/>
            <color rgb="FF000000"/>
            <rFont val="Calibri"/>
          </rPr>
          <t>Para los riesgos de Gestión, Fiscal, Seguridad de la Información y Integridad Publica - Corrupción la causa inmediata iniciara con la palabra Por.  
La causa inmediata para los riesgos de Integridad Publica (LA FT FP) es la siguiente:
Por usar la entidad para dar apariencia de legalidad a los activos provenientes de actividades delictivas, para canalizar recursos hacia la realización de actividades terroristas o la proliferación de armas de destrucción masiva</t>
        </r>
      </text>
    </comment>
  </commentList>
</comments>
</file>

<file path=xl/comments13.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4.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5.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6.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7.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8.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9.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0.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t>
        </r>
        <r>
          <rPr>
            <sz val="9"/>
            <color rgb="FF000000"/>
            <rFont val="Tahoma"/>
            <family val="2"/>
          </rPr>
          <t xml:space="preserve">
</t>
        </r>
        <r>
          <rPr>
            <sz val="9"/>
            <color rgb="FF000000"/>
            <rFont val="Tahoma"/>
            <family val="2"/>
          </rPr>
          <t xml:space="preserve">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sz val="9"/>
            <color rgb="FF000000"/>
            <rFont val="Tahoma"/>
            <family val="2"/>
          </rPr>
          <t xml:space="preserv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1.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2.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3.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4.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5.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6.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7.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8.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9.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3.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4.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5.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6.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7.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8.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9.xml><?xml version="1.0" encoding="utf-8"?>
<comments xmlns="http://schemas.openxmlformats.org/spreadsheetml/2006/main">
  <authors>
    <author>Autor</author>
  </authors>
  <commentList>
    <comment ref="F9" authorId="0" shape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sharedStrings.xml><?xml version="1.0" encoding="utf-8"?>
<sst xmlns="http://schemas.openxmlformats.org/spreadsheetml/2006/main" count="10303" uniqueCount="2085">
  <si>
    <t>FUERZAS MILITARES DE COLOMBIA
EJÉRCITO NACIONAL</t>
  </si>
  <si>
    <t>NUMERO</t>
  </si>
  <si>
    <t>NOMBRE DEL RIESGO</t>
  </si>
  <si>
    <t>PROCESO RESPONSABLE</t>
  </si>
  <si>
    <t>Gestión Acción Integral</t>
  </si>
  <si>
    <t>Gestión Contable</t>
  </si>
  <si>
    <t>Evaluación Independiente</t>
  </si>
  <si>
    <t>Gestión Doctrina</t>
  </si>
  <si>
    <t>Gestión Presupuestal</t>
  </si>
  <si>
    <t>Instrucción, Entrenamiento y Reentrenamiento</t>
  </si>
  <si>
    <t>Proyectos de Consolidación</t>
  </si>
  <si>
    <t>Reclutamiento</t>
  </si>
  <si>
    <t>MINISTERIO DE DEFENSA NACIONAL</t>
  </si>
  <si>
    <t>EJÉRCITO NACIONAL</t>
  </si>
  <si>
    <t>Unidad o Dependencia</t>
  </si>
  <si>
    <t>Objetivo:</t>
  </si>
  <si>
    <t>Planear, ejecutar y supervisar el desarrollo de las actividades logísticas de recepción, almacenamiento, distribución y transporte de componentes, partes y suministros de aviación tendientes al sostenimiento de las Unidades de la Aviación del Ejército.</t>
  </si>
  <si>
    <t>Alcance:</t>
  </si>
  <si>
    <t>Identificación del riesgo</t>
  </si>
  <si>
    <t>Análisis del riesgo inherente</t>
  </si>
  <si>
    <t>Evaluación del riesgo - Nivel del riesgo residual</t>
  </si>
  <si>
    <t>Plan de Acción</t>
  </si>
  <si>
    <t>Indicador Asociado</t>
  </si>
  <si>
    <t xml:space="preserve">Referencia </t>
  </si>
  <si>
    <t>Proceso</t>
  </si>
  <si>
    <t>Objetivo Estratégico</t>
  </si>
  <si>
    <t>Impacto</t>
  </si>
  <si>
    <t>Descripción del Riesgo</t>
  </si>
  <si>
    <t>Clasificación del Riesgo</t>
  </si>
  <si>
    <t>Frecuencia con la cual se realiza la actividad</t>
  </si>
  <si>
    <t>Probabilidad Inherente</t>
  </si>
  <si>
    <t>%</t>
  </si>
  <si>
    <t>Impacto 
Inherente</t>
  </si>
  <si>
    <t>Zona de Riesgo Inherente</t>
  </si>
  <si>
    <t>No. Control</t>
  </si>
  <si>
    <t>Responsable</t>
  </si>
  <si>
    <t xml:space="preserve">Complemento </t>
  </si>
  <si>
    <t>Descripción del Control</t>
  </si>
  <si>
    <t>Afectación</t>
  </si>
  <si>
    <t>Atributos</t>
  </si>
  <si>
    <t>Probabilidad Residual</t>
  </si>
  <si>
    <t>Probabilidad Residual Final</t>
  </si>
  <si>
    <t>Impacto Residual Final</t>
  </si>
  <si>
    <t>Zona de Riesgo Final</t>
  </si>
  <si>
    <t>Tratamiento</t>
  </si>
  <si>
    <t>Estado</t>
  </si>
  <si>
    <t>Tipo</t>
  </si>
  <si>
    <t>Implementación</t>
  </si>
  <si>
    <t>Calificación</t>
  </si>
  <si>
    <t>Documentación</t>
  </si>
  <si>
    <t>Frecuencia</t>
  </si>
  <si>
    <t>Evidencia</t>
  </si>
  <si>
    <t>R1</t>
  </si>
  <si>
    <t>Preventivo</t>
  </si>
  <si>
    <t>Manual</t>
  </si>
  <si>
    <t>Documentado</t>
  </si>
  <si>
    <t>Continua</t>
  </si>
  <si>
    <t>Con Registro</t>
  </si>
  <si>
    <t xml:space="preserve">Reducir </t>
  </si>
  <si>
    <t>En desarrollo</t>
  </si>
  <si>
    <t>R2</t>
  </si>
  <si>
    <t>R3</t>
  </si>
  <si>
    <t>R4</t>
  </si>
  <si>
    <t>R5</t>
  </si>
  <si>
    <t>R6</t>
  </si>
  <si>
    <t>R7</t>
  </si>
  <si>
    <t>R8</t>
  </si>
  <si>
    <t>Inicia con la planeación, incluye emisión, difusión, implementación, ejecución, seguimiento, hasta la verificación del cumplimiento de los lineamientos para la administración del personal militar y civil de la Fuerza, de las Dependencias y Unidades.
Aplica a las siguientes unidades:
• Dependencias del COEJC, SECEJ, JEMPP, JEMGF, JEMOP
• Divisiones
• Brigadas
• Batallones
• Escuelas de formación
• Escuelas de Capacitación
• Escuelas de Entrenamiento
• Unidades Especiales</t>
  </si>
  <si>
    <t>Administración de Talento Humano</t>
  </si>
  <si>
    <t>9. Consolidar la gestión del talento humano transversalizando políticas de genero</t>
  </si>
  <si>
    <t>Oficial medicina laboral</t>
  </si>
  <si>
    <t>Oficial Juntas Médicas</t>
  </si>
  <si>
    <t>El Subdirector de Prestaciones Sociales</t>
  </si>
  <si>
    <t>Detectivo</t>
  </si>
  <si>
    <t>Oficial de Evaluación y Desarrollo</t>
  </si>
  <si>
    <t>6. Fortalecer la estructura organizacional, procesos, capacidades y prácticas de gestión.</t>
  </si>
  <si>
    <t>8. Fortalecer la integridad y transparencia institucional.</t>
  </si>
  <si>
    <t>No aplica</t>
  </si>
  <si>
    <t>Equipo de Ingenieros</t>
  </si>
  <si>
    <t>Oficial de Equipo del Comando de Ingenieros</t>
  </si>
  <si>
    <t>4. Afianzar la unidad de esfuerzo interinstitucionales en apoyo al desarrollo integral y sostenible de los territorios.</t>
  </si>
  <si>
    <t>Ayudantía General</t>
  </si>
  <si>
    <t>Garantizar, controlar y medir la gestión administrativa de (Protocolo, Protección y Seguridad, Personal, Administrativa, Publicaciones, Transportes, Mantenimiento y Almacenes), mediante un trabajo eficiente y transparente en la coordinación efectiva de los medios y recursos logísticos internos.</t>
  </si>
  <si>
    <t>Alcance:  Inicia con la planificación y recepción de requerimientos Administrativos y culmina con la satisfacción de las necesidades del Cuartel General. Aplica a Dependencias del COEJC-SECEJ- JEMPP-JEMGF-JEMOP</t>
  </si>
  <si>
    <t xml:space="preserve">Gestión Administrativa </t>
  </si>
  <si>
    <t>Sin Documentar</t>
  </si>
  <si>
    <t>El  Oficial de Apoyo Logístico</t>
  </si>
  <si>
    <t>Oficial de Transportes</t>
  </si>
  <si>
    <t xml:space="preserve"> El Suboficial de inventarios</t>
  </si>
  <si>
    <t>Aleatoria</t>
  </si>
  <si>
    <t>El oficial de personal</t>
  </si>
  <si>
    <t>Almacenista General, Almacenista de Comunicaciones, Almacenista de Transportes y Almacenista de Publicaciones</t>
  </si>
  <si>
    <t>El Oficial de Transportes</t>
  </si>
  <si>
    <t>10. Fomentar la interoperabilidad a través de la I+D+i, la educación y el entrenamiento.</t>
  </si>
  <si>
    <t>C1</t>
  </si>
  <si>
    <t xml:space="preserve">Devolución acreedores varios </t>
  </si>
  <si>
    <t>C2</t>
  </si>
  <si>
    <t>Director Financiero</t>
  </si>
  <si>
    <t>C3</t>
  </si>
  <si>
    <t>C4</t>
  </si>
  <si>
    <t>Correctivo</t>
  </si>
  <si>
    <t>El Inspector Ejecutivo, los Inspectores Delegados que lideran los diferentes grupos de la Comisión Inspectora (Inspección General), el Jefe de Estado Mayor / Subdirector y el Oficial / Suboficial de control interno de las Unidades,</t>
  </si>
  <si>
    <t>• Inspector Delegado área de Planeación
• Jefe de Estado Mayor / Subdirector
• Oficial / Suboficial de control interno de las Unidades</t>
  </si>
  <si>
    <t>verifican aleatoriamente cada vez que se realice una inspección, de acuerdo con el procedimiento de Inspección (P-COEJC-CEIGE-037)</t>
  </si>
  <si>
    <t>El Inspector General, Comandante / Director, líder de la comisión inspectora y el Oficial / Suboficial de control interno de las Unidades,</t>
  </si>
  <si>
    <t>valida el avance y resultados en la fase detallada de una inspección, de acuerdo con el procedimiento de inspección (P-COEJC-CEIGE-037),</t>
  </si>
  <si>
    <t>Los miembros del Subcomité Central de Coordinación de Control Interno,</t>
  </si>
  <si>
    <t>validan cada vez que se presenten conflictos de interés o recusaciones, de acuerdo con la Resolución EJC No. 7722 de 2021,</t>
  </si>
  <si>
    <t>que en la reunión del Subcomité se tomen acciones que resuelvan los posibles conflictos de interés o recusaciones contra los miembros de las comisiones inspectoras de CEIGE, dejando como evidencia un acta de reunión de dicho Subcomité con las decisiones tomadas.
Nota: no aplica para las unidades del nivel División / Brigada y equivalentes.</t>
  </si>
  <si>
    <t>COMANDO DE INGENIEROS - GESTIÓN DESMINADO</t>
  </si>
  <si>
    <t>Emitir estrategias, lineamientos y planes para reducir las afectaciones por artefactos explosivos (Minas Antipersonal (MAP), Artefacto Explosivo Improvisado (AEI), Municiones Sin Explosionar (MSE) y Armas Trampa) en la Fuerza Pública y población civil,  mediante el despeje de áreas por sospecha de contaminación por medio de técnicas de desminado que permita la libre movilidad.</t>
  </si>
  <si>
    <t>El Suboficial de Municiones Especiales de Ingenieros y Suboficial de Equipo Técnico de Explosivos (CENAM)</t>
  </si>
  <si>
    <t>Realizar seguimiento al reporte de informes periódicos de material técnico y municiones especiales de ingenieros, que realizan las Unidades Centralizadoras, los cuales debe coincidir con la existente en el Sistema Aplicativo de Productos (SAP).</t>
  </si>
  <si>
    <t>Jefe del CENAM
Suboficial Municiones Especiales de Ingenieros
Suboficial Equipo Técnico de Explosivos</t>
  </si>
  <si>
    <t>Solicitudes de Material Técnico, Equipo y Municiones Especiales de Ingenieros en apoyo a la guerra contra Artefactos Explosivos y Minas</t>
  </si>
  <si>
    <t>El Jefe y el Oficial de Evaluación y Seguimiento del CENAM</t>
  </si>
  <si>
    <t>El oficial de operaciones de la Brigada de desminado Humanitario</t>
  </si>
  <si>
    <t xml:space="preserve">Seguimiento al cumplimiento de los cursos de preparación de personal para desminado </t>
  </si>
  <si>
    <t xml:space="preserve"> Inicia desde la necesidad de generación y actualización de la Doctrina de la Fuerza hasta la difusión y/o publicación de la misma.</t>
  </si>
  <si>
    <t xml:space="preserve">Gestión Documental </t>
  </si>
  <si>
    <t>Sin Registro</t>
  </si>
  <si>
    <t>Desarrollar cursos y programas en educación militar para oficiales, Suboficiales y Soldados para la adquisición y el afianzamiento de habilidades y destrezas militares individuales y colectivas orientando al   perfil profesional para el cumplimiento de la misión institucional</t>
  </si>
  <si>
    <t>Realizar el seguimiento   a la ejecución de los recursos del sistema de educación militar, que ejecuta la Central Administrativa Contable (CENAC) de Educación y el  Comando de Educación y Doctrina (CEDOC), dejando como soporte el informe de seguimiento.</t>
  </si>
  <si>
    <t>Emitir lineamientos y asesorar en la administración y control de predios de propiedad del Ministerio de Defensa Nacional, entidades públicas o privadas  a cargo del Ejército Nacional.</t>
  </si>
  <si>
    <t>Gestión Finca Raíz</t>
  </si>
  <si>
    <t>Contratos de arrendamiento y comodato</t>
  </si>
  <si>
    <t>Departamento Jurídico Integral</t>
  </si>
  <si>
    <t>Gestión Jurídica Integral</t>
  </si>
  <si>
    <t>Garantizar una adecuada planeación, distribución y seguimiento a la ejecución presupuestal de los recursos asignados al Ejército para el cumplimiento de la misión, a través de una visión integral del presupuesto sustentada en información consistente para la toma de decisiones y la optimización de recursos.</t>
  </si>
  <si>
    <t>Desde la planeación y distribución de recursos, pasando por la asesoría al alto mando para la toma de decisiones y el seguimiento presupuestal permanente a la gestión de recursos de las Unidades ejecutoras. Aplica para todos los procesos.</t>
  </si>
  <si>
    <t>Ejecución PAC</t>
  </si>
  <si>
    <t>C5</t>
  </si>
  <si>
    <t>Recepcionar, verificar y gestionar los requerimientos allegados a la institución, a través de los diferentes canales de atención, dando solución adecuada y oportuna a los grupos de interés, de acuerdo a los términos establecidos en la Ley, contribuyendo al fortalecimiento institucional.</t>
  </si>
  <si>
    <t>Inicia con la recepción, y/o direccionamiento de los requerimientos (peticiones, quejas, reclamos, consulta, denuncia, felicitaciones, sugerencias, comunicación oficial y solicitud de información pública) instaurados por los grupos de interés a través de los diferentes canales de atención y finaliza con la respuesta de las mismas. Aplica a Dependencias del COEJC-SECEJC- JEMPP-JEMGF-JEMOP Divisiones Brigadas Todas las escuelas de capacitación y formación</t>
  </si>
  <si>
    <t xml:space="preserve">Gestión Servicio al Ciudadano </t>
  </si>
  <si>
    <t>Oficial Servicio al Ciudadano</t>
  </si>
  <si>
    <t xml:space="preserve">Operaciones Logísticas </t>
  </si>
  <si>
    <t xml:space="preserve"> El Oficial de Operaciones
 Logísticas BAINT</t>
  </si>
  <si>
    <t>Planear, direccionar y supervisar la ejecución de las actividades de mantenimiento, tendientes al sostenimiento de las Unidades de la Aviación del Ejército, brindado soporte, asesoría, asistencia técnica, y mejora continua de los niveles de alistamiento, mantenibilidad y confiabilidad, mediante la  obtención, manejo y análisis de información oportuna para la toma de decisiones desde la perspectiva de un Sistema de Análisis y Vigilancia Continua (CASS), con el fin de alcanzar los niveles óptimos de alistamiento y así contribuir al desarrollo operacional en las aeronaves del Ejercito Nacional.</t>
  </si>
  <si>
    <t>DEPARTAMENTO DE PLANEACIÓN</t>
  </si>
  <si>
    <t>Planeamiento Logístico</t>
  </si>
  <si>
    <t>Oficial de Logística
C4-D4 - B4 - S4</t>
  </si>
  <si>
    <t>El Jefe de Estado Mayor, Ejecutivo y Oficial de logística y/o quien sea responsable del planeamiento logístico en las Unidades militares</t>
  </si>
  <si>
    <t>Emitir lineamientos, analizar y establecer la factibilidad y viabilidad para la realización de proyectos de impacto social, que beneficien a las comunidades en el territorio nacional, efectuando la revisión y verificación a su ejecución.</t>
  </si>
  <si>
    <t>DAVAA - DOLAV</t>
  </si>
  <si>
    <t>COMANDOO DE INGENIEROS  - EQUIPO DE INGENIEROS</t>
  </si>
  <si>
    <t>Emitir lineamientos, liderar la administración, utilización y sostenimiento del Equipo de Ingenieros Militares, buscando el desarrollo de operaciones de movilidad, contra movilidad, supervivencia y trabajos generales de Ingenieros, en apoyo a las Unidades de Maniobra.</t>
  </si>
  <si>
    <t>Inicia con la emisión de lineamientos, el análisis y priorización de necesidades, la administración del equipo fijo, equipo de campaña, equipo de combate y equipo blindado y culmina con el seguimiento y verificación de mantenimiento, estado y funcionalidad de los equipos. Aplica a las siguientes unidades:
1. Departamento de Ingenieros Militares – CEDE10
2. Comando de Ingenieros – COING</t>
  </si>
  <si>
    <t>Fortalecer la formación militar y la cultura física del personal de Oficiales, Suboficiales, Soldados y alumnos que permita la adquisición y el afianzamiento de habilidades y destrezas militares individuales y colectivas para la conducción y desarrollo de operaciones necesarios en el cumplimiento de la misión constitucional.</t>
  </si>
  <si>
    <t>Realizar y presentar el informe de cruce de notas antes de la clausura de los cursos, tomando las notas remitidas por los instructores y las computadas para el promedio final en las áreas de evaluación y estadística de cada Unidad.</t>
  </si>
  <si>
    <t>Generar directrices y lineamientos en gestión cultural y estudios socio-humanísticos con el fin de fomentar la identidad institucional del Ejército Nacional en la sociedad colombiana.</t>
  </si>
  <si>
    <t>Alcance: Alcance: Inicia desde la generación de directrices en gestión cultural y estudios en ciencias sociales (ciencia política, sociología) y humanas (antropología, e historia) y finaliza con la difusión académica de la producción intelectual en la sociedad colombiana. 
• Divisiones
• Brigadas
• Batallones
• Escuelas de formación
• Escuelas de Capacitación
• Escuelas de Entrenamiento</t>
  </si>
  <si>
    <t>Certificación de bienes, manifestaciones y espacios de exhibición cultural del Ejército Nacional, ante las instancias competentes.</t>
  </si>
  <si>
    <t>Ejecutar la cadena logística del sistema de combustible de aviación</t>
  </si>
  <si>
    <t>Optimizar régimen operacional consumo de combustible  de aviación</t>
  </si>
  <si>
    <t>Verificar mensualmente el diligenciamiento de los vales de suministro de combustibles de aviación, dando cumplimiento a la Circular No. 012 del 2014 de Mecanismos de Control y Soporte Logístico para la Administración y Vigilancia del Combustible de Aviación.</t>
  </si>
  <si>
    <t>Percepción del desempeño de los profesores  hora catedra, profesores civiles de planta, profesores militares e instructores.</t>
  </si>
  <si>
    <t xml:space="preserve">Alistamiento para el Combate y Seguridad de Aviación </t>
  </si>
  <si>
    <t>El oficial del Departamento de Alistamiento para el Combate y Seguridad de Aviación</t>
  </si>
  <si>
    <t>Coeficiente de producción científica generada por los Grupos de Investigación del Sistema de Ciencia y Tecnología del Ejército Nacional (SICTE).</t>
  </si>
  <si>
    <t>C6</t>
  </si>
  <si>
    <t>C7</t>
  </si>
  <si>
    <r>
      <t>Causa Inmediata
(</t>
    </r>
    <r>
      <rPr>
        <sz val="11"/>
        <color rgb="FF000000"/>
        <rFont val="Arial Narrow"/>
        <family val="2"/>
      </rPr>
      <t xml:space="preserve">Inicia con la palabra </t>
    </r>
    <r>
      <rPr>
        <b/>
        <sz val="11"/>
        <color rgb="FF000000"/>
        <rFont val="Arial Narrow"/>
        <family val="2"/>
      </rPr>
      <t>por)</t>
    </r>
  </si>
  <si>
    <t>No. Acción</t>
  </si>
  <si>
    <t>Descripción de la Acción</t>
  </si>
  <si>
    <t>El Oficial de Operaciones Logísticas de Aviación (DOLAV),</t>
  </si>
  <si>
    <t>El Oficial de Operaciones Logísticas de Aviación (DOLAV), Oficial B3 (BRIAV32), Oficial S3 (BAAAS),</t>
  </si>
  <si>
    <t>con el propósito de detectar errores en las operaciones de entrada y salida de mercancías, repuestos e insumos aeronáuticos y así evitar pérdida o deterioro de los bienes o recursos públicos y de los intereses patrimoniales. En caso de detectar errores en la entrada o salida de material, este se reintegra al almacén en el sistema SAP para corregir la operación y reiniciarla adecuadamente. Dejando como evidencia de la verificación un informe.</t>
  </si>
  <si>
    <t>El Oficial de Aseguramiento de la Calidad de la BRIAV32</t>
  </si>
  <si>
    <t>El Oficial de Operaciones Logísticas de Aviación (DOLAV), Oficial B3 (BRIAV32), Oficial S3 (BAMAV),</t>
  </si>
  <si>
    <t>Fortalecimiento del Talento Humano, a través de la planificación, implementación, verificación y mejoramiento de los procesos y procedimientos que garanticen la eficiencia, eficacia y efectividad en la gestión y administración del talento humano al interior del Ejército Nacional, en línea con las políticas y lineamientos institucionales vigentes.</t>
  </si>
  <si>
    <t xml:space="preserve">Promover la oferta de servicios de bienestar del Ejército Nacional </t>
  </si>
  <si>
    <t>Cobertura de evaluación por competencias</t>
  </si>
  <si>
    <t>El Director de personal por intermedio de los  Oficiales de las secciones de carrera administrativa, ascensos y retiros</t>
  </si>
  <si>
    <t>El Director de personal por intermedio de los  Oficiales de las secciones de Base de Datos y Traslados</t>
  </si>
  <si>
    <t>El Director de personal por intermedio de los Oficiales de las secciones de Nómina, Evaluación y seguimiento y Ausencias Laborales</t>
  </si>
  <si>
    <t>El Director de personal por intermedio de los Oficiales de las secciones de Altas y Bajas, Cursos y Auxilios y Ejecución Presupuestal</t>
  </si>
  <si>
    <t>A1</t>
  </si>
  <si>
    <t xml:space="preserve"> Con el propósito de realizar trazabilidad en la información plasmada, verificando el consecutivo del combustible almacenado y registrado en dichos libros, En caso de presentar una irregularidad se oficiará al Comandante de la unidad con el fin de iniciar las medidas necesarias para esclarecen las novedades, dejando como evidencia el informe de cruce libro administrativo Vs libro operacional.</t>
  </si>
  <si>
    <t xml:space="preserve">informe revista del punto de suministro, verificando cargos y elementos asignados al punto y los elementos de EPP y vigencia de extintores </t>
  </si>
  <si>
    <t>Con el propósito de verificar que los vales tengan los requerimientos necesarios para la validación del suministro de combustible con respecto al libro operacional, en caso de presentar alguna irregularidad se toma contacto con el piloto al mando de dicha aeronave o la unidad que suministro el combustible para corroborar la información, dejando como evidencia un informe de revista de los vales Vs libro operacional, plasmando las novedades encontradas</t>
  </si>
  <si>
    <t>Verificar mensualmente el  conteo físico de combustible de aviación , según lo establecido en el manual 4-28-1 conocimiento y manejo de combustible de aviación,</t>
  </si>
  <si>
    <t>con el propósito de garantizar una correcta administración del combustible de aviación,  en caso de presentar diferencia de combustibles, se tomara contacto con la Unidad para verificar nuevamente y en caso de ser pertinente iniciar una preliminar administrativa por perdida de combustible, dejando como evidencia el informe de conteo físico de los puntos de suministro</t>
  </si>
  <si>
    <t>Con el propósito de verificar el parte diario, la planilla diaria, documentación necesaria para realizar el pedido y la disponibilidad de almacenamiento del punto, en caso de presentar alguna irregularidad se toma contacto con el suboficial soporte logístico de combustibles para corroborar la información, dejando como evidencia un informe de revista a la documentación de pedios de combustible de aviación</t>
  </si>
  <si>
    <t>Comparar el combustible suministrado vs horas de vuelo por flotas en cada Unidad.</t>
  </si>
  <si>
    <t xml:space="preserve">Verificar mensualmente la documentación de la cuenta fiscal del almacén de combustible  de aviación, dando cumplimiento a la Circular No. 12 de Mecanismos de Control y Soporte Logístico para la Administración y Vigilancia del Combustible de Aviación, </t>
  </si>
  <si>
    <t>Con la finalidad de realizar trazabilidad de la información con el cierre del boletín certificación de saldos del mes y  sus respectivos soportes, en caso de haber una novedad, deberá de hacer un informe al comando superior para verificar las novedades evidenciadas,  dejando como evidencia el Informe de revista a las cuentas fiscales de los almacenes de combustibles de aviación y almacén de equipos FARE</t>
  </si>
  <si>
    <t>Con el propósito de verificar la información plasma en los libros, guía de transporte, pruebas de cálida, remisión, formato A1, factura, la planilla diaria, documentación necesaria para realizar la recepción del combustible aeronáutico, en caso de presentar alguna irregularidad se toma contacto con el suboficial soporte logístico de combustibles para corroborar la información, dejando como evidencia un informe de revista a la documentación de recepción de combustible de aviación</t>
  </si>
  <si>
    <t>El oficial/suboficial Control Reservas</t>
  </si>
  <si>
    <t>Los Comandantes de las Zonas de Reclutamiento</t>
  </si>
  <si>
    <t>El Oficial de Transportes,   el Oficial de Mantenimiento y  el Oficial de Publicaciones</t>
  </si>
  <si>
    <t xml:space="preserve">verifican mensualmente las  ordenes de trabajo emitidas, con su respectiva orden de entrega o acta de entrega del material y/o recibido a satisfacción, de acuerdo a los marcos jurídicos  establecidos en el  procedimiento de cada proceso, </t>
  </si>
  <si>
    <t>con el fin de controlar que se empleen adecuadamente los recursos asignados a la institución, En caso de presentar incumplimientos en la verificación se debe detener el proceso hasta cumplir con los requisitos exigidos. Dejando como evidencia de la verificación 3 informes, uno por cada responsable de  proceso.</t>
  </si>
  <si>
    <t>Seguimiento a la cadena presupuestal de la apropiación
 asignada a la oficina de Apoyo Logístico durante la vigencia.</t>
  </si>
  <si>
    <t>verifica mensualmente el inventario de los centros de costos centralizados por la Ayudantía General del Ejército, de acuerdo al Manual de procedimientos administrativos y financieros para el manejo de bienes del Ministerio de Defensa Nacional de 2021,</t>
  </si>
  <si>
    <t xml:space="preserve"> con el fin mantener un control activo sobre los bienes y sus responsables y así evitar la perdida o daño de los mismos, En caso de presentar incumplimientos en la verificación se realizara un informe al  comandante  de la unidad a cargo de los bienes, para que tome las acciones correspondientes que de a lugar. Dejando como soporte de la verificación un informe.</t>
  </si>
  <si>
    <t>verifica mensualmente, el cumplimiento de las misiones de trabajo emitidas por el comando superior,</t>
  </si>
  <si>
    <t>con el fin de garantizar el uso adecuado del presupuesto asignado para el pago de pasajes y viáticos por comisiones al interior del país. En caso de presentar incumplimiento en verificación  conllevaría a la no cancelación de pasajes o viáticos y la presentación de un informe donde se expliquen los motivos del incumplimiento. Dejando como soporte de la verificación un informe.</t>
  </si>
  <si>
    <t>El Almacenista General, Almacenista de Comunicaciones, Almacenista de Transportes y Almacenista de Publicaciones de la Ayudantía General,</t>
  </si>
  <si>
    <t>verifican mensualmente el estado de los elementos de seguridad (circuito cerrado, extintores, amarres de estantes, estibas, etc.), de acuerdo al Manual de Procedimientos Administrativos y Financieros para el manejo de bienes del Ministerio de Defensa Nacional de 2021,</t>
  </si>
  <si>
    <t>Seguimiento a la cadena presupuestal de la apropiación 
asignada a la oficina de apoyo logístico durante la vigencia</t>
  </si>
  <si>
    <t>El Almacenista General</t>
  </si>
  <si>
    <t>verifican mensualmente de acuerdo al  Manual de procedimientos administrativos y financieros  los activo fijos registrados en el sistema SAP cargados a los Almacenes CEAYG,</t>
  </si>
  <si>
    <t>Automático</t>
  </si>
  <si>
    <t>A2</t>
  </si>
  <si>
    <t>verifican cada vez que se efectúe una inspección, de acuerdo con el procedimiento de inspección (P-COEJC-CEIGE-037),</t>
  </si>
  <si>
    <t>reuniendo a la comisión inspectora, en el momento que surjan hallazgos que generen presuntas incidencias disciplinarias, administrativas y/o penales y si es del caso hacer ajustes conducentes al plan de inspección o misión de trabajo, verificando también los papeles de trabajo de los inspectores, requiriendo aclaraciones o evidencias adicionales para que la evidencia cumpla las características establecidas y se logren los objetivos de la inspección, dejando como evidencia un acta de reunión.</t>
  </si>
  <si>
    <t>certifica cada vez que finalice la fase detallada de una inspección, de acuerdo con el procedimiento de inspección (P-COEJC-CEIGE-037),</t>
  </si>
  <si>
    <t>El Inspector Ejecutivo, los Inspectores Delegados que lideran los diferentes grupos de la Comisión Inspectora (Inspección General), el Jefe de Estado Mayor / Subdirector y el Oficial / Suboficial de control interno de las Unidades</t>
  </si>
  <si>
    <t>valida cada vez que finalice una inspección, de acuerdo con el procedimiento de inspección (P-COEJC-CEIGE-037),</t>
  </si>
  <si>
    <t>que en los informes presentados por los miembros de la comisión inspectora, haya un adecuado diligenciamiento, redacción, estructura de los hallazgos, objetivo, alcance, conclusiones, recomendaciones y que se haya incluido los aspectos relevantes presentados en la crítica, dejando como evidencia los informes firmados por quienes intervienen (cargue el oficio de remisión de informes firmado por el Inspector General / Cdte. Unidad)</t>
  </si>
  <si>
    <t>Solicitar a la Oficina de Atención al Ciudadano del Comando del Ejército o de las Unidades que en su TOE cuenten con esta dependencia, o al área que según corresponda (sección jurídica), dejando como evidencia el informe de denuncias recibidas a través de los diferentes canales, identificando la cantidad y contra qué funcionarios de las comisiones inspectoras se efectuaron.</t>
  </si>
  <si>
    <t>Generación y/o actualización otras Publicaciones Militares del Ejército Nacional.</t>
  </si>
  <si>
    <t>El Director de la Dirección de estándares de preparación (DESTA)</t>
  </si>
  <si>
    <t>Realizar el control de la actividad reciente de usuarios y trámite de los documentos en el modulo de Gestión Carpetas en el Sistema de Gestión Documental a través de la ventanilla única en cada una de las Unidades del Ejército Nacional.</t>
  </si>
  <si>
    <t xml:space="preserve">Inspector de Estudios - ESMIC - EMSUB - CEMIL - CEMAI </t>
  </si>
  <si>
    <t>El Jefe de registro y control académico de las Unidades,</t>
  </si>
  <si>
    <t xml:space="preserve">Realizar la evaluación del rendimiento del personal de Docentes Hora Catedra y profesores Militares, con el propósito de dar continuidad e identificar las necesidades de planta. </t>
  </si>
  <si>
    <t>Realizar una capacitación al personal de Docentes, Instructores, alumnos y demás personal de la Unidad en temas específicos sobre las consecuencias que trae la corrupción en la vida civil y militar con el fin de educar en la  honradez y transparencia dentro de todo el entorno profesional.</t>
  </si>
  <si>
    <t>Realizar el seguimiento y control en las aulas, con los anexos del seguimiento a desarrollo de la clase, planilla de asistencia y horarios, verificando los contenidos establecidos en el syllabus y actas de reunión de área.</t>
  </si>
  <si>
    <t>Fortalecer la legitimidad y la transparencia institucional mediante la asesoría, direccionamiento y seguimiento de las actuaciones jurídicas, administrativas, operacionales y disciplinarias, enmarcadas en la Constitución, la Ley y las directrices del sector Defensa, manteniendo el respeto por el Derecho Internacional de los Derechos Humanos (DIDH) y el acatamiento del Derecho Internacional Humanitario (DIH), ejerciendo la defensa institucional de acuerdo con sus competencias.</t>
  </si>
  <si>
    <t xml:space="preserve">El proceso inicia con la implementación de directrices y políticas en materia jurídica y finaliza con la adopción de acciones correctivas, preventivas y de mejora. 
Se aplica por parte del Departamento Jurídico Integral, Directores del Departamento Jurídico Integral (Dirección de Derecho Operacional y Derechos Humanos - DIDOH, Dirección de Negocios Generales - DINEG, Dirección de Apoyo a la Transición - DATRA, Dirección de Planeación y Políticas Jurídicas - DIPOJ, Dirección de Defensa Jurídica Integral - DIDEF, Dirección de Difusión, Promoción y Prevención - DIDIP, Oficial Evaluación y Seguimiento del CEDE11), así como la Dirección de Asuntos Disciplinarios y Administrativos del Ejército Nacional (DADAE), Oficina de Asuntos Disciplinarios y Administrativos (OADAS), Jefes de Estado Mayor de las Unidades del escalón táctico, Divisiones, Brigadas y Batallones, Oficiales Jurídicos Militares y Oficiales DDHH de las Escuelas. </t>
  </si>
  <si>
    <t xml:space="preserve"> Director de Asuntos Disciplinarios y Administrativos (DADAE)</t>
  </si>
  <si>
    <t xml:space="preserve">El Director de Asuntos Disciplinarios y Administrativos del Ejército (DADAE) </t>
  </si>
  <si>
    <t xml:space="preserve">valida mensualmente la asignación de expedientes de acuerdo a las competencias establecidas en la ley 1476 de 2011 y la 1862 del 2017, </t>
  </si>
  <si>
    <t xml:space="preserve">Comando Financiero y Presupuestal </t>
  </si>
  <si>
    <t>con el fin de tener claridad de los saldos finales e iniciales de cada periodo. En caso de que no se pueda realizar el cruce en el SIIF por fallas de la plataforma, se debe elaborar un oficio con la respectiva justificación y el pantallazo del error presentado. Dejando como soporte documental de la verificación, el reporte del SIIF de las apropiaciones sin distribuir al corte de cada mes.</t>
  </si>
  <si>
    <t>con el fin de garantizar la consistencia y ajuste a la normatividad de los traslados presupuestales y traslados de apropiación que se realizan en SIIF. En caso de no poder elaborarse el cuadro de control, el analista deberá justificar mediante oficio dirigido a la DIPRE (si no hubo movimientos en el mes o no se realizó por desconocimiento del procedimiento). Dejando como soporte de la verificación, los cuadros de control por cada analista con el registro de dichas de operaciones.</t>
  </si>
  <si>
    <t>con el fin de realizar seguimiento mensual a la pérdida de PAC a través de los cuadros de control. En caso de no realizar la reunión interna de seguimiento de PAC, la Subunidad Ejecutora de Presupuesto debe solicitar la reducción a la DIPRE mediante el formato establecido. Dejando como soporte documental de la verificación, el acta de reunión al interior de la Subunidad para hacer seguimiento al PAC.</t>
  </si>
  <si>
    <t>Suboficial planes 
COFIP</t>
  </si>
  <si>
    <t xml:space="preserve">Trazabilidad y transparencia en el reconocimiento de pasajes y viáticos de las visitas administrativas del COFIP de acuerdo a normatividad vigente </t>
  </si>
  <si>
    <t xml:space="preserve">Asesora Jurídica del área de Servicio al Ciudadano </t>
  </si>
  <si>
    <t>Oficial Servicio al Ciudadano, Gestor y Orientador, Asesora Jurídica, Suboficial Servicio al Ciudadano División y Brigada, Comando Funcionales, Escuelas de formación y CENAE.</t>
  </si>
  <si>
    <t>COMANDO DE EDUCACION Y DOCTRINA (CEDOC) - DIRECCION DE INSTRUCCIÓN Y ENTRENAMIENTO (DITER)</t>
  </si>
  <si>
    <t>Emitir en la orden del día o semanal, lineamientos e instrucciones específicas para la no utilización de instructores o medios (ayudas, áreas, pistas de instrucción) en actividades fuera de lo ordenado, programado o autorizado, por parte del Comando de la Unidad.</t>
  </si>
  <si>
    <t>Inspectores de estudios de las escuelas de Entrenamiento CENAE</t>
  </si>
  <si>
    <t>El Oficial Sección técnica (SETEC-BRIAV32),</t>
  </si>
  <si>
    <t>El Oficial de Operaciones Logísticas de Aviación (DOLAV)</t>
  </si>
  <si>
    <t>Optimizar la programación y ejecución del mantenimiento aeronáutico</t>
  </si>
  <si>
    <t>El Oficial de Operaciones Logísticas de Aviación (DOLAV), Oficial Sección técnica (SETEC-BRIAV32),</t>
  </si>
  <si>
    <t>El Oficial de Operaciones Logísticas de Aviación (DOLAV), Oficial B3 (BRIAV32), Oficial S3 (BAMAV-BAEMA),</t>
  </si>
  <si>
    <t xml:space="preserve"> que por acción u omisión de los almacenistas se  genere perdidas o desviación del material reservado y/o no reservado en custodia</t>
  </si>
  <si>
    <t>debido a solicitar o recibir dadivas para beneficio propio o de terceros.</t>
  </si>
  <si>
    <t xml:space="preserve"> Verifica mensualmente el consolidado de los movimientos diarios en el sistema SAP de los almacenes, de acuerdo a  manual de procedimientos administrativos y financieros para el manejo de bienes del Ministerio de Defensa Nacional (FP-M-003)</t>
  </si>
  <si>
    <t>Jefes de Estado Mayor (DIV 1-8, DAVAA, DIVFE, BAABS2, BAABS3, COMOL1, COMOL2, COMOL3, BASPC21, CEDOC, COREC, CAOCC)</t>
  </si>
  <si>
    <t>Gestionar capacitación al personal responsable de manejo de plataforma SAP en las directrices de posible incidencias administrativas, disciplinarias y penales por incumplimiento a normatividades vigentes, referente al manejo del sistema.</t>
  </si>
  <si>
    <t xml:space="preserve">Realizar retroalimentación con el personal de almacenistas, con el fin de verificar la casuística en el manejo de almacenes en el sistema SAP. </t>
  </si>
  <si>
    <t>El Director de Reclutamiento, Comandante de Zona de Reclutamiento y Control Reservas</t>
  </si>
  <si>
    <t>El oficial EVASE COREC, Oficial o suboficial de contrainteligencia C2 COREC</t>
  </si>
  <si>
    <t>El Director de Reclutamiento</t>
  </si>
  <si>
    <t xml:space="preserve"> coteja trimestralmente las tablas preliminares de patrimonio, anexando las respectivas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t>
  </si>
  <si>
    <t>verifica semestral las tablas preliminares de patrimonio,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t>
  </si>
  <si>
    <t xml:space="preserve">coteja trimestralmente el registro de los bienes y manifestaciones culturales de la institución con su respectivo archivo fotográfico, de acuerdo a lo establecido en Directiva Permanente Nº 000118 “Lineamientos para la Gestión Cultural de las bibliotecas, museos, música militar y patrimonio cultural del Ejercito Nacional”, </t>
  </si>
  <si>
    <t xml:space="preserve"> El Jefe de la  sección técnica</t>
  </si>
  <si>
    <t>Porcentaje de avance de obras de Consolidación</t>
  </si>
  <si>
    <t>verifica mensualmente el acta de confrontación de cargos del almacén de acuerdo al Procedimiento "P-COING-216 Revisión y Verificación a Proyectos de Consolidación",</t>
  </si>
  <si>
    <t>verifica semestralmente la suscripción de contratos de arrendamiento y comodato de acuerdo a los procedimientos P-COING-211  Procedimiento contratos de arrendamiento y P-COING-217  Procedimiento contratos de Comodato,</t>
  </si>
  <si>
    <t>El Oficial de Finca Raíz</t>
  </si>
  <si>
    <t>valida mensualmente la confrontación de cargos frente al sistema SAP versus los informes periódicos presentados por las Unidades Centralizadoras de acuerdo a la actividad N° 7 de la caracterización PR-A-COING-CENAM-046 del proceso de Gestión de Desminado,</t>
  </si>
  <si>
    <t>verifica mensualmente las actividades desarrolladas por los supervisores de acuerdo al Procedimiento Operacional Aprobado N°06 (Aseguramiento y Control de Calidad Interna) y el seguimiento y control de las visitas del componente de monitoreo externo OEA de acuerdo a la Norma Técnica de Calidad 6484 (Anexo A) corroborando el correcto desarrollo y cumplimiento del procedimiento,</t>
  </si>
  <si>
    <t>Oficial de Operaciones de Batallón</t>
  </si>
  <si>
    <t>valida mensualmente el acta de compromiso a los supervisores y lideres responsables de las diferentes tareas de Desminado Humanitario, sobre el manejo transparente de la información que se consigna en los diferentes reportes y documentos de apoyo de acuerdo a la Caracterización del proceso de Desminado,</t>
  </si>
  <si>
    <t>Realizar el seguimiento al cumplimiento del plan de mantenimiento mayor del equipo de Ingenieros.</t>
  </si>
  <si>
    <t>Solicitudes de equipo para préstamo y empleo (Campaña, Fijo y Combate)</t>
  </si>
  <si>
    <t>El Suboficial de Equipo de los Batallones de Ingenieros</t>
  </si>
  <si>
    <t>valida mensualmente el cuadro de situación de equipo de acuerdo con el procedimiento P-COING-209 Administración de equipo de ingenieros,</t>
  </si>
  <si>
    <t>verifica semestralmente el estado de los equipos de Ingenieros Militares en las unidades de acuerdo al plan de revistas realizado por el proceso,</t>
  </si>
  <si>
    <t xml:space="preserve">verifican mensualmente la programación de la parrilla musical de las emisoras en cumplimiento de la Directiva Permanente 1012 de 2016 - numeral 3.2.1, </t>
  </si>
  <si>
    <t>Elaborar y difunde circular de lineamientos sobre el uso y la misión de las emisoras institucionales</t>
  </si>
  <si>
    <t xml:space="preserve">Oficial y/o Suboficial C9 CAAID - B9 BRAID-S5 BAAID </t>
  </si>
  <si>
    <t>Desarrollar la planeación, ejecución y evaluación de tareas, técnicas, tácticas y procedimientos operacionales y administrativos con el fin de brindar herramientas tecnológicas de los Componentes C5 (Comando y Control, Comunicaciones, Cómputo y Ciberdefensa) a las unidades militares del Ejército Nacional.</t>
  </si>
  <si>
    <t>1. Contribuir a la defensa de la soberanía e integridad territorial y el orden constitucional.</t>
  </si>
  <si>
    <t>DAVAA - Sección de Combustibles de Aviación</t>
  </si>
  <si>
    <t xml:space="preserve">Adquisiciones de Bienes y Servicios </t>
  </si>
  <si>
    <t>El ordenador del gasto</t>
  </si>
  <si>
    <t>Comando de Educación y Doctrina (CEDOC) - Centro de Doctrina del Ejercito (CEDOE)</t>
  </si>
  <si>
    <t xml:space="preserve">Reglamentar y coordinar la evaluación, planeamiento, desarrollo y difusión de la doctrina del Ejército Nacional de Colombia, mediante la generación y actualización de publicaciones militares, optimizando así los procesos operacionales, administrativos y académicos de la Fuerza. </t>
  </si>
  <si>
    <t>Realizar la socialización en reunión  temas de manejo de documentos, adulteración, manipulación, modificación, adición o eliminación durante la generación de Doctrina dirigida al personal del Centro de Doctrina del Ejercito.</t>
  </si>
  <si>
    <t>El Director  de la Dirección de términos, símbolos y cultura militar de doctrina (DISDI)</t>
  </si>
  <si>
    <t xml:space="preserve">Realizar la capacitación al personal de la Dirección de Estándares de preparación en temas de fuga de información y las normas vigentes de seguridad informática. </t>
  </si>
  <si>
    <t>Emitir, controlar y verificar las directrices relacionadas con el manejo de la Gestión Documental del Ejército Nacional , desde su producción hasta su disposición final contribuyendo al fortalecimiento institucional.</t>
  </si>
  <si>
    <t>con el propósito de ser presentados al Jefe del Departamento de Educación Militar (CEDE7), para el respectivo aval ante el departamento de Planeación (CEDE5),  en caso de no realizarse, se debe programar para el próximo trimestre,  dejando como evidencia de la validación un informe.</t>
  </si>
  <si>
    <t>Oficial de operaciones logísticas u oficial de administración logística o quien haga sus veces (DIV 1-8, DAVAA, DIVFE, BAABS2, BAABS3, COMOL1, COMOL2, COMOL3, BASPC21, CEDOC, COREC, CAOCC)</t>
  </si>
  <si>
    <t>verifica mensualmente en las reuniones administrativas  los consolidados de los planes de material asignados a sus unidades mediante el sistema SAP acuerdo a  manual de procedimientos administrativos y financieros para el manejo de bienes del Ministerio de Defensa Nacional (FP-M-003)</t>
  </si>
  <si>
    <t>con el fin de realizar la distribución del producto terminado según la necesidad generada en el plan de abastecimiento de la vigencia.  En caso de presentarse incumplimientos en la producción debe realizar un informe dirigido al oficial de Operaciones Logísticas indicando la novedad. dejando como soporte documental de la verificación el Acta de entrega de producto terminado.</t>
  </si>
  <si>
    <t>con el fin de establecer irregularidades en el proceso de incorporación y selección, en caso de no realizarse se debe de reprogramar según cronograma, dejando como soporte un informe ejecutivo.</t>
  </si>
  <si>
    <t>Comando de Educación y Doctrina (CEDOC) - Centro de Estudios Históricos del Ejercito (CEHEJ).</t>
  </si>
  <si>
    <t xml:space="preserve">verifica mensualmente el Cumplimiento del Cronograma de capacitaciones  dirigidas  a unidades   encargadas del manejo de bienes patrimoniales, o quienes haga sus veces, en temas referentes a la   legislación y protección de patrimonio cultural; de acuerdo a la  Directiva Permanente Nº 000118 “Lineamientos para la Gestión Cultural de las bibliotecas, museos, música militar y patrimonio cultural del Ejercito Nacional”, </t>
  </si>
  <si>
    <t xml:space="preserve">con fin sensibilizar sobre la importancia del  patrimonio cultural,  en caso de  NO cumplir con las cronograma, se reprograma las actividades, dejando como soporte de la verificación un informe y/o acta de reunión donde se evidencien los compromisos.   </t>
  </si>
  <si>
    <t xml:space="preserve">Realiza capacitaciones  para el personal encargado del manejo de bienes patrimoniales, enfocado en  la legislación de patrimonio cultural y el debido  diligenciamiento de formatos de acuerdo a la  Directiva Permanente Nº 000118 “Lineamientos para la Gestión Cultural de las bibliotecas, museos, música militar y patrimonio cultural del Ejercito Nacional”  </t>
  </si>
  <si>
    <t xml:space="preserve">El Director del Centro de Estudios Históricos del Ejercito (CEHEJ), </t>
  </si>
  <si>
    <t xml:space="preserve"> con el fin de establecer el inventario y estado actual de los bienes y el  consecutivo que no exista duplicidad en los bienes registrados por las unidades; en caso de no cumplimiento de la actividad, en caso de no cumplimiento de la actividad , se reprograma las misma, dejando como soporte de la verificación un informe general, que compare el avance en el registro de las unidades  de acuerdo al análisis de  la tabla preliminar, consolidando las  fichas de valoración cultural mueble, inmueble, ficha de valoración de patrimonio cultural inmaterial.</t>
  </si>
  <si>
    <t xml:space="preserve">El Director del Centro de Estudios Históricos del Ejercito, </t>
  </si>
  <si>
    <t xml:space="preserve"> con el propósito de dar a conocer la normatividad de investigación aplicable a las ciencias sociales y humanas del Ejercito Nacional, de no realizarse la actividad se debe reprogramar para el siguiente mes, dejando como soporte documental de la verificación informe, anexando acta de capacitación.</t>
  </si>
  <si>
    <t>Unidades del Ejercito, que requieran su reseña histórica durante la vigencia</t>
  </si>
  <si>
    <t xml:space="preserve">El Oficial de análisis SAP SILOG de DISIL </t>
  </si>
  <si>
    <t xml:space="preserve">verifica semestralmente el cumplimiento de las capacitaciones de los diferentes módulos de la plataforma SAP de acuerdo al cronograma del MDN, </t>
  </si>
  <si>
    <t>con el propósito de fortalecer los conocimientos y obtener la certificación del personal designado a emplear la plataforma, en caso de encontrar incumplimiento al cronograma se solicitara a MDN la reprogramación  de la capacitación, dejando como evidencia de la verificación un informe de cumplimiento del cronograma.</t>
  </si>
  <si>
    <t>El Oficial de análisis SAP SILOG y los analistas de SAP SILOG de  almacenes, activos fijos y mantenimiento de DISIL,</t>
  </si>
  <si>
    <t>verifica mensualmente los movimientos en los diferentes módulos en la plataforma SAP de acuerdo a lo establecido en el procedimiento "seguimiento inventarios sistema (SAP - SILOG) P-JEMPP-CEDE4-272",</t>
  </si>
  <si>
    <t xml:space="preserve">El Jefe de Estado Mayor, Ejecutivo y Oficial  de logística y/o quien sea responsable del planeamiento logístico en las Unidades militares </t>
  </si>
  <si>
    <t xml:space="preserve">valida mensualmente las transacciones  realizados en la plataforma SAP- SILOG de los almacenes, de acuerdo a la Directiva de planeamiento logístico N°0000050/2021, </t>
  </si>
  <si>
    <t>verifica mensualmente que se realicen las revistas de confrontación de cargos de los activos fijos, de acuerdo a la Directiva de planeamiento logístico N°0000050/2021 - Anexo F,</t>
  </si>
  <si>
    <t>Posibilidad de afectación  económica y  reputacional por fraude interno en la inadecuada celebración de contratos de arrendamiento o comodato, ocasionando  demandas o acciones legales en contra del Ministerio de Defensa Nacional y el Ejército Nacional a causa del favorecimiento del interés particular o de terceros.</t>
  </si>
  <si>
    <t xml:space="preserve">Posibilidad de afectación reputacional y económica, por corrupción en la manipulación de los documentos soporte o en plataformas tecnológicas para la realización de procedimientos de administración de talento humano, a causa del incumplimiento de los lineamientos para la administración del personal militar y civil de la Fuerza, derivado de la falta de verificación, supervisión efectiva y transversal entre las secciones de la Dirección de Personal. </t>
  </si>
  <si>
    <t>Posibilidad de afectación reputacional Por fraude interno en la incorrecta certificación de personal militar en los cursos y diplomados que ofrece la Dirección de Preservación, en materia de SG-SST (Seguridad y salud en el Trabajo) a causa de falencias en el cumplimiento de los deberes académicos.</t>
  </si>
  <si>
    <t>Posibilidad de Afectación Reputacional, por corrupción al revelar información registrada en la base de datos de la reserva comprometiendo la seguridad nacional, a causa del incumplimiento de los lineamientos establecidos por la fuerza al favorecer el interés particular sobre el institucional.</t>
  </si>
  <si>
    <t xml:space="preserve">                                     
                                      </t>
  </si>
  <si>
    <t>MATRIZ PARA LA GESTIÓN INTEGRAL DEL RIESGO</t>
  </si>
  <si>
    <r>
      <t xml:space="preserve">Pág. </t>
    </r>
    <r>
      <rPr>
        <sz val="14"/>
        <rFont val="Arial"/>
        <family val="2"/>
      </rPr>
      <t>1 de 1</t>
    </r>
    <r>
      <rPr>
        <b/>
        <sz val="14"/>
        <rFont val="Arial"/>
        <family val="2"/>
      </rPr>
      <t xml:space="preserve">
</t>
    </r>
  </si>
  <si>
    <t>COMANDO GENERAL DE LAS FUERZAS</t>
  </si>
  <si>
    <r>
      <t xml:space="preserve">Código: </t>
    </r>
    <r>
      <rPr>
        <sz val="14"/>
        <rFont val="Arial"/>
        <family val="2"/>
      </rPr>
      <t>FO-CEDE5-DIGEC-487</t>
    </r>
  </si>
  <si>
    <r>
      <t xml:space="preserve">Versión: </t>
    </r>
    <r>
      <rPr>
        <sz val="14"/>
        <rFont val="Arial"/>
        <family val="2"/>
      </rPr>
      <t>14</t>
    </r>
  </si>
  <si>
    <r>
      <t xml:space="preserve">Fecha de Emisión: </t>
    </r>
    <r>
      <rPr>
        <sz val="14"/>
        <rFont val="Arial"/>
        <family val="2"/>
      </rPr>
      <t>2025-11-11</t>
    </r>
  </si>
  <si>
    <t>Diseño y Análisis de controles</t>
  </si>
  <si>
    <r>
      <t xml:space="preserve">Seguimiento, Monitoreo y Verificación de los Controles
</t>
    </r>
    <r>
      <rPr>
        <sz val="11"/>
        <color rgb="FF000000"/>
        <rFont val="Arial Narrow"/>
        <family val="2"/>
      </rPr>
      <t>(diligenciar hoja seguimiento control</t>
    </r>
    <r>
      <rPr>
        <b/>
        <sz val="11"/>
        <color rgb="FF000000"/>
        <rFont val="Arial Narrow"/>
        <family val="2"/>
      </rPr>
      <t>)</t>
    </r>
  </si>
  <si>
    <r>
      <t>Seguimiento, Monitoreo y Verificación de las Acciones
(</t>
    </r>
    <r>
      <rPr>
        <sz val="11"/>
        <color rgb="FF000000"/>
        <rFont val="Arial Narrow"/>
        <family val="2"/>
      </rPr>
      <t>diligenciar hoja Plan de Acciones</t>
    </r>
    <r>
      <rPr>
        <b/>
        <sz val="11"/>
        <color rgb="FF000000"/>
        <rFont val="Arial Narrow"/>
        <family val="2"/>
      </rPr>
      <t>)</t>
    </r>
  </si>
  <si>
    <t>Tipología del Riesgo</t>
  </si>
  <si>
    <r>
      <t>Causa Raíz
(</t>
    </r>
    <r>
      <rPr>
        <sz val="11"/>
        <color rgb="FF000000"/>
        <rFont val="Arial Narrow"/>
        <family val="2"/>
      </rPr>
      <t xml:space="preserve">Inicia con </t>
    </r>
    <r>
      <rPr>
        <b/>
        <sz val="11"/>
        <color rgb="FF000000"/>
        <rFont val="Arial Narrow"/>
        <family val="2"/>
      </rPr>
      <t>debido a / a causa de)</t>
    </r>
  </si>
  <si>
    <t>Criterios de Impacto</t>
  </si>
  <si>
    <t>Se refleja la información seleccionada en la columna M</t>
  </si>
  <si>
    <r>
      <t xml:space="preserve">Acción
</t>
    </r>
    <r>
      <rPr>
        <sz val="11"/>
        <color rgb="FF000000"/>
        <rFont val="Arial Narrow"/>
        <family val="2"/>
      </rPr>
      <t>(inicia con alguno de los siguientes verbos de comparación:</t>
    </r>
    <r>
      <rPr>
        <b/>
        <sz val="11"/>
        <color rgb="FF000000"/>
        <rFont val="Arial Narrow"/>
        <family val="2"/>
      </rPr>
      <t xml:space="preserve"> Verificar, Validar, Conciliar, Comparar, Revisar, Cotejar o Detectar</t>
    </r>
    <r>
      <rPr>
        <sz val="11"/>
        <color rgb="FF000000"/>
        <rFont val="Arial Narrow"/>
        <family val="2"/>
      </rPr>
      <t>)</t>
    </r>
  </si>
  <si>
    <t>Gestión</t>
  </si>
  <si>
    <t>Posibilidad de afectación económica</t>
  </si>
  <si>
    <t>Ejecución y Administración de procesos</t>
  </si>
  <si>
    <t>Media</t>
  </si>
  <si>
    <t xml:space="preserve">     Entre 100 y 500 SMLMV </t>
  </si>
  <si>
    <t>Mayor</t>
  </si>
  <si>
    <t>Alto</t>
  </si>
  <si>
    <t>Probabilidad</t>
  </si>
  <si>
    <t>40%</t>
  </si>
  <si>
    <t>Muy Baja</t>
  </si>
  <si>
    <t xml:space="preserve">  </t>
  </si>
  <si>
    <t/>
  </si>
  <si>
    <t>Posibilidad de afectación reputacional</t>
  </si>
  <si>
    <t xml:space="preserve">     El riesgo afecta la imagen de  la entidad con efecto publicitario sostenido a nivel de sector administrativo, nivel departamental o municipal</t>
  </si>
  <si>
    <t>30%</t>
  </si>
  <si>
    <t>Posibilidad de afectación reputacional y económica</t>
  </si>
  <si>
    <t xml:space="preserve">     El riesgo afecta la imagen de la entidad con algunos usuarios de relevancia frente al logro de los objetivos</t>
  </si>
  <si>
    <t>Moderado</t>
  </si>
  <si>
    <t>Integridad_Pública_Corrupción</t>
  </si>
  <si>
    <t>Integridad Pública - Corrupción</t>
  </si>
  <si>
    <t>25%</t>
  </si>
  <si>
    <t>R9</t>
  </si>
  <si>
    <t>R10</t>
  </si>
  <si>
    <t>R11</t>
  </si>
  <si>
    <t>R12</t>
  </si>
  <si>
    <t>COPER (DIPER-DICER-DIFAB-DIGEH-DIPSE-DIPSO-DISAN)</t>
  </si>
  <si>
    <t>Posibilidad de afectación  reputacional y económica</t>
  </si>
  <si>
    <t>por corrupción en la manipulación de los documentos soporte o en plataformas tecnológicas para la realización de procedimientos de administración de talento humano</t>
  </si>
  <si>
    <t>a causa del incumplimiento de los lineamientos para la administración del personal militar y civil de la Fuerza, derivado de la falta de verificación, supervisión efectiva y transversal entre las secciones de la Dirección de Personal.</t>
  </si>
  <si>
    <t xml:space="preserve">     El riesgo afecta la imagen de la entidad a nivel nacional, con efecto publicitarios sostenible a nivel país</t>
  </si>
  <si>
    <t xml:space="preserve">El Director de Personal por intermedio del Oficial de Evaluación y Seguimiento y el Oficial de Base de datos </t>
  </si>
  <si>
    <t>verifica trimestralmente de manera aleatoria las diferentes actividades que realizan las secciones de la Dirección de Personal y los privilegios de los usuarios SIATH, conforme lo descrito en la Directiva permanente “ Administración de Talento Humano”  N° 01032 de 2016,</t>
  </si>
  <si>
    <t xml:space="preserve">con el fin de controlar la correcta ejecución de las actividades de acuerdo a la normatividad, en caso de no realizarse esta actividad se efectuara un oficio con la reprogramación de la verificación. Dejando como soporte de la verificación un informe. </t>
  </si>
  <si>
    <t>Realizar capacitaciones al personal de la Dirección sobre las implicaciones legales que se derivan del uso fraudulento de gestión documental e informática.</t>
  </si>
  <si>
    <t>Cambios de vacaciones cargados en la plataforma SIATH con soportes</t>
  </si>
  <si>
    <t xml:space="preserve"> cotejan semestralmente los cambios de arma del personal de oficiales y suboficiales, y el cumplimiento de las responsabilidades del personal civil en la plataforma SIGEP II (HV hojas de vida – Bienes y Rentas ) de acuerdo a directiva de personal vigente</t>
  </si>
  <si>
    <t xml:space="preserve">con el fin de corroborar que la información cargada sea coherente con los soportes correspondientes en caso de no hacer la verificación en el la fecha indicada se debe reprogramar en el periodo de evaluación. Dejando como soporte del cotejo dos informes de las verificaciones realizadas. </t>
  </si>
  <si>
    <t>verifica trimestralmente  el diligenciamiento de la Promesa de Reserva SIATH y el cumplimiento de la rotación de traslados, de acuerdo a los lineamientos de la directiva de personal,</t>
  </si>
  <si>
    <t>con el fin asegurar la confidencialidad de la información y dar cumplimiento a los lineamientos establecidos, si llegase a no cumplir con la meta de las acciones se debe informar mediante oficio al señor Director del por qué del incumplimiento; Dejando como evidencia de la verificación dos informes.</t>
  </si>
  <si>
    <t>verifica mensualmente  el estado de los cobros persuasivos,  las indemnizaciones de vacaciones y hace la revisión a la nómina de la dirección, de acuerdo a la directiva de personal,</t>
  </si>
  <si>
    <t>con el fin de contrastar la veracidad de los datos y dar cumplimiento a los criterios mínimos de dichas actividades; en caso de no cumplir con lo anterior se debe realizar una reunión de coordinación para establecer compromisos y dar cumplimiento a las verificaciones. dejando como soporte de la verificación dos informes y un acta de revisión de la nómina.</t>
  </si>
  <si>
    <t xml:space="preserve">verifica mensualmente los soportes documentales de los actos administrativos y los datos estadísticos de la ejecución por cada rubro asignado a la Dirección de Personal, de acuerdo a directiva de personal vigente, </t>
  </si>
  <si>
    <t xml:space="preserve"> con el fin de comprobar la veracidad de la información plasmada en las OAP ( orden administrativa de personal) y  de la revisión de gastos; en caso de no presentar la estadística se debe citar a reunión a los responsables y establecer causas y soluciones. Dejando como evidencia de la verificación tres informe y un acta de reunión.</t>
  </si>
  <si>
    <t>verifica mensualmente la delegación de alimentación frente a las novedades enviadas por las unidades de acuerdo a lo establecido en la Directiva Permanente 01032/2016,</t>
  </si>
  <si>
    <t xml:space="preserve">a causa de la falta de conocimientos específicos de los servidores públicos de las CPAMS para la función penitenciaria y carcelaria. </t>
  </si>
  <si>
    <t xml:space="preserve">     El riesgo afecta la imagen de alguna área de la organización</t>
  </si>
  <si>
    <t>El Oficial de telemática de la DICER</t>
  </si>
  <si>
    <t>verifica mensualmente los roles de usuarios, privilegios de acceso, modificación y reportes del aplicativo SISIPEC WEB (Sistema de Información de Sistematización Integral del Sistema Penitenciario y Carcelario) con el apoyo del profesional de soporte SISIPEC de acuerdo a MAAT (Modelo Anualizado de Atención y Tratamiento)</t>
  </si>
  <si>
    <t xml:space="preserve"> con el propósito de garantizar el correcto manejo de cargue y reportes de información del Personal Privado de la Libertad en el aplicativo. De no realizarse la actividad, se realiza análisis de las situaciones que contribuyen al incumplimiento ordenando y de manera inmediata realizar la actividad y acciones correctivas a que haya lugar por parte del mando con el funcionario responsable. Dejando como evidencia de la verificación un informe.</t>
  </si>
  <si>
    <t>Verificar en las CPAMS el cumplimiento de las Directivas Permanentes "DIR2014-18 Políticas de Seguridad de la Información para el Sector Defensa” y “Directiva de Telemática 00376 de 2009 Capitulo IV, Sección A" para el funcionamiento de las bases de datos de talento humano y el aplicativo SISIPEC WEB (Sistema de Información de Sistematización Integral del Sistema Penitenciario y Carcelario), con el fin de otorgar seguridad en el manejo de la información</t>
  </si>
  <si>
    <t>Oficial de Telemática DICER</t>
  </si>
  <si>
    <t>El Oficial Penitenciario de la DICER</t>
  </si>
  <si>
    <t>verifica mensualmente la nómina de las Cárceles y Penitenciarías para miembros de la Fuerza Pública de Alta y Media Seguridad CPAMS del Ejército Nacional realizando reunión con los Subdirectores de las CPAMS,</t>
  </si>
  <si>
    <t>con el fin de orientar para toma de decisiones con respecto al personal con cargos sensibles y que devengan menos del 50% de su salario. De no realizarse la actividad, se hace análisis de las situaciones que contribuyen al incumplimiento ordenando y de manera inmediata realizar la actividad y acciones correctivas a que haya lugar por parte del mando con el funcionario responsable. Dejando como evidencia de la verificación acta de reunión.</t>
  </si>
  <si>
    <t>El Oficial de Asuntos Penitenciarios</t>
  </si>
  <si>
    <t>valida mensualmente con el equipo jurídico de la DICER que las PQRS sean contestadas dentro de los términos conforme al Procedimiento Servicio al Ciudadano Código P-COEJC-CEAYG-251, para emitir aval jurídico a las respuestas, e iniciar acciones necesarias en caso de evidenciar quejas por actos fraudulentos,</t>
  </si>
  <si>
    <t>con el fin de evitar actuaciones judiciales contra la institución y garantizar los derechos fundamentales de los ciudadanos. De no realizarse el control, se realiza análisis de las situaciones que contribuyen al incumplimiento ordenando de manera inmediata realizar la actividad y acciones correctivas a que haya lugar por parte del mando con el funcionario responsable. Dejando como soporte de la validación un acta de reunión.</t>
  </si>
  <si>
    <t>Posibilidad de afectación económica y reputacional</t>
  </si>
  <si>
    <t>por corrupción al desviar los recursos asignados para las actividades desarrolladas en la Dirección de familia y bienestar</t>
  </si>
  <si>
    <t xml:space="preserve">     Mayor a 500 SMLMV </t>
  </si>
  <si>
    <t>El Oficial de bienestar y disciplina y oficial de familia de la Dirección de familia</t>
  </si>
  <si>
    <t xml:space="preserve"> verifica de manera mensual la ejecución de las actividades desarrolladas de acuerdo a lo establecido por la directiva de políticas y lineamientos en familia y bienestar vigente, para la ejecución de las actividades misionales desarrolladas en la Dirección de Familia y Bienestar,</t>
  </si>
  <si>
    <t>Con el fin  de evaluar de manera integral el avance en el cumplimiento de las actividades programadas, se realiza un seguimiento detallado a la ejecución de las acciones desarrolladas durante el período evaluado. Este proceso permite verificar que dichas actividades se estén llevando a cabo conforme a lo establecido en la planeación de la vigencia, identificar posibles desviaciones y asegurar la adopción de medidas que garanticen el logro de los objetivos institucionales. en caso de que no se cumpla con esta actividad se genera acta de reunión con compromisos. Dejando como evidencia de la  verificación, un informe ejecutivo de las actividades desarrolladas en el área de familia y en el área de bienestar.</t>
  </si>
  <si>
    <t>Realizar capacitaciones al personal orgánico de la dirección de familia y bienestar, en las implicaciones legales que se derivan del uso fraudulento de gestión documental e informática.</t>
  </si>
  <si>
    <t>Oficial Jurídico DIFAB</t>
  </si>
  <si>
    <t xml:space="preserve">El subdirector de Familia y Bienestar </t>
  </si>
  <si>
    <t xml:space="preserve">verifica  de manera mensual  con los responsables de la ejecución del manejo de los recursos de las actividades desarrolladas, de acuerdo a lo establecido  por la directiva de políticas y lineamientos en familia y bienestar vigente, para  la ejecución de las actividades misionales desarrolladas en la Dirección de Familia y Bienestar, </t>
  </si>
  <si>
    <t>Con el fin de asegurar una gestión eficiente y transparente de los recursos asignados, se realiza un seguimiento sistemático a los procesos que cuentan con partidas presupuestales definidas. Este seguimiento contempla la verificación del porcentaje de ejecución frente a lo programado para la vigencia, lo que permite evaluar el avance real, identificar desviaciones, implementar oportunamente medidas correctivas y garantizar el cumplimiento de los objetivos establecidos en la planeación presupuestal, en caso de que no se cumpla con esta actividad se genera un informe justificando por qué no se realizó, dejando como evidencia de la verificación el acta de reunión radar de transparencia.</t>
  </si>
  <si>
    <t>El Oficial de Presupuesto DIFAB</t>
  </si>
  <si>
    <t>verifica de manera mensual el estado actual de los activos fijos y de control administrativo mediante el proceso de revistas programadas y ordenadas por la Dirección de Familia y Bienestar en el cumplimiento al manual de bienes del MDN vigente.</t>
  </si>
  <si>
    <t>Con el fin de asegurar una gestión integral y eficiente de los activos institucionales, se implementa un sistema de seguimiento permanente orientado a monitorear su estado físico, funcionalidad y disponibilidad. Este control continuo permite identificar de manera oportuna cualquier pérdida, deterioro injustificado o novedad que pueda comprometer la integridad o adecuado uso de los bienes, facilitando la adopción de acciones preventivas y correctivas que garanticen su conservación y prolonguen su vida útil.” en caso de que no se cumpla con esta actividad se genera un informe justificando por qué no se realizó, dejando como evidencia de la verificación de un informe ejecutivo.</t>
  </si>
  <si>
    <t>A causa de la falta de seguimiento y aplicación rigurosa de protocolos éticos y tecnológicos que compromete la transparencia en los procesos de evaluación para ascensos.</t>
  </si>
  <si>
    <t>Muy Alta</t>
  </si>
  <si>
    <t>Verifica mensualmente, la información contenida en el backup mensual, así como llevar el control detallado de las actividades de acuerdo al procedimiento de Evaluación y desarrollo por competencias.</t>
  </si>
  <si>
    <t xml:space="preserve">Verificar el cumplimiento al procedimiento de Evaluación y desarrollo por competencias, que se realiza cada semestre.  </t>
  </si>
  <si>
    <t>verifica trimestralmente la realización de capacitación y sensibilización al personal de la sección de acuerdo al procedimiento de Evaluación y desarrollo por competencias,</t>
  </si>
  <si>
    <t>con el fin de fortalecer conocimientos en relación al código ético y deontológico del psicólogo. En caso de que no se realice esta actividad se elaborara un informe justificando la reprogramación de esta. Dejando como evidencia de la verificación un acta de capacitación con sus anexos.</t>
  </si>
  <si>
    <t>valida mensualmente el correcto envío de los links (evaluación de competencias directivas y del SG-SST, de acuerdo al árbol de relación creado para el personal a evaluar (3 superiores, 3 subalternos y autoevaluación),</t>
  </si>
  <si>
    <t xml:space="preserve">con el fin de se realicen los barridos en la plataforma e identificar el número de respuestas de acuerdo al procedimiento de Evaluación y desarrollo por competencias. En caso de no se realice esta actividad se efectuara un informe de ejecución, Dejando como soporte de la validación un informe. </t>
  </si>
  <si>
    <t>Verifica mensualmente el seguimiento detallado de las actividades relacionadas con el procedimiento de Evaluación por competencias,</t>
  </si>
  <si>
    <t>con qué fin que se cumplan los lineamientos establecidos del procedimiento, En caso de no realizarse esta actividad se efectuara un oficio de reprogramación de esta, Dejando como soporte de la verificación un informe.</t>
  </si>
  <si>
    <t>Por fraude interno en la incorrecta certificación de personal militar en los cursos y diplomados que ofrece la Dirección de Preservación, en materia de SG-SST (Seguridad y salud en el Trabajo)</t>
  </si>
  <si>
    <t>El Oficial Análisis y Preservación</t>
  </si>
  <si>
    <t>Coteja mensualmente la revisión, por parte de los ingenieros administradores de la plataforma Blackboard CEMIL–ESLOG, de la certificación del personal que realiza los cursos, conforme a lo establecido al plan anual de trabajo SG-SST.</t>
  </si>
  <si>
    <t>En caso de no cumplir con lo anterior se debe realizar una reunión de coordinación para establecer compromisos y dar cumplimiento a las verificaciones. Dejando como evidencia documental del cotejo un informe de Seguimiento.</t>
  </si>
  <si>
    <t>Realizar Informe general con las estadísticas del Personal inscrito y del personal que aprobó  en  los cursos planteados,  con sus respectivas certificaciones.</t>
  </si>
  <si>
    <t>valida mensualmente el listado del personal que desarrolló el (curso de trabajo en alturas), (espacios confinados en sus distintos niveles) realizados con Ministerio de Trabajo, como está estipulado en la  Directiva Permanente N.0224 del Sistema de Gestión de Seguridad y Salud en el Trabajo  de Diciembre del 2017 y Decreto 1072 de 2015,</t>
  </si>
  <si>
    <t xml:space="preserve">con el fin de realizar el cruce  del personal que asistió a las instrucciones, firmó las actas de capacitación y figura debidamente certificado, garantizando así la transparencia del proceso, la trazabilidad de la información  y previniendo irregularidades relacionadas con la certificación militar, En caso de no realizarse, se efectuara oficio explicando la razón por la cual no se ejecutó la verificación. Dejando como evidencia de la validación un informe de actividad. </t>
  </si>
  <si>
    <t>verifica mensualmente el cumplimiento de los procedimientos por parte del administrador de la plataforma BLACKBOARD, de acuerdo con lo establecido en el Plan Anual de Trabajo del SG-SST.</t>
  </si>
  <si>
    <t>Con el fin de prevenir irregularidades relacionadas con la transparencia en la gestión de la plataforma, garantizando la trazabilidad y el respaldo de toda la información registrada. En caso de incumplimiento, se realizará una reunión de coordinación para establecer compromisos y asegurar la ejecución de las verificaciones. Dejando como evidencia de la verificación, un acta de reunión.</t>
  </si>
  <si>
    <t>Por fraude interno al adulterar los expedientes prestacionales que generan pago de indemnizaciones, fallecidos y cesantías</t>
  </si>
  <si>
    <t>verifica mensualmente la conformación de expedientes prestacionales, de acuerdo a la directiva ministerial No. 025 del 2018,</t>
  </si>
  <si>
    <t>con el fin de validar que estos cumplan con lo dispuesto en el Procedimiento gestión de reconocimiento prestacional P-COPER-DIPSO-462, en caso de no realizarse, se elabora oficio explicando la razón por la cual no se ejecutó la verificación, dejando como evidencia de la verificación un informe.</t>
  </si>
  <si>
    <t>Realizar la revisión e inspección posterior al lanzamiento de la nómina, con el fin de verificar la correcta ejecución del proceso y detectar posibles inconsistencias.</t>
  </si>
  <si>
    <t>El Oficial jurídico</t>
  </si>
  <si>
    <t>Verifica mensualmente que el personal encargado de procesos sensibles reciba capacitación orientada a identificar conductas asociadas a la corrupción y a comprender las consecuencias disciplinarias, administrativas y penales derivadas de dichas prácticas, en cumplimiento al "Proceso de administración de personal activo para el reconocimiento de prestaciones sociales unitarias por parte de la DIPSO",</t>
  </si>
  <si>
    <t>con el fin de fortalecer la cultura de integridad y prevenir riesgos institucionales dentro de la Dirección. En caso de no realizarse, se elabora oficio explicando la razón por la cual no se ejecutó la actividad. Dejando como evidencia de la verificación el acta de capacitación.</t>
  </si>
  <si>
    <t>valida semestralmente ante el Comando de Apoyo de Combate de Contrainteligencia Militar (CACIM)la realización de pruebas de poligrafía de rutina al personal recién trasladado a la Dirección, en cumplimiento de la Directiva Permanente vigente "Proceso de administración de personal activo para el reconocimiento de prestaciones sociales unitarias por parte de la DIPSO",</t>
  </si>
  <si>
    <t>con el fin de asegurar la aplicación de medidas preventivas orientadas al fortalecimiento de la integridad y la confiabilidad del talento humano. En caso de no realizarse, se elabora oficio explicando la razón por la cual no se ejecutó la actividad. Dejando como evidencia un oficio de solicitud polígrafo.</t>
  </si>
  <si>
    <t xml:space="preserve">verifica  de manera mensual con los responsables de la ejecución del manejo de los recursos que generan pago de (indemnizaciones, fallecidos y cesantías), de acuerdo a lo establecido por la directiva vigente, para la ejecución de las actividades misionales desarrolladas en la DIPSO, </t>
  </si>
  <si>
    <t>Con el fin  de asegurar una gestión eficiente de los recursos asignados, así como el avance de la ejecución de las partidas otorgadas a la Dirección de Prestaciones Sociales, en caso de que no se cumpla con esta actividad se genera un informe justificando por qué no se realizó, dejando como evidencia de la verificación acta de reunión del Radar de Transparencia.</t>
  </si>
  <si>
    <t>a causa de que el personal de medicina laboral reciba dádivas o beneficio personal dentro del proceso de las juntas médicas.</t>
  </si>
  <si>
    <t>verifica semestralmente o cuando exista cambios de personal, el cumplimiento de la capacitación sobre marcos legales, sobre el proceso de juntas médicas, inducción o reinducción al puesto de trabajo, bajo lo estipulado en la Directiva Permanente N° 00000166 programa de inducción y re inducción,</t>
  </si>
  <si>
    <t>con el fin de evitar el desconocimiento de la normatividad aplicable, de sus funciones y responsabilidades. En caso de no realizar esta capacitación, se efectuará un acta de levantamiento del cargo plasmando todas las novedades. Dejando como evidencia de la verificación el acta de capacitación y acta de entrega del cargo.</t>
  </si>
  <si>
    <t xml:space="preserve">Realizar análisis de  procesos Invalidados durante el mes, donde se informe porque conceptos no continuo para termino de notificación de junta médica. </t>
  </si>
  <si>
    <t>El Suboficial de soporte técnico</t>
  </si>
  <si>
    <t>valida mensualmente la plataforma (SIML- Sistema de información Medicina Laboral, FIMED - Ficha Médica Digital) a través de la verificación de perfiles y acciones realizados por usuarios funcionales de los sistemas, procedimiento establecido en la Directiva permanente Nº. 009 / 2012,</t>
  </si>
  <si>
    <t xml:space="preserve">con el fin de realizar monitoreo y así controlar la información de dichas plataformas. En caso de no realizar esta actividad se efectuará reunión para verificar la información dejando registro en un acta de reunión. Dejando como evidencia de la validación un informe de actividades. </t>
  </si>
  <si>
    <t>verifica mensualmente la revisión de una muestra aleatoria de las planillas u oficios de ingreso de los formatos de seguridad que son enviados a medicina laboral para su cargue en los expedientes de los usuarios, como control de las hojas de seguridad de conceptos de especialista para junta médica, procedimiento establecido en la Directiva permanente Nº. 009 / 2012,</t>
  </si>
  <si>
    <t>con el fin de hacer seguimiento y control de las hojas de seguridad por parte de los ESM y oficinas de Medicina Laboral. En caso de no realizar esta actividad se efectuará reunión para verificar la información dejando registro en un acta de reunión. Dejando como evidencia de la verificación un informe.</t>
  </si>
  <si>
    <t>El Oficial de Juntas Médicas junto con su Auditor de Calidad,</t>
  </si>
  <si>
    <t>verifica trimestralmente la revisión aleatoria de máximo el 20% de juntas médicas realizadas desde su inicio hasta su notificación, estipulado en la Directiva permanente Nº. 009 / 2012,</t>
  </si>
  <si>
    <t>con el fin de revisar el proceso de junta médica validada, (ficha médica, documentación anexa, conceptos cargados, informativo administrativo), para dar continuidad al proceso de programación a junta. En caso de no realizar esta revisión, se deberá elaborar un oficio aclaratorio ante la no ejecución de esta actividad no realizada. Dejando como evidencia de la verificación un informe anexando (lista de chequeo).</t>
  </si>
  <si>
    <t>El Oficial de Juntas Médicas</t>
  </si>
  <si>
    <t>valida mensualmente el seguimiento del cumplimiento de los tiempos establecidos para la notificación definitiva de los resultados de las juntas médicas, comprobando que dichas notificaciones se efectúen dentro del plazo estipulado en el decreto Ley 1796de 2000 y su modificatorio Decreto 533 de 2025,</t>
  </si>
  <si>
    <t xml:space="preserve">con el fin de prevenir actos que puedan generar conflictos de interés o favorecer situaciones indebidas. En caso de no realizar esta actividad se efectuará reunión para verificar la información dejando registro en un acta de reunión. Dejando como evidencia de la validación un informe. </t>
  </si>
  <si>
    <t xml:space="preserve">debido al incumplimiento del marco normativo que genera la alta rotación de personal de las CPAMS </t>
  </si>
  <si>
    <t>El Oficial de Órganos Colegiados de la DICER</t>
  </si>
  <si>
    <t xml:space="preserve">verifica mensualmente la operatividad del Consejo de Evaluación y Tratamiento -CET- y de la Junta de Trabajo, Estudio y Enseñanza -JETEE- de las  Cárceles y Penitenciarías de Alta y Media Seguridad CPAMS conforme al Modelo Anualizado de Atención y Tratamiento MAAT, </t>
  </si>
  <si>
    <t>con el fin de realizar  el monitoreo del aplicativo SISIPEC WEB (Sistema de Información de Sistematización Integral del Sistema Penitenciario y Carcelario) comparando reportes del aplicativo frente a los lineamientos y planificación;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t>
  </si>
  <si>
    <t>Aceptar</t>
  </si>
  <si>
    <t>El Oficial de Personal DICER</t>
  </si>
  <si>
    <t>verifica trimestralmente el cumplimiento de capacitación de la normativa inherente a la función penitenciaria y los lineamientos institucionales,</t>
  </si>
  <si>
    <t>con el fin de fortalecer las competencias específicas del personal orgánico de la DICER en el ejercicio de sus funciones, conforme a la Directiva Permanente 000156 de 2019  Administración de Personal de los Centros de Reclusión Militar o la que la modifique,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respectivo informe</t>
  </si>
  <si>
    <t>El Oficial de Evaluación y Seguimiento de la DICER</t>
  </si>
  <si>
    <t>verifica mensualmente el reporte de la circular de plazos de la DICER 2025 resultado de las misiones particulares conforme a la Directiva Permanente 000156 Administración de Personal de los Centros de Reclusión Militar o la que la modifique, consolidando los informes de cumplimiento de las áreas de la DICER,</t>
  </si>
  <si>
    <t>con el fin de realizar las respectivas retroalimentaciones a las Cárceles y Penitenciarías de Alta y Media Seguridad CPAMS.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t>
  </si>
  <si>
    <t xml:space="preserve">con el fin de verificar el cumplimiento de la función penitenciaria y carcelaria.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informe de la visita a la CPAMS   </t>
  </si>
  <si>
    <t>por pérdida de la reserva de la información confidencial en casos de familia, comprometiendo así la privacidad y seguridad de los involucrados</t>
  </si>
  <si>
    <t>debido a a las actuaciones indebidas por parte de los servidores públicos que atiende los casos.</t>
  </si>
  <si>
    <t>El oficial de Area de familia</t>
  </si>
  <si>
    <t>verifica mensualmente el cumplimiento del plan de trabajo anual por parte de los CEFAM, en cumplimiento a la directiva de Familia y Bienestar.</t>
  </si>
  <si>
    <t>Con la finalidad de asegurar una cobertura integral y efectiva de las actividades y atenciones psicosociales, se desarrollan acciones orientadas a fortalecer el bienestar emocional, familiar y social de todos los miembros del Ejército Nacional. Este proceso garantiza la disponibilidad de intervenciones oportunas, pertinentes y articuladas, contribuyendo al mejoramiento de la calidad de vida y al cumplimiento de los objetivos institucionales en materia de apoyo psicosocial. De no realizarse las actividades se debe enviar la justificación y la reprogramación y ajuste al cronograma de actividades para la vigencia, dejando como evidencia documental de la verificación un informe de actividades.</t>
  </si>
  <si>
    <t xml:space="preserve">Verificar las video conferencias trimestrales con los centros de familia a nivel nacional en cabeza del director de familia y bienestar con la finalidad de verificar las problemáticas y generar compromisos que permitan corregir las posibles fallas que se presenten en la prestación de las atenciones y servicios prestados en los centros de familia </t>
  </si>
  <si>
    <t>Oficial de Familia</t>
  </si>
  <si>
    <t xml:space="preserve"> El oficial de Area de familia</t>
  </si>
  <si>
    <t>verifica mensual con cada uno de los coordinadores a nivel nacional que tienen a cargo los centros de familia y de acuerdo a la directiva vigente, y del plan de trabajo establecido,</t>
  </si>
  <si>
    <t>Con el fin de identificar de manera precisa las falencias que puedan presentarse durante el proceso de acompañamiento, se implementan mecanismos de evaluación y retroalimentación que permitan efectuar los ajustes necesarios. Este enfoque garantiza la mejora continua del servicio y el fortalecimiento de las acciones orientadas al cumplimiento de los objetivos institucionales. De no realizarse la actividad se debe realizar justificación y modificación de acuerdo a lo planteado en el plan para la vigencia, dejando como evidencia de la verificación informe de acompañamiento</t>
  </si>
  <si>
    <t xml:space="preserve">verifica mensualmente el porcentaje de satisfacción de los servicios prestados por el área de familia, en cumplimento al plan instruccional de Bienestar. </t>
  </si>
  <si>
    <t>Con el fin de identificar de manera oportuna las posibles falencias en la atención y en los servicios prestados por el Área de Familia, se implementan mecanismos de evaluación, seguimiento y mejora continua. Estos procesos permiten analizar la pertinencia, oportunidad y calidad de las intervenciones, así como adoptar acciones correctivas y preventivas orientadas a optimizar el servicio brindado, fortaleciendo así la gestión institucional y el bienestar de la población atendida”. De no realizarse la actividad se debe realizar justificación mediante informe de acuerdo a lo planteado en el plan para la vigencia, Dejando como evidencia de la verificación informe de tabulación de las encuestas de satisfacción.</t>
  </si>
  <si>
    <t>por la Inadecuada implementación y aplicabilidad del sistema de Gestión de seguridad y salud en el trabajo (SG-SST) dentro de la institución</t>
  </si>
  <si>
    <t>debido abaja competencia del personal de CEPSE–SEPSE en las unidades militares.</t>
  </si>
  <si>
    <t>El oficial medicina preventiva y/o suboficial de programa de vigilancia epidemiológica del area evaluación y seguimiento (EVASE) de la (DIPSE)</t>
  </si>
  <si>
    <t>Verifica mensualmente el cumplimiento del programa de vigilancia según lo establecido en la Directiva 0224/2017, Decreto 1072/2015 y Resolución 0312/2019,</t>
  </si>
  <si>
    <t>con el fin de dar cumplimiento a las misiones establecidas en el plan anual de trabajo que emite la Dirección de Preservación de la Integridad y Seguridad del Ejercito (DIPSE), En caso de incumplimiento, se realizará una reunión de coordinación para establecer compromisos y asegurar la ejecución de las verificaciones. Como evidencia del proceso se deberá elaborar un acta de reunión, dejando como soporte documental de la verificación un Informe de seguimiento.</t>
  </si>
  <si>
    <t>Realizar videoconferencia con las unidades, con el fin de  efectuar acompañamiento y  retroalimentación de  las actividades planeadas en el plan anual de trabajo emitido por la Dirección de Preservación de la Integridad y Seguridad del Ejercito (DIPSE)</t>
  </si>
  <si>
    <t>Oficial Medicina Preventiva y del Trabajo</t>
  </si>
  <si>
    <t>El Oficial de investigación y control y/o analista investigaciones del Área de Seguridad e Higiene Industrial (SEHIT) de la (DIPSE)</t>
  </si>
  <si>
    <t>Verifica mensualmente el seguimiento y cumplimiento de la Directiva 0224/2017, Decreto 1072/2015 y Resolución 0312/2019, con los compromisos generados en el Comité de Preservación (COPRESST),</t>
  </si>
  <si>
    <t>con el fin de verificar la aplicación del Sistema de Seguridad y Salud en el Trabajo (SG-SST), En caso de no realizarse, se efectuara oficio explicando la razón por la cual no se ejecuto la verificación, dejando como soporte de la verificación documental un acta de reunión.</t>
  </si>
  <si>
    <t>Valida trimestralmente con base en la cartilla estadística de novedades fuera de combate y accidentes laborales, las investigaciones técnicas y la accidentalidad presentada,</t>
  </si>
  <si>
    <t>con el fin de exponer al Comando de la Dirección de Preservación de la Integridad y Seguridad del Ejercito (DIPSE), la información que permita coadyuvar a generar estrategias de prevención, En caso de no cumplir con lo anterior se debe realizar una reunión de coordinación para establecer compromisos y dar cumplimiento a las verificaciones, dejando como evidencia de la verificación un informe de novedades. Dejando como evidencia de la validación un informe.</t>
  </si>
  <si>
    <t>El CEPSE, SEPSE DIV-BR-BAT</t>
  </si>
  <si>
    <t>verifica mensualmente el cumplimiento de las capacitaciones orientadas a la prevención de novedades fuera de combate del personal militar, así como de accidentes de trabajo y enfermedades laborales en el personal civil, dando cumplimiento a la Directiva 0224/2017, el Decreto 1072/2015 y la Resolución 0312/2019.</t>
  </si>
  <si>
    <t>en caso de no cumplirse esta actividad, se deberá ajustar el soporte documental conforme al Plan Anual de Trabajo en SST, incorporando las actividades y responsables correspondientes, dejando como evidencia el informe de seguimiento.</t>
  </si>
  <si>
    <t>Valida trimestralmente el cumplimiento de los 17 procedimientos  de la directiva N° 0224 del 2017,</t>
  </si>
  <si>
    <t>con el fin de que la información suministrada permita coadyuvar a generar estrategias de prevención, en caso de no cumplirse esta actividad, se realiza análisis de las situaciones que contribuyen al incumplimiento  ordenando de  manera inmediata realizar la actividad y  acciones correctivas a que haya lugar por parte del mando con el funcionario responsable, dejando como evidencia un informe de actividades.</t>
  </si>
  <si>
    <t xml:space="preserve"> </t>
  </si>
  <si>
    <t>Abastecimientos de Aviación</t>
  </si>
  <si>
    <t xml:space="preserve">Inicia desde las necesidades generadas por parte de las Unidades de Mantenimiento de la Aviación del Ejército para suplir todo lo necesario en cuanto a componentes, partes y suministros de aviación. Finaliza cumpliendo con el flujo de abastecimientos requerido para la realización del mantenimiento de aviación y cumplimiento de la misión.
• Departamento de Operaciones Logísticas de Aviación (DOLAV) - DAVAA
• Brigada de Aviación N° 32 de “apoyo y sostenimiento”
• BAAAS
</t>
  </si>
  <si>
    <t xml:space="preserve">por daño de repuestos y/o insumos por inadecuada recepción, empaquetado y entrega, </t>
  </si>
  <si>
    <t>debido a una gestión y supervisión inadecuadas de los procesos logísticos de aviación.</t>
  </si>
  <si>
    <t>Posibilidad de afectación económica y reputacional por daño de repuestos y/o insumos por inadecuada recepción, empaquetado y entrega,  debido a una gestión y supervisión inadecuadas de los procesos logísticos de aviación.</t>
  </si>
  <si>
    <t>verifica trimestralmente, los planes de necesidades de mantenimiento y abastecimientos de aviación, elaborados por las Brigadas y sus Batallones, de acuerdo al Manual de Contratación y Convenios del MDN,</t>
  </si>
  <si>
    <t>Realizar capacitación sobre prácticas estándar de almacenamiento de componentes aeronáuticos.</t>
  </si>
  <si>
    <t>verifica trimestralmente, el seguimiento al estado de las Cartas de Oferta y Aceptación (LOAs), bajo responsabilidad las Brigadas y sus Batallones, de acuerdo a la Directiva 001/2024 MDN,</t>
  </si>
  <si>
    <t>con el objetivo de asegurar que se realicen los pedidos de componentes necesarios, para comprometer y ejecutar los recursos disponibles. En caso de que no se realice el seguimiento al estado de las LOAs, se deberá justificar el incumplimiento con una explicación detallada de las causas que impidieron la actividad y dejar constancia de las acciones tomadas mediante un informe. Dejando como evidencia de la verificación un informe.</t>
  </si>
  <si>
    <t>El Oficial de Operaciones Logísticas de Aviación (DOLAV), verifica trimestralmente, el seguimiento al estado de las Cartas de Oferta y Aceptación (LOAs), bajo responsabilidad las Brigadas y sus Batallones, de acuerdo a la Directiva 001/2024 MDN, con el objetivo de asegurar que se realicen los pedidos de componentes necesarios, para comprometer y ejecutar los recursos disponibles. En caso de que no se realice el seguimiento al estado de las LOAs, se deberá justificar el incumplimiento con una explicación detallada de las causas que impidieron la actividad y dejar constancia de las acciones tomadas mediante un informe. Dejando como evidencia de la verificación un informe.</t>
  </si>
  <si>
    <t>El Oficial de Aseguramiento de la Calidad de la BRIAV32, Oficial S3 (BAAAS),</t>
  </si>
  <si>
    <t>verifica trimestralmente, el funcionamiento del programa del cuidado de suministros en almacenamiento (COSIS), de acuerdo a lo establecido en el Reglamento de abastecimientos aeronáuticos para la Aviación del Ejército Reglamento EJC-4-3, estándares para empaquetado militar y Manual Técnico 38-8145-704,</t>
  </si>
  <si>
    <t>con el propósito garantizar la implementación del programa como herramienta fundamental del cuidado de los componentes, partes y suministros de aviación.  En caso de que no se realice el seguimiento al funcionamiento del programa COSIS, deberá redactar un informe detallado, donde se expongan las razones por las cuales no se realizó la verificación. Dejando como evidencia de la verificación un informe.</t>
  </si>
  <si>
    <t>El Oficial de Aseguramiento de la Calidad de la BRIAV32, Oficial S3 (BAAAS), verifica trimestralmente, el funcionamiento del programa del cuidado de suministros en almacenamiento (COSIS), de acuerdo a lo establecido en el Reglamento de abastecimientos aeronáuticos para la Aviación del Ejército Reglamento EJC-4-3, estándares para empaquetado militar y Manual Técnico 38-8145-704, con el propósito garantizar la implementación del programa como herramienta fundamental del cuidado de los componentes, partes y suministros de aviación.  En caso de que no se realice el seguimiento al funcionamiento del programa COSIS, deberá redactar un informe detallado, donde se expongan las razones por las cuales no se realizó la verificación. Dejando como evidencia de la verificación un informe.</t>
  </si>
  <si>
    <t>verifica mensualmente, el seguimiento a las aeronaves de la División de Aviación de Asalto Aéreo en estado No Listas por Abastecimientos (NLA), conforme al Manual MME 4-01.04 General de Mantenimiento de Aviación,</t>
  </si>
  <si>
    <t>con el fin de poder reaccionar de manera oportuna a las contingencias. En caso de inconsistencias en el seguimiento de las aeronaves NLA, se deberá elaborar un informe en el que se explique claramente la causa del incumplimiento o las inconsistencias encontradas en el seguimiento de las aeronaves. Dejando como evidencia de la verificación un informe.</t>
  </si>
  <si>
    <t>El Oficial de Operaciones Logísticas de Aviación (DOLAV), Oficial B3 (BRIAV32), Oficial S3 (BAAAS), verifica mensualmente, el seguimiento a las aeronaves de la División de Aviación de Asalto Aéreo en estado No Listas por Abastecimientos (NLA), conforme al Manual MME 4-01.04 General de Mantenimiento de Aviación, con el fin de poder reaccionar de manera oportuna a las contingencias. En caso de inconsistencias en el seguimiento de las aeronaves NLA, se deberá elaborar un informe en el que se explique claramente la causa del incumplimiento o las inconsistencias encontradas en el seguimiento de las aeronaves. Dejando como evidencia de la verificación un informe.</t>
  </si>
  <si>
    <t>Fiscal</t>
  </si>
  <si>
    <t>Posibilidad  de efecto dañoso sobre bienes públicos</t>
  </si>
  <si>
    <t xml:space="preserve">por deterioro de material aeronáutico </t>
  </si>
  <si>
    <t>a causa de la omisión en la baja rotación de inventarios en los almacenes aeronáuticos.</t>
  </si>
  <si>
    <t>Posibilidad  de efecto dañoso sobre bienes públicos por deterioro de material aeronáutico  a causa de la omisión en la baja rotación de inventarios en los almacenes aeronáuticos.</t>
  </si>
  <si>
    <t>El Oficial B3 (BRIAV32), Oficial S3 (BAAAS),</t>
  </si>
  <si>
    <t>verifica semestralmente, la ejecución del plan de depuración de los almacenes aeronáuticos, de acuerdo al Manual de Bienes y Servicios del MDN,</t>
  </si>
  <si>
    <t>con el propósito de depurar los inventarios. En caso de que no se cumpla la depuración de los almacenes aeronáuticos, se solicitarla al CENACAVI que se incluyan los elementos en la siguiente fecha de depuración. Dejando como evidencia de la verificación un informe.</t>
  </si>
  <si>
    <t>El Oficial B3 (BRIAV32), Oficial S3 (BAAAS), verifica semestralmente, la ejecución del plan de depuración de los almacenes aeronáuticos, de acuerdo al Manual de Bienes y Servicios del MDN, con el propósito de depurar los inventarios. En caso de que no se cumpla la depuración de los almacenes aeronáuticos, se solicitarla al CENACAVI que se incluyan los elementos en la siguiente fecha de depuración. Dejando como evidencia de la verificación un informe.</t>
  </si>
  <si>
    <t>Realizar capacitación sobre del manejo del módulo de almacenes en el sistema SAP.</t>
  </si>
  <si>
    <t>Oficial B3 (BRIAV32)</t>
  </si>
  <si>
    <t>verifica trimestralmente, el índice de rotación de las listas D de los almacenes aeronáuticos, de acuerdo al Manual de Bienes y Servicios del MDN,</t>
  </si>
  <si>
    <t>con el fin de identificar posibles discrepancias y asegurar la correcta clasificación, conservación y disposición de los bienes.  En caso de que no se realice el índice de rotación de listas D, deberá elaborar un informe detallado que explique las razones por las cuales no se realizó. Dejando como evidencia de la verificación un informe.</t>
  </si>
  <si>
    <t>El Oficial de Operaciones Logísticas de Aviación (DOLAV), Oficial B3 (BRIAV32), Oficial S3 (BAAAS), verifica trimestralmente, el índice de rotación de las listas D de los almacenes aeronáuticos, de acuerdo al Manual de Bienes y Servicios del MDN, con el fin de identificar posibles discrepancias y asegurar la correcta clasificación, conservación y disposición de los bienes.  En caso de que no se realice el índice de rotación de listas D, deberá elaborar un informe detallado que explique las razones por las cuales no se realizó. Dejando como evidencia de la verificación un informe.</t>
  </si>
  <si>
    <t>verifica trimestralmente, la fecha de caducidad de los bienes almacenados en los almacenes aeronáuticos en el sistema SAP, de acuerdo al Manual de Bienes y Servicios del MDN,</t>
  </si>
  <si>
    <t>a causa derivada del incumplimiento de la normatividad de Abastecimiento de Aviación y la priorización de intereses personales sobre los institucionales.</t>
  </si>
  <si>
    <t>Posibilidad de afectación económica y reputacional por corrupción en la perdida, alteración y/o eliminación de registros en el sistema SAP del material aeronáutico y/o equipo especial (Equipo Terrestre de Apoyo Aeronáutico (ETAA), Equipo de Soporte Vital de Aviación (ALSE) y Armamento Aéreo), a causa derivada del incumplimiento de la normatividad de Abastecimiento de Aviación y la priorización de intereses personales sobre los institucionales.</t>
  </si>
  <si>
    <t>verifica mensualmente, de forma aleatoria los movimientos de material aeronáutico en el sistema SAP, en comparación con las ordenes de mantenimiento creadas, de acuerdo al Manual de Bienes y Servicios del MDN,</t>
  </si>
  <si>
    <t>con la finalidad de asegurar que la cantidad de componentes requeridos por mantenimiento, coincidan con los que han sido entregados. En caso de encontrar inconsistencias en la cantidad de material entregado, se deberá reintegrar al almacén y realizar un informe explicando lo sucedido. Dejando como evidencia de la verificación un informe.</t>
  </si>
  <si>
    <t>El Oficial de Operaciones Logísticas de Aviación (DOLAV), Oficial B3 (BRIAV32), Oficial S3 (BAAAS), verifica mensualmente, de forma aleatoria los movimientos de material aeronáutico en el sistema SAP, en comparación con las ordenes de mantenimiento creadas, de acuerdo al Manual de Bienes y Servicios del MDN, con la finalidad de asegurar que la cantidad de componentes requeridos por mantenimiento, coincidan con los que han sido entregados. En caso de encontrar inconsistencias en la cantidad de material entregado, se deberá reintegrar al almacén y realizar un informe explicando lo sucedido. Dejando como evidencia de la verificación un informe.</t>
  </si>
  <si>
    <t>Oficial B3 (BRIAV32), Suboficial Control Calidad BAMAV, Comandante BAAAS</t>
  </si>
  <si>
    <t xml:space="preserve">verifica mensualmente, el material en tránsito de los almacenes aeronáuticos, de acuerdo al Manual de Bienes y Servicios del MDN, </t>
  </si>
  <si>
    <t>con el propósito de detectar falencias en la trazabilidad en los registros del material aeronáutico. En caso de que se detecte material en tránsito se deberá informar y remitir a las unidades respectivas y hacer correcciones. Dejando como evidencia de la verificación un informe.</t>
  </si>
  <si>
    <t>El Oficial de Operaciones Logísticas de Aviación (DOLAV), Oficial B3 (BRIAV32), Oficial S3 (BAAAS), verifica mensualmente, el material en tránsito de los almacenes aeronáuticos, de acuerdo al Manual de Bienes y Servicios del MDN,  con el propósito de detectar falencias en la trazabilidad en los registros del material aeronáutico. En caso de que se detecte material en tránsito se deberá informar y remitir a las unidades respectivas y hacer correcciones. Dejando como evidencia de la verificación un informe.</t>
  </si>
  <si>
    <t>verifica mensualmente de forma aleatoria los movimientos de material por entrada y salida de los almacenes de acuerdo a lo establecido en el Manual de Bienes y Servicios del MDN,</t>
  </si>
  <si>
    <t>El Oficial de Operaciones Logísticas de Aviación (DOLAV), Oficial B3 (BRIAV32), Oficial S3 (BAAAS), verifica mensualmente de forma aleatoria los movimientos de material por entrada y salida de los almacenes de acuerdo a lo establecido en el Manual de Bienes y Servicios del MDN, con el propósito de detectar errores en las operaciones de entrada y salida de mercancías, repuestos e insumos aeronáuticos y así evitar pérdida o deterioro de los bienes o recursos públicos y de los intereses patrimoniales. En caso de detectar errores en la entrada o salida de material, este se reintegra al almacén en el sistema SAP para corregir la operación y reiniciarla adecuadamente. Dejando como evidencia de la verificación un informe.</t>
  </si>
  <si>
    <t>El Oficial de Operaciones Logísticas de Aviación (DOLAV), Oficial B3 (BRIAV32), Oficial S3 (BAEMA), Oficial B4 (BRIAV25), Oficial S4 (BASPA25),</t>
  </si>
  <si>
    <t>valida trimestralmente, el inventario existente en el sistema SAP en comparación con el disponible del Equipo Especial (Equipo Terrestre de Apoyo Aeronáutico (ETAA), Equipo de Soporte Vital de Aviación (ALSE) y Armamento Aéreo) de acuerdo al Manual de Bienes y Servicios del MDN,</t>
  </si>
  <si>
    <t>con el fin de asegurar su disponibilidad y operatividad para las tareas de mantenimiento. En caso de detectar inconsistencias en el inventario, se deberá informar al comando superior correspondiente para que pueda tomar las medidas correctivas y realizar un seguimiento adecuado del caso. Dejando como evidencia de la validación un informe.</t>
  </si>
  <si>
    <t>El Oficial de Operaciones Logísticas de Aviación (DOLAV), Oficial B3 (BRIAV32), Oficial S3 (BAEMA), Oficial B4 (BRIAV25), Oficial S4 (BASPA25), valida trimestralmente, el inventario existente en el sistema SAP en comparación con el disponible del Equipo Especial (Equipo Terrestre de Apoyo Aeronáutico (ETAA), Equipo de Soporte Vital de Aviación (ALSE) y Armamento Aéreo) de acuerdo al Manual de Bienes y Servicios del MDN, con el fin de asegurar su disponibilidad y operatividad para las tareas de mantenimiento. En caso de detectar inconsistencias en el inventario, se deberá informar al comando superior correspondiente para que pueda tomar las medidas correctivas y realizar un seguimiento adecuado del caso. Dejando como evidencia de la validación un informe.</t>
  </si>
  <si>
    <t xml:space="preserve">verifica trimestralmente, la recepción de material aeronáutico llegado por los casos FMS / FMF y convenios conforme a la Directiva No. 0001/2024 MDN, </t>
  </si>
  <si>
    <t>con el fin de que cumpla las especificaciones técnicas mínimas requieras establecidas en los mismos. En caso de que el material no cumplan las especificaciones técnicas mínimas requeridas se deberá realizar un requerimiento de discrepancia de suministro (SDR). Dejando como evidencia de la verificación un acta.</t>
  </si>
  <si>
    <t>El Oficial de Operaciones Logísticas de Aviación (DOLAV), verifica trimestralmente, la recepción de material aeronáutico llegado por los casos FMS / FMF y convenios conforme a la Directiva No. 0001/2024 MDN,  con el fin de que cumpla las especificaciones técnicas mínimas requieras establecidas en los mismos. En caso de que el material no cumplan las especificaciones técnicas mínimas requeridas se deberá realizar un requerimiento de discrepancia de suministro (SDR). Dejando como evidencia de la verificación un acta.</t>
  </si>
  <si>
    <t>El Oficial de Operaciones Logísticas de Aviación (DOLAV), Oficial B3 (BRIAV32), Oficial S3 (BAAAS), El Oficial B4 (BRIAV25), Oficial S4 (BASPA25),</t>
  </si>
  <si>
    <t>coteja semestralmente, de forma aleatoria el inventario físico en los almacenes, el material aeronáutico y/o equipo especial, con los datos reportados en el sistema SAP de acuerdo al Manual de Bienes y Servicios del MDN,</t>
  </si>
  <si>
    <t>verifica trimestralmente, el seguimiento a los intercambios controlados de los elementos o componentes aeronáuticos,  conforme al Manual MME 4-01.04 General de Mantenimiento de Aviación,</t>
  </si>
  <si>
    <t>con la finalidad de llevar una trazabilidad y registro de los mismos. En caso de que se detecten inconsistencias en la trazabilidad y registro de los componentes intercambiados se deberá informar al comando superior y hacer las respectivas correcciones. Dejando como evidencia de la verificación un informe.</t>
  </si>
  <si>
    <t>El Oficial de Operaciones Logísticas de Aviación (DOLAV), Oficial B3 (BRIAV32), Oficial S3 (BAMAV), verifica trimestralmente, el seguimiento a los intercambios controlados de los elementos o componentes aeronáuticos,  conforme al Manual MME 4-01.04 General de Mantenimiento de Aviación, con la finalidad de llevar una trazabilidad y registro de los mismos. En caso de que se detecten inconsistencias en la trazabilidad y registro de los componentes intercambiados se deberá informar al comando superior y hacer las respectivas correcciones. Dejando como evidencia de la verificación un informe.</t>
  </si>
  <si>
    <t>Comando de Adquisiciones del Ejército Nacional</t>
  </si>
  <si>
    <t>Adquirir los bienes y servicios requeridos por la Fuerza durante la vigencia, de manera ágil y eficiente, en cumplimiento con los parámetros legales y el plan anual de adquisiciones; con buenas prácticas administrativas, contractuales y presupuestales, que garanticen la satisfacción del cliente interno, con evaluaciones periódicas para asegurar la mejora continua en el sostenimiento, proyección y soporte de la Fuerza.</t>
  </si>
  <si>
    <t>Inicia con la recepción del Plan Anual de Adquisiciones y finaliza con la liquidación de los contratos y aplica a todas las   Unidades Ordenadoras del Gasto del Ejército Nacional.</t>
  </si>
  <si>
    <t>por corrupción en el mal direccionamiento de los recursos asignados por parte del funcionario competente</t>
  </si>
  <si>
    <t xml:space="preserve">debe realizar mensualmente el radar de transparencia (reunión administrativa) de acuerdo a la directiva de planeamiento logístico, </t>
  </si>
  <si>
    <t>con el fin de dejar evidencia en el acta  reunión con los compromisos que se deben verificar y subsanar para la siguiente reunión administrativa. En caso de identificar novedades en el avance se deberá dejar un informe con los compromisos establecidos para adelantar acciones de mejora</t>
  </si>
  <si>
    <t>Realizar verificaciones selectivas a los procesos de contratación por parte del control interno de cada unidad</t>
  </si>
  <si>
    <t>El Director de la CENAC y DIADQ</t>
  </si>
  <si>
    <t xml:space="preserve"> verifica mensualmente el trámite y respuesta de las peticiones, quejas y reclamos interpuestas a través del sistema de atención al ciudadano (SAC) con respecto a las etapas de contratación  que adelanta la Unidad, de acuerdo con lo establecido en la Ley 1712 de 2014 (Transparencia y acceso a la información publica), </t>
  </si>
  <si>
    <t>con el fin de garantizar una respuesta oportuna a los peticionarios y promover la transparencia en las etapas contractuales. En caso de que en las PQRS se identifiquen irregularidades en los contratos se deberá tomar la acción disciplinaria correspondiente, dejando como evidencia de la verificación la matriz estadística de PQR'S</t>
  </si>
  <si>
    <t>Realizar la debida diligencia de acuerdo con los lineamientos del MDN y por la guía emitida por el Comando de Adquisiciones</t>
  </si>
  <si>
    <t>El ordenador del gasto de las CENAC y DIADQ</t>
  </si>
  <si>
    <t>deberá verificar de manera obligatoria mensualmente las ponencias donde participen los integrantes de los comités estructuradores, técnico, jurídico, económico y gerente del proyecto, los cuales deberán registrarse en el acta de ponencia las observaciones y correcciones de manera inmediata y el soporte de grabación efectuado.</t>
  </si>
  <si>
    <t>En caso de identificar procesos críticos  y/o novedades se deberá establecer los compromisos y las acciones de mejora mediante un informe dirigido al Comando Superior.</t>
  </si>
  <si>
    <t>A3</t>
  </si>
  <si>
    <t xml:space="preserve">ordena mensualmente la apertura de imposición de multas, sanciones y declaratorias de incumplimiento, de acuerdo a la ley 1474 de 2011 articulo 86, </t>
  </si>
  <si>
    <t>con el fin de proteger los recursos contratados y conminar al contratista a que cumpla con el objeto contractual. En caso tal que se impongan sanciones se deberá verificar el reporte mensual ante Cámara de Comercio de acuerdo a la Ley 80 de 1993 y los Decretos que regulan la contratación estatal, dejando como evidencia un informe del estado actual de los debidos procesos.</t>
  </si>
  <si>
    <t>semestralmente solicitara al Comando Superior la realización las pruebas de confiabilidad (polígrafo), a los funcionarios y prestadores de servicios que formen parte de los comités estructuradores y evaluadores de los procesos de contratación.</t>
  </si>
  <si>
    <t>aplicara mensualmente las acciones disciplinarias de acuerdo a los establecido le 1872 de 2017 a los funcionarios que omitan sus funciones y generen detrimento patrimonial a la institución por su mala actuación en la estructuración, evaluación y recepción de los bienes objetos de los proceso contractuales.</t>
  </si>
  <si>
    <t>con el fin de promover la transparencia en la Fuerza.</t>
  </si>
  <si>
    <t>Posibilidad  de efecto dañoso sobre los recursos públicos</t>
  </si>
  <si>
    <t>por la generación de sobrecostos en la Fuerza,</t>
  </si>
  <si>
    <t xml:space="preserve"> a causa de la omisión en la adecuada planeación, estructuración de los procesos contractuales  y/o recibo de los bienes sin el cumplimiento de los requisitos y/o especificaciones técnicas establecidos para la adquisición de bienes y servicios. </t>
  </si>
  <si>
    <t>El Oficial de Contratación o quien haga sus veces</t>
  </si>
  <si>
    <t>verifica bimestralmente que se realicen capacitaciones a los supervisores de contratos sobre las funciones, responsabilidades y sobre la importancia del control como de la veracidad e importancia sobre el informe de contratación,</t>
  </si>
  <si>
    <t>con el fin de mitigar o reducir en su máxima expresión, los hallazgos recurrentes identificados por los entes de control. Para ello debe dejarse el registro en actas de capacitación estableciendo los temas tratados y los compromisos generados los cuales deben ser subsanados</t>
  </si>
  <si>
    <t>El Oficial de Planeación o quien haga sus veces de la CENAC Y DIADQ  valida cada vez que la Unidad presente el plan de necesidades, que cumpla con lo establecido en la circular No. 2024496030053073 del 06 de noviembre 2024 Lineamientos elaboración plan de necesidades, con el fin de disminuir los tiempos en la consolidación del plan. En caso de identificar novedades en su estructuración, se deberá devolver a la Unidad para que realice los ajustes correspondientes, dejando como soporte documental de la verificación circular bimestral dirigida a las Unidades centralizadas con las observaciones recurrentes evidenciadas durante la revisión de los planes recibidos.</t>
  </si>
  <si>
    <t>El Oficial de Planeación o quien haga sus veces de la CENAC Y DIADQ</t>
  </si>
  <si>
    <t xml:space="preserve">con el fin de evitar se designe personal sin experiencia e idoneidad, en la gestión contractual. En caso de identificar falencias en la designación del personal se deberá efectuar capacitación, dejando como soporte documental de la difusión el oficio y/o circular. </t>
  </si>
  <si>
    <t>verifica mensualmente la gestión realizada por los supervisores de contratos conforme a lo establecido en el Manual de Contratación y de Convenios del  MDN, guía para el ejercicio de las funciones de supervisión y demás documentos normativos,</t>
  </si>
  <si>
    <t xml:space="preserve">con el fin de realizar seguimiento al avance de la ejecución contractual y al cumplimiento de sus obligaciones. En caso de encontrar novedades en su gestión se deberán informar al Gerente de Proyecto mediante oficio, dejando como evidencia de la verificación acta de reunión. </t>
  </si>
  <si>
    <t>Posibilidad  de efecto dañoso sobre intereses patrimoniales de naturaleza pública</t>
  </si>
  <si>
    <t>por el incumplimiento de los requisitos legales en la gestión de garantías contractuales,  pólizas y/o cláusulas de sanciones o multas en el contrato,</t>
  </si>
  <si>
    <t xml:space="preserve"> a causa de la omisión de controles necesarios para su adecuada revisión, validación y seguimiento. </t>
  </si>
  <si>
    <t>verifica mensualmente que se dicten capacitaciones a la persona interviniente en los procesos contractuales, sobre la correcta gestión, constitución y verificación de pólizas y garantías contractuales</t>
  </si>
  <si>
    <t>con el fin que el proceso de validación se realice de manera correcta, los intervinientes cuenten con el criterio necesario para aceptar o rechazar los requisitos establecidos</t>
  </si>
  <si>
    <t>Verificar que, en el formato de aprobación de póliza, se incluya la captura de pantalla de la consulta realizada en las páginas oficiales de las aseguradoras de cada uno de los contratos suscritos.</t>
  </si>
  <si>
    <t>El Oficial de Contratación quien haga sus veces de la CENAC y DIADQ</t>
  </si>
  <si>
    <t xml:space="preserve"> valida cada vez que se suscriba un contrato, que se constituyan garantías en los tiempos establecidos en el contrato y que el proveedor la cargue en el SECOP II (Manual de Contratación y Convenios del Ministerio de Defensa Nacional Código: GO-M-001 versión 1 resolución 4130 del 16 de junio de 2022, procedimiento adquisición de bienes y servicios P-JEMGF-COADED-354), </t>
  </si>
  <si>
    <t>con el fin de realizar el proceso de revisión y aprobación de la garantía por parte de la Unidad Ordenadora del Gasto (que el jurídico del proceso dentro de los tiempos establecidos, apruebe mediante documentos las pólizas constituidas por los proveedores), en caso de que no sean verificadas se deberá solicitar las garantías e iniciar  las actuaciones jurídicas  que por derecho correspondan, dejando como evidencia un informe de revisión de la muestra del 20% de los contrataos suscritos en el</t>
  </si>
  <si>
    <t xml:space="preserve">verifica cada vez que se suscriba un contrato que la garantía presentada por el proveedor sea proporcional al valor y condiciones del contrato, con el fin de asegurar que la garantía cubra adecuadamente el monto y tipo de riesgo asociado al contrato, </t>
  </si>
  <si>
    <t xml:space="preserve">con el fin de proteger los recursos públicos. En caso de que presente novedad, deberá solicitar la presentación de una nueva garantía adecuada y adelantar la acción jurídica que por derecho corresponda, dejando como evidencia de la verificación un informe de revisión remitido al Comando Superior, de una muestra del 10% de los contratos suscritos en el trimestre. </t>
  </si>
  <si>
    <t>por multa o sanción de los entes de control,</t>
  </si>
  <si>
    <t>debido al incumplimiento de la normatividad vigente en el desarrollo de las etapas contractuales.</t>
  </si>
  <si>
    <t>valida cada vez  que se realice una auditoría por parte de los entes de control internos y externos, la difusión de los informes al personal involucrado, según lo estipulado dentro del procedimiento de mejora continua P-JEMMPP-CEDE5-181,</t>
  </si>
  <si>
    <t>con el fin de retroalimentar los procedimientos de la gestión contractual,  en caso de no recibir auditoría en el periodo se deberá informar a DICRE trimestralmente, dejando como evidencia de la validación el acta de reunión correspondiente.</t>
  </si>
  <si>
    <t>con el fin evitar que se incurra en los mismos hallazgos y de asegurar la mejora continua de la gestión Unidad, dejando como evidencia el informe dirigido al Comando Superior</t>
  </si>
  <si>
    <t>verifica cada vez que los Comités Estructuradores (jurídico, técnico y económico) elaboren los estudios previos y proyecto de pliego de condiciones que no contengan la exigencia de marcas particulares (según el caso y de acuerdo a la sentencia del consejo de estado sección tercera CP JAIME ORLANDO SANTOFIMIO GAMBOA 18118 Marzo de 2011) ni requisitos específicos que restrinjan injustificadamente la competencia (Decreto 1082 de 2015),</t>
  </si>
  <si>
    <t xml:space="preserve">con el propósito de evitar el direccionamiento de los contratos conforme a lo establecido en el Manual de Contratación y de Convenios del Ministerio de Defensa Nacional Código: GO-M-001 versión 1 Resolución No. 4213 de 2023, en caso que se presenten dichas exigencias dentro de un proceso de contratación se debe emitir informe con la respectiva justificación, dejando evidencia de la verificación informe mensual. </t>
  </si>
  <si>
    <t>verifica trimestralmente que se dé respuesta a las recomendaciones derivadas del acompañamiento a la Adquisición de Bienes y Servicios realizadas por el Comando Superior, conforme al procedimiento P-JEMGF-COADE-418, así como a las recomendaciones emitidas por DANTE en relación con los procesos contractuales.</t>
  </si>
  <si>
    <t>con el fin de tomar acciones y evitar que se presenten las mismas observaciones en los procesos contractuales.</t>
  </si>
  <si>
    <t xml:space="preserve">por permitir la entrada en "abandono" del material de origen extranjero adquirido por la Fuerza, </t>
  </si>
  <si>
    <t>debido al vencimiento de términos de permanencia de la mercancía en los depósitos aduaneros, de acuerdo a lo establecido por la autoridad aduanera (Art 171 Dcto 1165/19),  sin haber finalizado el régimen aduanero respectivo  (importación, reembarque), generado por la ausente o tardía presentación de la documentación por parte de los Supervisores de los contratos y /o LOAs.</t>
  </si>
  <si>
    <t xml:space="preserve">     Entre 10 y 50 SMLMV </t>
  </si>
  <si>
    <t>Director de Comercio Exterior (DICEX)</t>
  </si>
  <si>
    <t>realiza semestralmente capacitación en tema aduaneros a todo el personal que intervenga dentro de los procesos de Comercio Exterior</t>
  </si>
  <si>
    <t>con el fin de evitar sanciones por inadecuados procesos de nacionalización.</t>
  </si>
  <si>
    <t xml:space="preserve">realiza seguimiento mensualmente mediante la matriz de depósitos habilitados verificando tiempos, material, </t>
  </si>
  <si>
    <t>con el fin de conocer el estado del material en proceso de nacionalización</t>
  </si>
  <si>
    <t xml:space="preserve">verifica mensualmente seguimiento mediante el empleo de la matriz de importaciones, para la verificación de las solicitudes con sus respectivos procesos de Nacionalización, </t>
  </si>
  <si>
    <t>controlando que el material haya sido sometido a proceso de formalización aduanero.</t>
  </si>
  <si>
    <t xml:space="preserve">por la desactualización de la normatividad de los procesos, procedimientos, formatos y/o directivas </t>
  </si>
  <si>
    <t>en la elaboración de documentos bajo los lineamientos emitidos por el Ejército Nacional</t>
  </si>
  <si>
    <t>difunde el normograma en el formato FO-COEJC-CIEGE-1479 cada vez que sea actualizado</t>
  </si>
  <si>
    <t>con el fin de socializar las actualizaciones normativas referentes a la contratación estatal, dejando como evidencia la circular de difusión.</t>
  </si>
  <si>
    <t>conforme al proceso de Adquisición de Bienes y Servicios (PR-A-AJEMGF-COADE-071), dejando como evidencia el Informe de Gestión.</t>
  </si>
  <si>
    <t>realiza seguimiento semestralmente a la gestión publica, específicamente en la gestión contractual,</t>
  </si>
  <si>
    <t xml:space="preserve">dejando como evidencia el informe de Rendición de Cuentas </t>
  </si>
  <si>
    <t>por retrasos en la adquisición de bienes y servicios, ocasionados por la invalidez legal de contratos y documentos contractuales</t>
  </si>
  <si>
    <t xml:space="preserve">debido a la ausencia de validación formal por parte del personal interviniente. </t>
  </si>
  <si>
    <t>por la desactualización de la normatividad de los procesos, procedimientos, formatos y/o directivas</t>
  </si>
  <si>
    <t>Usuarios, productos y practicas , organizacionales</t>
  </si>
  <si>
    <t>El comandante del Comando de Adquisiciones</t>
  </si>
  <si>
    <t xml:space="preserve">difunde el normograma en el formato FO-COEJC-CIEGE-1479 cada vez que sea consolidado, </t>
  </si>
  <si>
    <t xml:space="preserve">El comandante del Comando de Adquisiciones  </t>
  </si>
  <si>
    <t xml:space="preserve"> verifica anualmente  la alineación de las Políticas con los Objetivos del Ejercito Nacional y la normatividad vigente, Lineamientos del Comandante del Ejército, Objetivos Estratégicos, conforme al proceso de Adquisición de Bienes y Servicios (PR-A-AJEMGF-COADE-071),</t>
  </si>
  <si>
    <t>dejando como evidencia un informe de la actividad.</t>
  </si>
  <si>
    <t>Observación de criterio</t>
  </si>
  <si>
    <t>a causa del incumplimiento de las normas y procedimientos de Aviación para la custodia de la información.</t>
  </si>
  <si>
    <t xml:space="preserve"> Oficiales Seguridad Operacional Brigadas BRIAV25, BRIAV32 y BRIAV33, y los Oficiales Seguridad Operacional de los Batallones, BASPA, BETRA, BAAV1-5, BAAAS, BAEMA, BAMAV1-4,</t>
  </si>
  <si>
    <t>verificar mensualmente el estado de los reportes de seguridad operacional, dando  cumplimiento Directiva Permanente 00217 del 2017  "Normas y procedimientos de seguridad operacional de la DAVAA",</t>
  </si>
  <si>
    <t>con el fin de asegurar la correcta aplicación de las disposiciones establecidas y prevenir desviaciones en la gestión de la información de seguridad operacional,  en caso de no cumplir con  las actividades en el plazo previsto, las unidades deberán cumplirlas dentro de los primeros 10 días del mes siguiente, dejando como evidencia de la verificación  mediante  informe de reportes de peligro operacional.</t>
  </si>
  <si>
    <t>Elaborar y difundir folletos estadísticos donde se consolide información de accidentes e incidentes presentados.</t>
  </si>
  <si>
    <t>El oficial Alistamiento para el Combate y Seguridad de Aviación (ACSA)</t>
  </si>
  <si>
    <t>El oficial Alistamiento para el Combate y Seguridad de Aviación (DACSA), y los Oficiales Seguridad Operacional de las Brigadas BRIAV25, BRIAV32 y BRIAV33, y los Oficiales Seguridad Operacional Batallones, BASPA, BETRA, BAAV1-5, BAAAS, BAEMA, BAMAV1-4, BAOEA y BAMMA1-8,</t>
  </si>
  <si>
    <t>Verificar mensualmente el cumplimiento a los procedimientos de seguridad operacional de la Aviación establecidos en la Directiva Permanente 00217 del 2017  "Normas y procedimientos de seguridad operacional de la DAVAA",</t>
  </si>
  <si>
    <t>con el fin de validar la correcta aplicación de los procedimientos establecidos por la DAVAA,  en caso de no cumplir con  las actividades en el plazo previsto, las unidades deberán cumplirlas dentro de los primeros 10 días del mes siguiente, dejando como evidencia de la verificación un acta de reunión de seguridad operacional (SEGOP).</t>
  </si>
  <si>
    <t>El Oficial Alistamiento para el Combate y Seguridad de Aviación (DACSA), Oficiales Seguridad Operacional de las Brigadas BRIAV25, BRIAV32 y BRIAV33,</t>
  </si>
  <si>
    <t>validar mensualmente la ejecución de investigaciones de accidentes e incidentes en curso, conforme a la Directiva Permanente 00217 de 2017 “Normas y procedimientos de seguridad operacional de la DAVAA”</t>
  </si>
  <si>
    <t>con el fin de prevenir la manipulación, alteración, omisión o eliminación de información,    en caso de no cumplir con  las actividades en el plazo previsto, las unidades deberán cumplirlas dentro de los primeros 10 días del mes siguiente, dejando como evidencia de la validación un informe seguimiento de investigaciones.</t>
  </si>
  <si>
    <t>Por fraude interno, al usar poder para manipular o alterar los requisitos que certifican la aptitud psicofísica de la persona,</t>
  </si>
  <si>
    <t>a causa del incumplimiento a las normas, procedimientos de Medicina de Aviación.</t>
  </si>
  <si>
    <t>El Oficial del Departamento de Alistamiento para el Combate y Seguridad de Aviación,</t>
  </si>
  <si>
    <t>verificar mensualmente con el personal medico los requisitos de la Directiva Permanente 00215 - 2021 “Procesos asistenciales y administrativos de Sanidad Ejército”,</t>
  </si>
  <si>
    <t>con el fin de dar a conocer los requisitos que debe cumplir el personal en selección y certificación en las diferentes especialidades del arma de aviación, en caso de no cumplir con las actividades en el plazo previsto, la sección de Medicina de Aviación deberá reprogramarla y cumplirla dentro de los primeros 10 días del mes siguiente, se deja como evidencia se deja acta de reunión de la verificación de los requisitos de selección y certificación de personal.</t>
  </si>
  <si>
    <t>Realizar capacitaciones al personal de selección y funcionario del establecimiento de sanidad en temas relacionados al cumplimiento de las leyes anticorrupción.</t>
  </si>
  <si>
    <t xml:space="preserve">1. Certificar la aptitud psicofísica del personal de la aviación
</t>
  </si>
  <si>
    <t>cotejar mensualmente el proceso de selección y certificación de los aspirantes al arma de aviación del Ejército, verificando a qué especialidades serán asignados, cuántos aspirantes inician, culminan y resultan certificados,</t>
  </si>
  <si>
    <t>con el fin de identificar posibles irregularidades, alteración de requisitos psicofísicos o favorecimientos indebidos asociados a pagos o beneficios económicos, en caso de no cumplir con las actividades en el plazo previsto, la sección de Medicina de Aviación deberá reprogramarla y cumplirla dentro de los primeros 10 días del mes siguiente, se deja como evidencia informe mensual consolidado del proceso de selección.</t>
  </si>
  <si>
    <t>revisar mensualmente que las atenciones médicas, consultas, evaluaciones y certificaciones psicofísicas del personal del arma de aviación se encuentren debidamente registradas en las historias clínicas digitales, conforme a la Directiva Permanente 00215 - 2021 “Procesos asistenciales y administrativos de Sanidad Ejército”,</t>
  </si>
  <si>
    <t xml:space="preserve">con el fin de garantizar la trazabilidad médica y evitar la manipulación de información clínica, en caso de inconsistencias, se deberán reprogramar las citas y corregir los registros, se deja como evidencia se deja informe mensual de aptitud psicofísica.
</t>
  </si>
  <si>
    <t>validar trimestralmente las actividades del mantenimiento preventivo de los equipos biomédicos conforme a la Directiva Permanente 0124006047902 del 2 de julio del 2024 “Lineamientos para la implementación del Programa institucional de Tecnovigilancia del SSFM”,</t>
  </si>
  <si>
    <t xml:space="preserve">con el fin de asegurar la confiabilidad de los diagnósticos y certificaciones médicas, en caso de no realizarse la actividad establecida, se deberá ajustar el plan de mantenimiento y hacer un plan de mejoramiento con respecto al control indicado, se deja como evidencia informe de validación de cumplimiento del plan de mantenimiento y estado de equipos biomédicos. </t>
  </si>
  <si>
    <t xml:space="preserve">Por el no cumplimiento en la aplicación de las normas y procedimientos de seguridad operacional. </t>
  </si>
  <si>
    <t>a causa de las falencias en el seguimiento de los oficiales de seguridad operacional.</t>
  </si>
  <si>
    <t>El oficial Alistamiento para el Combate y Seguridad de Aviación (DACSA), Oficiales Seguridad Operacional de las Brigadas BRIAV25, BRIAV32 y BRIAV33, y Oficiales Seguridad Operacional de los  Batallones, BASPA, BETRA, BAAV1-5, BAAAS, BAEMA, BAMAV1-4,</t>
  </si>
  <si>
    <t>Verificar mensualmente el desarrollo de actividades de prevención de accidentes, en cumplimiento de la Directiva Permanente 00217 - 2017 "Normas y procedimientos de seguridad operacional de la DAVAA",</t>
  </si>
  <si>
    <t xml:space="preserve">con el propósito de mantener el Nivel Apropiado de Seguridad Operacional (NASO) establecido por el comando de la DAVAA,  en caso de no cumplir con  las actividades en el plazo previsto, las unidades deberán cumplirlas dentro de los primeros 10 días del mes siguiente,  se deja como evidencia de la verificación el informe de actividades. </t>
  </si>
  <si>
    <t>Realizar acompañamientos a las actividades de seguridad operacional..</t>
  </si>
  <si>
    <t>El oficial Alistamiento para el Combate y Seguridad de Aviación (DACSA), Oficiales Seguridad Operacional Brigadas BRIAV25 , BRIAV32 y BRIAV33, Oficiales Seguridad Operacional Batallones, BASPA, BETRA, BAAV1-5, BAAAS, BAEMA, BAMAV1-4, BAOEA, BAMMA1-8,</t>
  </si>
  <si>
    <t>verificar Trimestralmente la gestión  de los reportes de peligro operacional, en cumplimiento de la Directiva Permanente 00217 - 2017 "Normas y procedimientos de seguridad operacional de la DAVAA",</t>
  </si>
  <si>
    <t>con el fin de establecer tendencias de actos inseguros y proponer actividades  de prevención de eventos de aviación,   en caso de no cumplir con  las actividades en el plazo previsto, las unidades deberán cumplirlas dentro de los primeros 10 días del mes siguiente, se deja como evidencia la verificación mediante el informe de gestión de reportes de peligro operacional.</t>
  </si>
  <si>
    <t>El oficial Alistamiento para el Combate y Seguridad de Aviación (DACSA), Oficiales Seguridad Operacional de las Brigadas BRIAV25, BRIAV32 y BRIAV33, y Oficiales Seguridad Operacional de los  Batallones, BASPA, BETRA, BAAV1-5, BAAAS, BAEMA, BAMAV1-4, BAOEA, BAMMA1-8,</t>
  </si>
  <si>
    <t>validar mensualmente el fortalecimiento de seguridad operacional en las Unidades orgánicas de la DAVAA,  en cumplimiento de la Directiva Permanente 00217 - 2017 "Normas y procedimientos de seguridad operacional de la DAVAA",</t>
  </si>
  <si>
    <t>con el propósito de dar a conocer  las causas y consecuencias de los eventos de aviación presentados,  en caso de no cumplir con  las actividades en el plazo previsto, las unidades deberán cumplirlas dentro de los primeros 10 días del mes siguiente, dejando como evidencia de la validación el acta de  reunión de fortalecimiento de seguridad operacional.</t>
  </si>
  <si>
    <t>No Aplica</t>
  </si>
  <si>
    <t>Combustible  de Aviación</t>
  </si>
  <si>
    <t xml:space="preserve">Inicia desde la planeación, recepción, almacenamiento, transporte, terminando con la distribución del combustible a las aeronaves de la División de Aviación Asalto Aéreo. 
BRIAV-25, BASPA 25. BRIAV-32 Y BAAAS.  BRIAV-33, BASPA33, BMMA1, BMMA2, BMMA3, BMMA4, BMMA5, BMMA6, BMMA7 Y BMMA8. </t>
  </si>
  <si>
    <t>Combustible de Aviación</t>
  </si>
  <si>
    <t>El Oficial y/o Suboficial de Combustibles de la BRIAV25, BASPA25, BRIAV32, BAAAS, BRIAV33, BASPA33 y BMMA1-8,</t>
  </si>
  <si>
    <t>Verificar mensualmente el diligenciamiento del libro administrativo vs el libro operacional, dando cumplimiento a la Circular No. 12 del 2014 de Mecanismos de Control y Soporte Logístico para la Administración y Vigilancia del Combustible de Aviación,</t>
  </si>
  <si>
    <t>El Oficial y/o Suboficial de Combustibles de la  BRIAV25, BASPA25, BRIAV32, BAAAS, BRIAV33, BASPA33 y BMMA1-8</t>
  </si>
  <si>
    <t>a causa de la alteración de la documentación soporte en la  solicitud de pedidos de combustible de aviación.</t>
  </si>
  <si>
    <t>Verificar mensualmente la documentación de pedidos y diligenciamiento en los respectivos libros, dando cumplimiento a la Circular No. 12 del 2014 de Mecanismos de Control y Soporte Logístico para la Administración y Vigilancia del Combustible de Aviación.</t>
  </si>
  <si>
    <t xml:space="preserve"> Verificar mensualmente la documentación de recepción y que cumplan con las actividades impuestas según el procediendo establecido para tal fin, dando cumplimiento a la Circular No. 12 del 2014 de Mecanismos de Control y Soporte Logístico para la Administración y Vigilancia del Combustible de Aviación. </t>
  </si>
  <si>
    <t>por el desabastecimiento de combustible de aviación en los puntos propios de tanqueo del Ejército Nacional,</t>
  </si>
  <si>
    <t xml:space="preserve"> a causa de la asignación presupuestal fragmentada para la adquisición de combustibles aeronáutico.</t>
  </si>
  <si>
    <t>El Oficial de Combustibles de la División de Aviación Asalto Aéreo (DAVAA)</t>
  </si>
  <si>
    <t xml:space="preserve">verifica mensualmente  lo establecido en el manual 4-28-1 conocimiento y manejo de combustible de aviación, </t>
  </si>
  <si>
    <t>con el propósito de validar el estado actual de ejecución de los contratos de adquisición de combustible, en caso de evidenciarse déficit presupuestal con algún proveedor, poder actuar con tiempo y gestionar recursos y si es el caso poder adicionar a el contrato,  dejando como evidencia un boletín de ejecución presupuestal de los contratos de adquisición de combustibles de aviación.</t>
  </si>
  <si>
    <t>Solicitar al comando de la división la asignación presupuestal la adquisición de combustible de aviación o mantenimiento, sostenimiento y actualización  de los sistemas de combustible de aviación.</t>
  </si>
  <si>
    <t>El encargado de la Sección de Combustibles de la BRIAV25, BASPA25, BRIAV32, BAAAS, BRIAV33, BASPA33 y BMMA1-8,</t>
  </si>
  <si>
    <t>Garantizar combustible de aviación necesario para las horas de vuelos programadas</t>
  </si>
  <si>
    <t xml:space="preserve">verifica trimestralmente el estado de cuentas de los proveedores con el área de facturación, según lo establecido en el manual 4-28-1 conocimiento y manejo de combustible de aviación, </t>
  </si>
  <si>
    <t>Con la finalidad de realizar una comparación del  presupuesto recibido VS el presupuesto asignado para la adquisición del combustible de aviación, en caso de haber diferencia significativa, tomar medidas preventivas para la optimización del presupuesto y así poder suplir la necesidad básica para las operaciones aéreas, Dejando como evidencia Informe presupuesto asignado vs presupuesto ejecutado.</t>
  </si>
  <si>
    <t>Comparar la variación mensual del valor del barril frente al mes anterior, con el fin de tomar decisiones.</t>
  </si>
  <si>
    <t>Oficial de Combustibles de Aviación DAVAA.</t>
  </si>
  <si>
    <t xml:space="preserve"> verifica mensualmente el estado de cuentas de los proveedores, Según lo establecido en la Circular No. 012 del 2014  de Mecanismos de Control y Soporte Logístico para la Administración y Vigilancia del Combustible de Aviación,</t>
  </si>
  <si>
    <t>Con el propósito de realizar un cruce de cuentas presupuestal y tener el control en tiempo real de los saldo para la toma de decisiones, en caso de evidenciarse déficit presupuestal con algún proveedor, poder actuar con tiempo y gestionar recursos y si es el caso poder adicionar a el contrato, Dejando como evidencia el acta de reunión de trabajo para cruce de cuentas con los proveedores.</t>
  </si>
  <si>
    <t>a causa de la omisión en  la aplicación de los procesos administrativos del Sistema de Combustibles de Aviación</t>
  </si>
  <si>
    <t xml:space="preserve">El encargado de la Sección de Combustibles de la BRIAV25, BASPA25, BRIAV32, BAAAS, BRIAV33, BASPA33 y BMMA1-8, </t>
  </si>
  <si>
    <t>Verificar mensualmente el seguimiento en la plataforma SAP - SILOG de los cargues de combustibles de las unidades tácticas de aviación que intervienen en el manejo del mismo, según lo establecido en el manual 4-28-1 conocimiento y manejo de combustible de aviación,</t>
  </si>
  <si>
    <t>Evitar</t>
  </si>
  <si>
    <t xml:space="preserve">boletín técnico informativo dirigido a las Unidades y difundido, sobre Procedimientos establecidos según la circular 1315 del 2019 </t>
  </si>
  <si>
    <t>El encargado de la Sección de Combustibles de la DAVAA, BRIAV25, BASPA25, BRIAV32, BAAAS, BRIAV33, BASPA33 y BMMA1-8,</t>
  </si>
  <si>
    <t xml:space="preserve"> Con la finalidad de realizar trazabilidad con la información suministrada en las reuniones administrativas y revista de las cuentas fiscales,  en caso de haber una novedad se oficiara al comando superior para verificar las novedades evidenciadas,  dejando como evidencia el Informe de revista a los almacenes (RADAR) por parte de las Brigadas a los Batallones de Aviación del Ejército Nacional.</t>
  </si>
  <si>
    <t>Gestionar capacitación al comando superior para el personal en manejo del Sistema SAP</t>
  </si>
  <si>
    <t>Verificar mensualmente la documentación de entradas y salidas de los repuestos y elementos utilizados para el mantenimiento a los sistemas de combustible de aviación, dando cumplimiento a la Circular No. 12 de Mecanismos de Control y Soporte Logístico para la Administración y Vigilancia del Combustible de Aviación,</t>
  </si>
  <si>
    <t>con el propósito de realizar cruce y revista al almacén de equipos FARE, y poder garantizar el Stop de repuestos necesarios para el mantenimiento de los sistemas de combustible de aviación,   en caso de haber una novedad se oficiara al comando superior para verificar las novedades evidenciadas,  dejando como revista el informe de revista del almacén de equipos FARE</t>
  </si>
  <si>
    <t xml:space="preserve">Verificar mensualmente el cumplimiento del plan de mantenimiento preventivo y correctivo de Sistemas Suministro de Combustible en los puntos Tanqueo Área de Operaciones BMMA'S y BASPA25, según lo establecido en el manual 4-28-1 conocimiento y manejo de combustible de aviación, </t>
  </si>
  <si>
    <t>Control, Reservas y Movilización</t>
  </si>
  <si>
    <t>ESCUELAS DE FORMACION(ESMIC-EMSUB-ESPRO)</t>
  </si>
  <si>
    <t>Planear, implementar, verificar y controlar las políticas institucionales, directrices y lineamientos referentes a la gestión del Talento Humano, con el fin de fortalecer el desarrollo integral del Hombre y su Familia.</t>
  </si>
  <si>
    <t>debido al volumen de solicitudes para la expedición del documento.</t>
  </si>
  <si>
    <t>El suboficial DID</t>
  </si>
  <si>
    <t>verifica mensualmente la cedula y el registro en el SIATH para aprobar el Documento de Identidad Digital de acuerdo con el procedimiento de código P-COREC-DICOR-319</t>
  </si>
  <si>
    <t>Director Control Reservas y Movilización
Comandante de Zonas de Reclutamiento</t>
  </si>
  <si>
    <t>N/A</t>
  </si>
  <si>
    <t xml:space="preserve"> Oficial de Evaluación y Seguimiento del COREC</t>
  </si>
  <si>
    <t>verifica semestralmente la implementación del procedimiento de elaboración del Documento de Identidad Digital de código P-COREC-DICOR-319</t>
  </si>
  <si>
    <t xml:space="preserve"> El suboficial DID</t>
  </si>
  <si>
    <t>verifica mensualmente la fotografía digital suministrada por parte del solicitante de acuerdo a los parámetros establecidos en la resolución No. 003777 de 2022</t>
  </si>
  <si>
    <t>por corrupción al revelar información registrada en la base de datos de la reserva comprometiendo la seguridad nacional</t>
  </si>
  <si>
    <t>a causa del incumplimiento de los lineamientos establecidos por la fuerza al favorecer el interés particular sobre el institucional.</t>
  </si>
  <si>
    <t>Posibilidad de afectación reputacional por corrupción al revelar información registrada en la base de datos de la reserva comprometiendo la seguridad nacional a causa del incumplimiento de los lineamientos establecidos por la fuerza al favorecer el interés particular sobre el institucional.</t>
  </si>
  <si>
    <t>El Director de Control Reservas y Movilización del COREC y los Comandantes de las Zonas de Reclutamiento</t>
  </si>
  <si>
    <t>Restringen de manera mensual el acceso a la información por parte del personal ajeno al proceso, especificando en la orden semanal quienes pueden acceder a la base de datos de la reserva y tener acceso a la documentación relacionada</t>
  </si>
  <si>
    <t>con la finalidad de evitar que personas no autorizadas accedan a la información, en caso de encontrar que personas no autorizadas tuvieron acceso a la información se debe realizar un reporte al C2 del COREC, dejando como soporte la orden semanal o del día</t>
  </si>
  <si>
    <t>El Director de Control Reservas y Movilización del COREC y los Comandantes de las Zonas de Reclutamiento Restringen de manera mensual el acceso a la información por parte del personal ajeno al proceso, especificando en la orden semanal quienes pueden acceder a la base de datos de la reserva y tener acceso a la documentación relacionada con la finalidad de evitar que personas no autorizadas accedan a la información, en caso de encontrar que personas no autorizadas tuvieron acceso a la información se debe realizar un reporte al C2 del COREC, dejando como soporte la orden semanal o del día</t>
  </si>
  <si>
    <t>Verificar de manera semestral mediante la ejecución del plan de revista anual, el cumplimiento de las responsabilidades propias de la DICOR., dejando como evidencia un informe de resultados.</t>
  </si>
  <si>
    <t xml:space="preserve">El oficial de Evaluación y Seguimiento del COREC, </t>
  </si>
  <si>
    <t>con el propósito de evitar que accidental o deliberadamente otros usuarios cambien, muevan o eliminen datos de una hoja de cálculo alterando la información registrada, en caso de evidenciar alguna novedad, se procede a realizar la respectiva acción. dejando como soporte documental el informe de actividades.</t>
  </si>
  <si>
    <t>El Director de la Dirección de Informática y Comunicaciones</t>
  </si>
  <si>
    <t>verifican de manera mensual el cumplimiento de las responsabilidades propias de los Distritos Militares, descritas en el Plan Control Reservas y el procedimiento Control de  Reservas,</t>
  </si>
  <si>
    <t xml:space="preserve"> con el fin de garantizar el desarrollo de las actividades establecidas en el plan,  en caso de encontrar novedades, se procede a tomar acción.  dejando como soporte documental un informe de resultados,</t>
  </si>
  <si>
    <t>Los Comandantes de las Zonas de Reclutamiento verifican de manera mensual el cumplimiento de las responsabilidades propias de los Distritos Militares, descritas en el Plan Control Reservas y el procedimiento Control de  Reservas,  con el fin de garantizar el desarrollo de las actividades establecidas en el plan,  en caso de encontrar novedades, se procede a tomar acción.  dejando como soporte documental un informe de resultados,</t>
  </si>
  <si>
    <t>El oficial de Evaluación y Seguimiento del COREC, verifica de manera semestral mediante la ejecución del plan de revista anual, el cumplimiento de las responsabilidades propias de la DICOR., dejando como evidencia un informe de resultados.</t>
  </si>
  <si>
    <t>Oficial Evaluación y Seguimiento del COREC</t>
  </si>
  <si>
    <t>El Director de la Dirección de Informática y Comunicaciones Realiza un Back Up de la base de datos de la reserva con el fin de evitar perdida de la información.de manera semestral dejando como evidencia un informe de resultados</t>
  </si>
  <si>
    <t>Dirección de Informática y Comunicaciones</t>
  </si>
  <si>
    <t xml:space="preserve">Equipo de Ingenieros </t>
  </si>
  <si>
    <t>a causa de favorecer a terceros a cambio de beneficios propios.</t>
  </si>
  <si>
    <t xml:space="preserve">El Suboficial Equipo de Combate COING </t>
  </si>
  <si>
    <t xml:space="preserve">verifica mensualmente la disponibilidad de los equipos de acuerdo con el procedimiento P-COING-209 Administración de equipo de ingenieros, </t>
  </si>
  <si>
    <t>con el fin de mantener actualizada la base de datos referente al estado del equipo y evitar que se use sin aprobación del Comando de Ingenieros, en caso de que no esté el equipo disponible se responde mediante oficio la no disponibilidad del equipo, dejando como evidencia de la verificación la "solicitud y respuestas que requieran el empleo del equipo."</t>
  </si>
  <si>
    <t xml:space="preserve"> con el fin de  verificar el estado de funcionamiento (LS: Línea de servicio - LM: Línea de mantenimiento - FS: Fuera de servicio) y mantener controlada la ubicación de los equipos de combate de Ingenieros, en caso de encontrar novedades se debe programar una visita y verificar las novedades de los equipos, dejando como evidencia de la validación el "formato FO-COING-963 Disponibilidad del equipo de combate."</t>
  </si>
  <si>
    <t>El oficial de Equipo COING</t>
  </si>
  <si>
    <t>verifica mensualmente el mantenimiento de los equipos de Ingenieros Militares de acuerdo al plan de mantenimiento mayor del equipo,</t>
  </si>
  <si>
    <t>con el fin de conocer el avance de los mantenimientos programados en la vigencia, en caso de encontrar alguna novedad con el avance de los mantenimientos se debe informar al Jefe del Departamento de Ingenieros Militares para tomar las medidas pertinentes, dejando como evidencia de la verificación "el informe de avance del plan de mantenimiento mayor de equipo"</t>
  </si>
  <si>
    <t>con el fin de verificar el estado y uso de los equipos, en caso de no cumplirse las visitas se reprogramaran para realizarlas en la vigencia, dejando como evidencia de la verificación el "informe de visita técnica."</t>
  </si>
  <si>
    <t xml:space="preserve">por equivocación en la información documentada que es reflejada en los informes de inspección (objetivos, alcance, hallazgos, fortalezas, recomendaciones y conclusiones) </t>
  </si>
  <si>
    <t>debido al incumplimiento de los principios éticos del inspector (integridad, objetividad, confidencialidad, competencia y debido cuidado profesional), en la evaluación independiente realizada por los integrantes de las comisiones inspectoras</t>
  </si>
  <si>
    <t>Los Inspectores Delegados de cada área de la Inspección, el Jefe de Estado Mayor / Subdirector y el Oficial / Suboficial de Control Interno de las Unidades</t>
  </si>
  <si>
    <t>verifican cada vez que se realice el planeamiento de una inspección, de acuerdo con el procedimiento de Inspección (P-COEJC-CEIGE-037),</t>
  </si>
  <si>
    <t>que los funcionarios que van a integrar la comisión inspectora sean idóneos para el área o proceso designado, en caso de contar con la información relacionada de las competencias, perfil, experiencia y conocimientos del personal de inspectores, se solicita al área de personal los datos actualizados; dejando como evidencia el formato (FO-COEJC-CEIGE-1077) Información de Inspectores.</t>
  </si>
  <si>
    <t>Realizar trabajos de consultoría (asesoramiento) a las dependencias de control interno de las unidades del nivel división y equivalentes (aplica para CEIGE), a los homólogos de control interno de las unidades orgánicas o agregadas (aplica para DIV y equivalentes) y a los estados mayores (aplica para DIV, BR y equivalentes), sobre los siguientes temas: 
• Sistema de control interno (séptima dimensión MIPG)
• Reglamento General de Inspecciones
• Proceso evaluación independiente
• Procedimiento de inspección
• Código de ética
• Riesgos e indicadores de evaluación independiente</t>
  </si>
  <si>
    <t>• Inspector Ejecutivo CEIGE
• Inspector Delegado Planeación, Gestión y Evaluación CEIGE
• Oficial /Suboficial de control interno de las Unidades</t>
  </si>
  <si>
    <t>Nombre del indicador: Tasa de cuestionamiento de informes de inspección.
Descripción del indicador: Mide el número de informes de inspección que son cuestionados y/o rectificados por parte de alguna autoridad de control interna o externa.
Unidad de medida: Porcentaje (%).
Función resumen: Último valor.
Frecuencia de medición: Trimestral. 
Orientación del valor: Punto medio.
Forma de obtención: Manual.
Tipo de indicador: Efectividad.
Tipo de meta: Meta constante.
Descripción de la meta: Mantener en 0% la tasa.
Descripción de la meta: Mantener en 0% la tasa.
Programación de la meta (%): 0%.</t>
  </si>
  <si>
    <t>Los Inspectores Delegados que lideran los diferentes grupos de la Comisión Inspectora (Inspección General) y el Oficial / Suboficial de control interno de las Unidades</t>
  </si>
  <si>
    <t>verifican cada vez que finalice una inspección, de acuerdo con el procedimiento de Inspección (P-COEJC-CEIGE-037),</t>
  </si>
  <si>
    <t>que los informes aplicables según el tipo de inspección, se encuentren debidamente diligenciados, comprobando que corresponda al respectivo instructivo y que la redacción del objetivo, alcance, hallazgos, fortalezas, recomendaciones y conclusiones, sigan la estructura vigente, dejando como evidencia los informes firmados por quienes intervienen (informe o descripción de número de procesos inspeccionados, número de informes generados, tipo de inspección, unidad inspeccionada). En caso de no cumplir con la estructura del informe o fallas en la redacción; se solicita la devolución del documento para su corrección</t>
  </si>
  <si>
    <t>verifican aleatoriamente cada vez que se realice una inspección, de acuerdo con el procedimiento de Inspección (P-COEJC-CEIGE-037),</t>
  </si>
  <si>
    <t xml:space="preserve">Los miembros del Subcomité Central de Coordinación de Control Interno, </t>
  </si>
  <si>
    <t>validan cada vez que se presenten diferencias con los resultados de las inspecciones, de acuerdo con la  Resolución EJC No. 7722 de 2021,</t>
  </si>
  <si>
    <t>que en la reunión del Subcomité se tomen decisiones que resuelvan estas situaciones, siempre que se haya surtido el conducto regular ante la Inspección General del Ejército, de manera previa a la entrega del informe final de inspección, dejando como evidencia un acta de reunión de dicho Subcomité con las decisiones tomadas.
En caso de no realizarse la reunión, se solicitará la reunión con el Comandante del Ejército.
Nota: no aplica para las unidades del nivel División / Brigada y equivalentes.</t>
  </si>
  <si>
    <t>debido a la ineficacia del seguimiento al plan de mejoramiento institucional y/o a la respuesta extemporánea de los requerimientos.</t>
  </si>
  <si>
    <t>El Inspector Delegado Entes Externos,</t>
  </si>
  <si>
    <t>verifica semestralmente el seguimiento al plan de mejoramiento institucional emitido por la CGR.</t>
  </si>
  <si>
    <t>presentando como evidencia el Certificado de cargue en  la plataforma (SIRECI) de la CGR. En caso de no presentar el certificado, se solicitará al jefe de área de planeación el documento requerido</t>
  </si>
  <si>
    <t xml:space="preserve">El Inspector Delegado Entes Externos    </t>
  </si>
  <si>
    <t>verifica trimestralmente el seguimiento  y la respuesta a  los requerimientos realizados por la CGR.</t>
  </si>
  <si>
    <t xml:space="preserve">realizando informes detallados que documenten y analicen los hallazgos identificados durante la inspección, los cuales deben ser comparados o informados a la sección de entes externos, con el fin de comprobar el estado de coincidencia de los mismos, se deja como evidencia el reporte del estado de hallazgos totales de la unidad. En caso de no coincidir o presentar la información para comparación se ordena a los inspectores el reporte de dichas novedades. </t>
  </si>
  <si>
    <t>Los Inspectores Delegados que lideran los diferentes grupos de la Comisión Inspectora,</t>
  </si>
  <si>
    <t>verifican los hallazgos registrados por la CGR cada vez que se realiza una inspección para la Unidad a Inspeccionar,</t>
  </si>
  <si>
    <t>Comandantes DIV / El Jefe de Estado Mayor / Directores CENAC / Subdirector y el Oficial / Suboficial de control interno o equivalentes de las Unidades,</t>
  </si>
  <si>
    <t>Verifican, según la periodicidad establecida en el plan de mejoramiento suscrito por la Contraloría General de la República (CGR), los hallazgos de las Unidades a su cargo.</t>
  </si>
  <si>
    <t>se deja como evidencia la elaboración de un informe detallado de seguimiento o avance % a las tareas programadas por la CGR, en caso de no ser presentado el avance y estado de los seguimientos se solicitará el informe al oficial responsable de la información</t>
  </si>
  <si>
    <t>Nombre del indicador: Tasa de cuestionamiento de informes de inspección. 
Descripción del indicador: Mide el número de informes de inspección que son cuestionados y/o rectificados por parte de alguna autoridad de control interna o externa.
Unidad de medida: Porcentaje (%).
Función resumen: Último valor.
Frecuencia de medición: Trimestral.
Orientación del valor: Punto medio.
Forma de obtención: Manual.
Tipo de indicador: Efectividad.
Tipo de meta: Meta constante.
Descripción de la meta: Mantener en 0% la tasa.
Programación de la meta (%): 0%.
Línea base: 0%.
Fuente de información: Estadísticas del proceso (expedientes de inspección e informes de inspección autoridad de control superior).
Nombre de la variable: Cantidad de informes rectificados.
• Descripción: Informes emitidos por la Inspección General o dependencia de control interno en el que se rectifica o deja sin valor un informe de inspección.
• Fuente de información: Estadísticas del proceso (expedientes de inspección).
• Fórmula: V1.
Nombre de la variable: Cantidad de informes cuestionados por alguna autoridad de control interna o externa.
• Descripción: Informes de auditoría en los que se documenten hallazgos por parte de alguna autoridad de control superior, en los que se cuestione o indique posible omisión en los informes de inspección.
• Fuente de información: Estadísticas del proceso (planes de mejoramiento).
• Fórmula: V2
Nombre de la variable: Total de informes emitidos.
• Descripción: Informes de inspección emitidos por la unidad inspectora.
• Fuente de información: Estadísticas del proceso (formato control de inspecciones y formato control misiones de trabajo).
• Fórmula: V3
Fórmula del indicador: ((V1 + V2) / V3) * 100%</t>
  </si>
  <si>
    <t xml:space="preserve">EVALUACIÓN INDEPENDIENTE </t>
  </si>
  <si>
    <t xml:space="preserve">Evaluar de forma independiente y objetiva durante  cada vigencia el estado de los cinco componentes del Sistema de Control Interno del Ejército Nacional, 
desde la tercera línea de defensa, a través de la  ejecución de las actividades establecidas en la normatividad vigente sobre los roles de las oficinas de 
control interno, con el fin de mejorar y proteger el valor de la Fuerza. </t>
  </si>
  <si>
    <t>Comando de Ingenieros - Gestión Finca Raíz</t>
  </si>
  <si>
    <t>Inicia con formulación de directrices y el estudio de requerimientos relacionados con la administración de predios del Ministerio de Defensa Nacional, entidades públicas o particulares a cargo del Ejército Nacional, y culmina con el cumplimiento de las normas en la administración de los mismos. Aplica a las siguientes unidades:
1. Departamento de Ingenieros Militares – CEDE10
2. Comando de Ingenieros – COING
3. División
4. Brigada
5. Batallones</t>
  </si>
  <si>
    <t>a causa del favorecimiento del interés particular o de terceros.</t>
  </si>
  <si>
    <t>Oficial Finca Raíz COING
Suboficial de Finca Raíz de División.</t>
  </si>
  <si>
    <t>El Comandante de la Brigada</t>
  </si>
  <si>
    <t>con el fin de evitar la pérdida de dinero por el incumplimiento de los pagos de cánones de arrendamiento, en caso de presentarse alguna novedad con la documentación se debe informar al Comando Superior para completar los documentos faltantes, dejando como evidencia de la verificación la "lista de chequeo."</t>
  </si>
  <si>
    <t>verifica mensualmente la suscripción de contratos de arrendamiento y comodato de acuerdo a los procedimientos P-COING-211  Procedimiento contratos de arrendamiento y P-COING-217  Procedimiento contratos de Comodato,</t>
  </si>
  <si>
    <t>por pérdida de terrenos a cargo del Ejército Nacional por invasiones,</t>
  </si>
  <si>
    <t>Aprobación de planos de levantamiento de linderos.</t>
  </si>
  <si>
    <t>Realizar visitas de acompañamiento de manera aleatoria a las Unidades Militares.</t>
  </si>
  <si>
    <t>Oficial Finca Raíz CEDE10</t>
  </si>
  <si>
    <t>valida trimestralmente la cantidad total de los contratos suscriptos en las Divisiones, de acuerdo a la Directiva 00000040/2025 "Gestión finca Raíz",</t>
  </si>
  <si>
    <t>Alta</t>
  </si>
  <si>
    <t>Menor</t>
  </si>
  <si>
    <t>Bajo</t>
  </si>
  <si>
    <t>Departamento de Acción Integral y Desarrollo (CEDE9)</t>
  </si>
  <si>
    <t>Conducir acciones militares para articular las capacidades del Ejército a las de los asociados de la acción unificada y así generar condiciones para promover la gobernanza territorial.</t>
  </si>
  <si>
    <t>Inicia con la elaboración y actualización de directrices para el desarrollo de las disciplinas de acción integral, su implementación, desarrollo y evaluación en las Unidades y termina con la verificación del cumplimiento de las mismas. Aplica para:
• Departamento de Acción Integral
• Comando de Apoyo de Acción Integral
• Divisiones
• Brigadas 
• Brigadas de Apoyo de Acción Integral 
• Batallones 
• Batallones de Apoyo de Acción Integral 
No aplica para la División de Fuerzas Especiales, los Batallones de servicio, ni otras unidades especiales.</t>
  </si>
  <si>
    <t xml:space="preserve">por corrupción en el uso de los recursos (Ayudas humanitarias, bienes materiales, emisoras institucionales) gestionados para actividades de Acción Integral (AIN), </t>
  </si>
  <si>
    <t>a causa del incumplimiento
de la normatividad vigente por parte de los servidores públicos.</t>
  </si>
  <si>
    <t>El Director de Asuntos Civiles y Coordinación Interinstitucional, El Oficial y/o Suboficial de Acción Integral (D9, F9, B9, S5) ,</t>
  </si>
  <si>
    <t>verifica mensualmente la suscripción de alianzas, convenios o JAD, en cumplimiento al plan de Acción Integral de la vigencia,</t>
  </si>
  <si>
    <t>Realizar y difundir piezas graficas informativas sobre la ética y transparencia institucional (DANTE).</t>
  </si>
  <si>
    <t>Directores DIPAI-DICMI-DIACO-Oficial y/o Suboficial de Acción Integral (D9-F9-B9-S5)</t>
  </si>
  <si>
    <t>Campañas Institucionales</t>
  </si>
  <si>
    <t>Los Directores de las emisoras,</t>
  </si>
  <si>
    <t>El Director de Cooperación Civil Militar, El Oficial y/o Suboficial de Acción Integral (D9, B9, S5),</t>
  </si>
  <si>
    <t>verifica mensualmente los informes del estado y uso de las herramientas de acción integral, en cumplimiento de la Directiva Permanente N° 01137 del 2016,</t>
  </si>
  <si>
    <t xml:space="preserve">El Director de Planes Estratégicos de Acción Integral,  
</t>
  </si>
  <si>
    <t>verifica trimestralmente la realización de actividades de internacionalización de AIN, en cumplimiento al plan de Acción Integral de la vigencia,</t>
  </si>
  <si>
    <t xml:space="preserve"> por  Incumplimiento de las tareas de las disciplinas de Acción Integral adquiridos con los asociados de la acción unificada,</t>
  </si>
  <si>
    <t>a causa de la ausencia de capacitación en doctrina de Acción Integral</t>
  </si>
  <si>
    <t>El Director de Asuntos Civiles y Coordinación Interinstitucional, Director de Cooperación Civil Militar y el Oficial y/o Suboficial de Acción Integral (D9, F9, B9, S5),</t>
  </si>
  <si>
    <t>verifican mensualmente el cumplimiento de actividades realizadas de acuerdo a lo establecido en el Plan Acción Integral (Asuntos Civiles-Apoyo a la Información Militar),</t>
  </si>
  <si>
    <t>Realizar reuniones con los Oficiales y/o Suboficiales de Acción Integral y Desarrollo de sus Unidades subalternas, sobre temas de las disciplinas de  Acción integral (CA-OPAIM).</t>
  </si>
  <si>
    <t>Oficial y/o Suboficial de Acción Integral (D9-F9-B9-S5)</t>
  </si>
  <si>
    <t xml:space="preserve">Operaciones de asuntos civiles y Apoyo a la información Militar (CA-AIM)
</t>
  </si>
  <si>
    <t>El Oficial y/o Suboficial C9 CAAID,B9 BRAID, S5 BAAID,</t>
  </si>
  <si>
    <t>verifica bimestralmente la realización de reuniones con los asociados de la acción unificada para coordinaciones de las actividades en cumplimiento al Plan Acción Integral,</t>
  </si>
  <si>
    <t>Realizar reuniones de seguimiento con los Equipos de Desarrollo Comunitario y los oficiales D9 del escalón táctico División para el empleo adecuado y cumplimiento de las actividades de los Equipos de Desarrollo Comunitario.</t>
  </si>
  <si>
    <t>El Director de Planes Estratégicos de Acción Integral,</t>
  </si>
  <si>
    <t>verifica bimestralmente el desarrollo de  diplomados de AIN de acuerdo a los establecido en el Plan Acción Integral ANEXO Internacionalización,</t>
  </si>
  <si>
    <t>por el inadecuado lenguaje en las actividades de Acción Integral donde participa la población civil,</t>
  </si>
  <si>
    <t>debido a contar con personal sin las competencias requeridas para el desempeño de las funciones propias del cargo.</t>
  </si>
  <si>
    <t>El Director de Cooperación Civil  Militar, Oficial EVASE CEDE9 y el Oficial y/o Suboficial de Acción Integral (D9,F9, B9,S5),</t>
  </si>
  <si>
    <t>con el fin de conocer la percepción de la población civil sobre el vocabulario, comportamiento, respeto, empatía por parte del personal militar organizador del evento.
En caso de  no aplicar la encuesta, en la siguiente actividad de Acción Integral se debe aplicar el doble de las encuestas.
Dejando como evidencia de la verificación el informe de resultados encuesta de percepción AIN.</t>
  </si>
  <si>
    <t xml:space="preserve">Elaborar y difundir boletines sobre  el uso adecuado del lenguaje verbal, no verbal y el respeto por los Derechos Humanos  en el desarrollo de las tareas de Acción Integral donde participa la población civil. </t>
  </si>
  <si>
    <t xml:space="preserve">El Director de Asuntos Civiles y Coordinación Interinstitucional y el Oficial y/o Suboficial de Acción Integral (D9,F9, B9,S5), </t>
  </si>
  <si>
    <t xml:space="preserve"> verifica trimestralmente el desarrollo de capacitaciones de acuerdo a las actividades establecidas en cumplimiento al  Plan Acción Integral,</t>
  </si>
  <si>
    <t xml:space="preserve">con el fin de apoyar el cumplimiento de la misión en todas las tareas de la acción decisiva.
En caso de  no realizar la actividad se debe proceder a solicitar ante la Dirección la reprogramación .
Dejando como evidencia de la verificación el informe de capacitación y/o acta de capacitación </t>
  </si>
  <si>
    <t>Capacitar al personal sobre el adecuado uso del lenguaje verbal, no verbal y el respeto por los Derechos Humanos y el DIH en el desarrollo de las tareas de Acción Integral.</t>
  </si>
  <si>
    <t xml:space="preserve"> El Oficial y/o Suboficial C9 CAAID,B9 BRAID, S5 BAAID,</t>
  </si>
  <si>
    <t xml:space="preserve"> verifica trimestralmente  el estado de las herramientas, sitios, rutas y audiencias donde se realizarán las actividades de sensibilización conforme a lo establecido en la Directiva 00188/2017,</t>
  </si>
  <si>
    <t xml:space="preserve">verifica semestralmente el desarrollo de seminarios de AIN de acuerdo a los establecido en el Plan Acción Integral ANEXO Internacionalización AIN, </t>
  </si>
  <si>
    <t>por deficiencias en la planeación del proceso Gestión Acción Integral,</t>
  </si>
  <si>
    <t>debido a falta de interlocución dentro del proceso.</t>
  </si>
  <si>
    <t>valida bimestralmente la elaboración de informes de cumplimiento de las Disciplinas AIN en cumplimiento al  Plan Acción Integral,</t>
  </si>
  <si>
    <t xml:space="preserve">Directores DIPAI-DICMI-DIACO-Oficial y/o Suboficial de Acción Integral (D9-F9-B9-S5), Oficial y/o Suboficial C9 CAAID - B9 BRAID-S5 BAAID </t>
  </si>
  <si>
    <t>Operaciones de asuntos civiles y Apoyo a la información Militar (CA-AIM)</t>
  </si>
  <si>
    <t>El Oficial y/o Suboficial de Acción Integral (D9,F9, B9,S5),</t>
  </si>
  <si>
    <t>verifica trimestralmente la articulación de propuestas a través de informes ejecutivos para el proceso de planeación de acuerdo a las capacidades de las unidades en cumplimiento al  Plan Acción Integral,</t>
  </si>
  <si>
    <t xml:space="preserve">Los Directores (DIACO-DICMI-DIPAI), </t>
  </si>
  <si>
    <t>verifica semestralmente el desarrollo de reuniones con los equipos de planeación de acuerdo a los establecido en el Plan Acción Integral, para unificar criterios en la emisión de directrices.</t>
  </si>
  <si>
    <t>para el fortalecimiento del proceso de planeación.
En caso de no ejecutarse la reunión de coordinación, se procede a reprogramar la actividad.
Dejando como evidencia de la verificación el acta de reunión.</t>
  </si>
  <si>
    <t>por el accionar delictivo de la amenaza interna o externa durante el desarrollo de actividades de Acción Integral,</t>
  </si>
  <si>
    <t>debido a desarticulación sinergia  operacional</t>
  </si>
  <si>
    <t>Daños Activos Físicos</t>
  </si>
  <si>
    <t>El Oficial y/o Suboficial de Acción Integral (D9, F9, B9,S5)</t>
  </si>
  <si>
    <t xml:space="preserve"> verifica  mensualmente que el análisis del estudio de área se encuentre actualizado de manera que permita la comprensión del área de operaciones en cumplimiento a lo ordenado en el MCE 3-530 AIN,</t>
  </si>
  <si>
    <t xml:space="preserve"> 
Con el fin de analizar los factores externos, internos, vulnerabilidades y susceptibilidades que pueden ser explotadas para el cumplimiento de la misión.
En caso de no encontrarse el estudio de área actualizado, se procede a actualizar la información de manera inmediata.
Dejando como evidencia de la verificación el análisis estudio de área.</t>
  </si>
  <si>
    <t>Elaborar y ejecutar capacitación para la difusión de planes, directivas, manuales y procedimientos del proceso Gestión de Acción Integral a las Unidades del escalón táctico nivel (DIV-BR-BT)</t>
  </si>
  <si>
    <t xml:space="preserve"> verifica  bimestralmente el planeamiento operacional de acuerdo con lo establecido en el manual 3-53.0  AIN y plantea los probables comportamientos de las variables, </t>
  </si>
  <si>
    <t xml:space="preserve"> Con el fin de alertar sobre posibles perturbaciones a la población, desplazamientos y presenta las posibles maniobras de apoyo para contribuir al éxito de la misión antes, durante y después de la misma.
En caso de no ejecutarse la actividad, se procede a reprogramarla.
Dejando como evidencia de la verificación el anexo de Acción Integral.</t>
  </si>
  <si>
    <t xml:space="preserve"> verifica bimestralmente que los calcos de la plantilla operacional de AIN se encuentren actualizados para el adecuado planeamiento operacional en cumplimiento a lo ordenado en el MCE 3-530 AIN,</t>
  </si>
  <si>
    <t>Con el fin de reconocer sobre el área de operaciones las diferentes variables a tener en cuenta para facilitar el registro de la información, el análisis y posterior proceso de toma de decisiones.
En caso de no estar lo calcos actualizados procede a actualizar la información de manera inmediata.
Dejando como evidencia de la verificación los calcos plantilla operacional actualizados.</t>
  </si>
  <si>
    <t xml:space="preserve">por corrupción de los servidores públicos que desvíen los recursos asignados a la Ayudantía General para el funcionamiento del Cuartel General </t>
  </si>
  <si>
    <t>a causa de la falta de transparencia en la gestión de los recursos o la existencia de conflictos de interés  para beneficio propio o de terceros.</t>
  </si>
  <si>
    <t xml:space="preserve">Realizar mensualmente seguimiento a las órdenes de trabajo de los mantenimientos correctivos  y órdenes de entrega de insumos, dejando como evidencia un informe </t>
  </si>
  <si>
    <t>Oficial de mantenimiento</t>
  </si>
  <si>
    <t>valida mensualmente  la publicación  del Plan Anual de Adquisiciones de acuerdo al Artículo 2.2.1.1.1.4.3 del Decreto 1082 de 2015 "Decreto Único Reglamentario del Sector Administrativo  de Planeación Nacional" en concordancia con lo establecido en el  Manual de Contratación y de convenios expedido por el Ministerio de Defensa Nacional mediante resolución 4130 del 16 de junio de 2022, establecido para la vigencia,</t>
  </si>
  <si>
    <t>con el fin de hacer seguimiento de la planeación y ejecución del cumplimiento en los procesos de contratación, En caso de no presentarse la validación por parte del oficial de Apoyo Logístico ésta se corregirá y/o modificara. Dejando como evidencia de la validación un informe.</t>
  </si>
  <si>
    <t>a causa de la falta de control de inventarios en los almacenes y centros de costo por parte de los servidores públicos, quienes podrían utilizarlos para beneficio personal o de terceros.</t>
  </si>
  <si>
    <t xml:space="preserve">Verifican mensualmente de acuerdo al Manual de procedimientos administrativos y financieros para el manejo de bienes del Ministerio de Defensa Nacional de 2021, los  bienes y elementos en bodega a través de la revista selectiva, </t>
  </si>
  <si>
    <t>por corrupción en la desviación de los recursos,</t>
  </si>
  <si>
    <t>Realizar mensualmente verificaciones de mantenimientos efectuados a la flota vehicular registrando y reportando las novedades que se presenten durante el periodo. Dejando como evidencia un informe.</t>
  </si>
  <si>
    <t>Oficial de transportes</t>
  </si>
  <si>
    <t>Verifica mensualmente el  cronograma de mantenimientos preventivos emitido en la orden semanal de la Ayudantía General,</t>
  </si>
  <si>
    <t>por fallas en la organización de los esquemas de proteccion</t>
  </si>
  <si>
    <t>debido al desconocimiento de los lineamientos establecidos en la Directiva Permanente N° 0125000002005 y el reglamento FF.MM 3-3.</t>
  </si>
  <si>
    <t xml:space="preserve">El Oficial de Protección y Seguridad </t>
  </si>
  <si>
    <t>verifica trimestralmente la organización de los esquemas de protección y seguridad de acuerdo a lo establecido en la lista de chequeo FO-SECEJ-CEAYG-1592, fundamentada en la Directiva Permanente N° 0125000002005 y el reglamento FF.MM 3-3,</t>
  </si>
  <si>
    <t>con el fin de certificar el cumplimiento de la normatividad vigente y así garantizar la seguridad de los protegidos. En caso de incumplimiento se deberá elaborar un plan de mejoramiento. Dejando como evidencia de la verificación un informe.</t>
  </si>
  <si>
    <t>Realizar trimestralmete el seguimiento al cumplimiento de las actividades establecidas en el plan de trabajo de la vigencia.</t>
  </si>
  <si>
    <t>Oficial de protección y Seguridad</t>
  </si>
  <si>
    <t>Eficiencia en los medios logísticos asignados a los esquemas de protección.</t>
  </si>
  <si>
    <t>valida trimestralmente los informes de la organizacion de los esquemas de protección y seguridad de las unidades de acuerdo a informe enviado por los coordinadores divisionarios,</t>
  </si>
  <si>
    <t>con el fin de veririfar la organizacion de los esquemas de proteccion y seguridad de los protegidos a nivel nacional. En caso de presentar inconsistencias en la organizacion se enviara oficio con las observaciones encontradas, dejando como evidencia de la validación un informe.</t>
  </si>
  <si>
    <t>verifica trimestralmente la gestión realizada por las unidades de escalones operacional y táctico del Ejército Nacional en la subsanación de las observaciones realizadas por parte de los delegados del Área de Protección y Seguridad de la Ayudantía General de acuerdo a lo establecido en la lista de chequeo FO-SECEJ-CEAYG-1592, fundamentada en la Directiva Permanente N° 0125000002005 y el reglamento FF.MM 3-3,</t>
  </si>
  <si>
    <t xml:space="preserve">con el fin de que se evidencie la mejora en el cumplimiento de los requisitos exigidos a los esquemas de protección y seguridad, en caso de incumplimiento se informará a los Comandantes de las Divisiones, dejando como evidencia de la verificacion un informe. </t>
  </si>
  <si>
    <t>por accidentes originados por las malas practicas (exceso de velocidad, embriaguez, mantenimiento de vehiculos) del conductor , así como por acciones negligentes de un tercero</t>
  </si>
  <si>
    <t xml:space="preserve">debido al incumplimiento de los protocolos  para la operación en los almacenes, vehículos y maquinaria  </t>
  </si>
  <si>
    <t xml:space="preserve"> verifica mensualmente los incidentes y/o siniestros viales y reclamaciones ante la aseguradora de los vehiculos asignados a la sección de transportes de acuerdo a los protocolos para la operación de vehiculos,</t>
  </si>
  <si>
    <t xml:space="preserve">con el fin de controlar el estado de la flota vehícular. En caso de presentar incidentes o siniestros viales se recopila toda la documentación requerida para hacer efectiva la póliza, dejando como evidencia de la verificación un informe. </t>
  </si>
  <si>
    <t>Verificar trimestralmente la certificación Logística y licencia de Tránsito del personal de conductores con vehículo asignados de la Ayudantía General.</t>
  </si>
  <si>
    <t>verifica mensualmente los incidentes y/o siniestros viales y reclamaciones ante la aseguradora de los vehiculos asignados a la sección de transportes de acuerdo a los protocolos para la operación de vehiculo</t>
  </si>
  <si>
    <t xml:space="preserve"> con el fin de controlar el estado de la flota vehícular. En caso de presentar incidentes o siniestros viales se recopila toda la documentación requerida para hacer efectiva la poliza, dejando como evidencia de la verificación un informe.  </t>
  </si>
  <si>
    <t xml:space="preserve"> verifica mensualmente los documentos y equipos de ley, de los vehículos: (SOAT, revisión técnico mecánica, equipo de carretera) de acuerdo a los lineamientos emitidos a través del Código Nacional de Tránsito Ley 769 de 2002 Art. 152,</t>
  </si>
  <si>
    <t xml:space="preserve">con el fin de garantizar de manera efectiva el cumplimiento de la normatividad y evitar sanciones. En caso de presentar incumplimientos en los documentos y equipos se suspenden las ordenes de marcha del vehiculo mientras se subsana las novedades,  dejando como evidencia de la verificación un informe. </t>
  </si>
  <si>
    <t>Posibilidad de afectación económica y reputacional por corrupción de los servidores públicos que desvíen los recursos asignados a la Ayudantía General para el funcionamiento del Cuartel General a causa de la falta de transparencia en la gestión de los recursos o la existencia de conflictos de interés  para beneficio propio o de terceros.</t>
  </si>
  <si>
    <t>Gestión Ciencia y Tecnología</t>
  </si>
  <si>
    <t>Posibilidad de afectación reputacional y económica por soborno entrante al recibir o solicitar dádivas, para la divulgación de productos científicos de la generación de nuevo conocimiento, a causa de la falta de principios y valores del personal militar o civil que hacen parte del proceso de Ciencia y Tecnología de las unidades, favoreciendo el interés particular sobre el interés institucional.</t>
  </si>
  <si>
    <r>
      <rPr>
        <b/>
        <sz val="14"/>
        <color rgb="FF000000"/>
        <rFont val="Arial"/>
      </rPr>
      <t xml:space="preserve">Pág. </t>
    </r>
    <r>
      <rPr>
        <sz val="14"/>
        <color rgb="FF000000"/>
        <rFont val="Arial"/>
      </rPr>
      <t>1 de 1</t>
    </r>
    <r>
      <rPr>
        <b/>
        <sz val="14"/>
        <color rgb="FF000000"/>
        <rFont val="Arial"/>
      </rPr>
      <t xml:space="preserve">
</t>
    </r>
  </si>
  <si>
    <r>
      <rPr>
        <b/>
        <sz val="14"/>
        <color rgb="FF000000"/>
        <rFont val="Arial"/>
      </rPr>
      <t xml:space="preserve">Código: </t>
    </r>
    <r>
      <rPr>
        <sz val="14"/>
        <color rgb="FF000000"/>
        <rFont val="Arial"/>
      </rPr>
      <t>FO-CEDE5-DIGEC-487</t>
    </r>
  </si>
  <si>
    <r>
      <rPr>
        <b/>
        <sz val="14"/>
        <color rgb="FF000000"/>
        <rFont val="Arial"/>
      </rPr>
      <t xml:space="preserve">Versión: </t>
    </r>
    <r>
      <rPr>
        <sz val="14"/>
        <color rgb="FF000000"/>
        <rFont val="Arial"/>
      </rPr>
      <t>14</t>
    </r>
  </si>
  <si>
    <r>
      <rPr>
        <b/>
        <sz val="14"/>
        <color rgb="FF000000"/>
        <rFont val="Arial"/>
      </rPr>
      <t xml:space="preserve">Fecha de Emisión: </t>
    </r>
    <r>
      <rPr>
        <sz val="14"/>
        <color rgb="FF000000"/>
        <rFont val="Arial"/>
      </rPr>
      <t>2025-11-11</t>
    </r>
  </si>
  <si>
    <r>
      <rPr>
        <b/>
        <sz val="11"/>
        <color rgb="FF000000"/>
        <rFont val="Arial Narrow"/>
      </rPr>
      <t xml:space="preserve">Seguimiento, Monitoreo y Verificación de los Controles
</t>
    </r>
    <r>
      <rPr>
        <sz val="11"/>
        <color rgb="FF000000"/>
        <rFont val="Arial Narrow"/>
      </rPr>
      <t>(diligenciar hoja seguimiento control</t>
    </r>
    <r>
      <rPr>
        <b/>
        <sz val="11"/>
        <color rgb="FF000000"/>
        <rFont val="Arial Narrow"/>
      </rPr>
      <t>)</t>
    </r>
  </si>
  <si>
    <r>
      <rPr>
        <b/>
        <sz val="11"/>
        <color rgb="FF000000"/>
        <rFont val="Arial Narrow"/>
      </rPr>
      <t>Seguimiento, Monitoreo y Verificación de las Acciones
(</t>
    </r>
    <r>
      <rPr>
        <sz val="11"/>
        <color rgb="FF000000"/>
        <rFont val="Arial Narrow"/>
      </rPr>
      <t>diligenciar hoja Plan de Acciones</t>
    </r>
    <r>
      <rPr>
        <b/>
        <sz val="11"/>
        <color rgb="FF000000"/>
        <rFont val="Arial Narrow"/>
      </rPr>
      <t>)</t>
    </r>
  </si>
  <si>
    <r>
      <rPr>
        <b/>
        <sz val="11"/>
        <color rgb="FF000000"/>
        <rFont val="Arial Narrow"/>
      </rPr>
      <t>Causa Inmediata
(</t>
    </r>
    <r>
      <rPr>
        <sz val="11"/>
        <color rgb="FF000000"/>
        <rFont val="Arial Narrow"/>
      </rPr>
      <t xml:space="preserve">Inicia con la palabra </t>
    </r>
    <r>
      <rPr>
        <b/>
        <sz val="11"/>
        <color rgb="FF000000"/>
        <rFont val="Arial Narrow"/>
      </rPr>
      <t>por)</t>
    </r>
  </si>
  <si>
    <r>
      <rPr>
        <b/>
        <sz val="11"/>
        <color rgb="FF000000"/>
        <rFont val="Arial Narrow"/>
      </rPr>
      <t>Causa Raíz
(</t>
    </r>
    <r>
      <rPr>
        <sz val="11"/>
        <color rgb="FF000000"/>
        <rFont val="Arial Narrow"/>
      </rPr>
      <t xml:space="preserve">Inicia con </t>
    </r>
    <r>
      <rPr>
        <b/>
        <sz val="11"/>
        <color rgb="FF000000"/>
        <rFont val="Arial Narrow"/>
      </rPr>
      <t>debido a / a causa de)</t>
    </r>
  </si>
  <si>
    <r>
      <rPr>
        <b/>
        <sz val="11"/>
        <color rgb="FF000000"/>
        <rFont val="Arial Narrow"/>
      </rPr>
      <t xml:space="preserve">Acción
</t>
    </r>
    <r>
      <rPr>
        <sz val="11"/>
        <color rgb="FF000000"/>
        <rFont val="Arial Narrow"/>
      </rPr>
      <t>(inicia con alguno de los siguientes verbos de comparación:</t>
    </r>
    <r>
      <rPr>
        <b/>
        <sz val="11"/>
        <color rgb="FF000000"/>
        <rFont val="Arial Narrow"/>
      </rPr>
      <t xml:space="preserve"> Verificar, Validar, Conciliar, Comparar, Revisar, Cotejar o Detectar</t>
    </r>
    <r>
      <rPr>
        <sz val="11"/>
        <color rgb="FF000000"/>
        <rFont val="Arial Narrow"/>
      </rPr>
      <t>)</t>
    </r>
  </si>
  <si>
    <t>por soborno entrante al recibir o solicitar dádivas, para la divulgación de productos científicos de la generación de nuevo conocimiento,</t>
  </si>
  <si>
    <t xml:space="preserve"> a causa de la falta de principios y valores del personal militar o civil que hacen parte del proceso de Ciencia y Tecnología de las unidades, favoreciendo el interés particular sobre el interés institucional.</t>
  </si>
  <si>
    <t>verifica semestralmente el cumplimiento de las actividades proyectadas  de ciencia y tecnología del SICTE,  según el Procedimiento de Gestión de la Investigación (P-JEMPP-CEDE7-383)</t>
  </si>
  <si>
    <t xml:space="preserve">por la falta de competencias del personal militar (Oficiales y Suboficiales) del sistema de ciencia y tecnología (SICTE), </t>
  </si>
  <si>
    <t xml:space="preserve">debido  a la deficiente capacitación del personal que llega a ser parte del proceso de Gestión de Ciencia y Tecnología. </t>
  </si>
  <si>
    <t>con el fin de priorizar las necesidades de recursos para el fortalecimiento del proceso, de  no realizarse la actividad, se debe reprogramar y verificar su cumplimiento, dejando como evidencia de la verificación un informe.</t>
  </si>
  <si>
    <t>por la ausencia de suscripción de convenios con las empresas del sector minero energético del país</t>
  </si>
  <si>
    <t xml:space="preserve">debido a cambios en manuales, normas y lineamientos del Ministerio de Defensa Nacional.  </t>
  </si>
  <si>
    <t>El Director de Convenios de Colaboración,</t>
  </si>
  <si>
    <t>verifica trimestralmente los documentos soportes remitidos por las empresas que manifiestan su interés en celebrar un convenio de colaboración, en relación a lo exigido en los lineamientos establecidos en el Manual de Contratación y Convenios de MDN Resolución 4130 del 16 de junio de 2022 modificada por la Resolución 4213 del 13 de octubre de 2023,</t>
  </si>
  <si>
    <t>con el fin de dar inicio a la estructuración del convenio de colaboración. En caso de presentarse observaciones en los documentos remitidos por la empresa, se debe informar oportunamente para que realicen las subsanaciones pertinentes. Dejando como soporte documental de la verificación un oficio de remisión a los diferentes actores que participan en el proceso.</t>
  </si>
  <si>
    <t xml:space="preserve">Elaborar y remitir a la Dirección de contratación del MDN el oficio relacionando los proyectos de convenios a suscribir </t>
  </si>
  <si>
    <t>Director DICCO</t>
  </si>
  <si>
    <t>Recepcionar y verificar los soportes documentales de ejecución de aportes recibidos en dinero y especie (Convenios vigentes) que remitan las unidades militares que intervengan en el proceso.</t>
  </si>
  <si>
    <t>El Jefe de Estado Mayor de Planeación Políticas, a través del Jefe del Departamento de Planeación,</t>
  </si>
  <si>
    <t xml:space="preserve"> verifica y remite trimestralmente la herramienta de “estimación de costos especial atención”, a la Dirección de Capacidades e Innovación de MDN, conforme a los lineamientos establecidos en el Manual de Contratación y Convenios de MDN  - Resolución 4130 del 16 de junio de 2022 modificada por la Resolución 4213 del 13 de octubre de 2023,</t>
  </si>
  <si>
    <t xml:space="preserve"> con el fin de dar cumplimiento y continuidad a la reunión para acordar el valor con la empresa que presentó carta de intención de suscripción de convenio. En caso de no remitirse la herramienta de “estimación de costos especial atención”, se debe elaborar un oficio con la justificación del por qué no se remitió. Dejando como soporte documental de la verificación, el correo electrónico con el cual se remitió la herramienta de estimación de costos a la Dirección de Capacidades e Innovación del MDN.</t>
  </si>
  <si>
    <t>verifica trimestralmente que, en las reuniones de acuerdo de valor, el funcionario delegado del Departamento de Planeación, realice la socialización del valor resultante de la matriz “Herramienta estimación de costos especial atención” y las líneas de inversión establecidas en la Circular vigente de lineamientos presupuestales para convenios de colaboración emitida por CEDE5, a las empresas minero energéticas,</t>
  </si>
  <si>
    <t xml:space="preserve">con el fin de acordar el valor del aporte y despejar las dudas existentes frente a las líneas de inversión y ejecución. En caso de no efectuarse la reunión se debe elaborar un oficio con la justificación del por qué no se realiza la socialización del valor con la empresa. Dejando como soporte documental de la verificación, un acta de reunión. </t>
  </si>
  <si>
    <t>El Director de Convenios de Colaboración junto con el Jefe del Departamento de Planeación,</t>
  </si>
  <si>
    <t>revisan trimestralmente las cartas de intención remitidas por las empresas minero energéticas realizando seguimiento conforme a los lineamientos establecidos en el Manual de Contratación y Convenios de MDN  - Resolución 4130 del 16 de junio de 2022 modificada por la Resolución 4213 del 13 de octubre de 2023,</t>
  </si>
  <si>
    <t xml:space="preserve"> con el fin de verificar el estado actual de los tramites de suscripción del convenio. En caso de no efectuarse la reunión se debe elaborar un oficio con la justificación del por qué no se realiza. Dejando como soporte documental de la revisión, un acta de reunión.</t>
  </si>
  <si>
    <t xml:space="preserve">por ausencia de documentos soportes necesarios para realizar los trámites de liquidación y cierre de los compromisos, </t>
  </si>
  <si>
    <t xml:space="preserve">debido a falta de documentación que soporta la ejecución de los aportes acordados en los convenios de colaboración.  </t>
  </si>
  <si>
    <t xml:space="preserve">
El suboficial de seguimiento DICCO,</t>
  </si>
  <si>
    <t>verifica trimestralmente que en el comité de coordinación se aprueben los planes de inversión y se efectué el cronograma de entrega y ejecución de los aportes con relación a lo estipulado en el Plan de Inversión de acuerdo al procedimiento de convenios de colaboración P-SECEJ-COFIP-308,</t>
  </si>
  <si>
    <t>con el fin de realizar seguimiento a la ejecución. En caso de no de realizarse el comité de coordinación, se debe elaborar oficio informando la razón de la no realización de los comités y establecer su fecha de reprogramación. Dejando como evidencia de la verificación, las actas de comité de coordinación.</t>
  </si>
  <si>
    <t>Remitir a MDN oficio con la relación de los proyectos de liquidación de los convenios</t>
  </si>
  <si>
    <t xml:space="preserve">Trámite de liquidación de convenios
		</t>
  </si>
  <si>
    <t xml:space="preserve"> verifican mensualmente que los bienes recibidos por convenios de colaboración se encuentren registrados y dados de alta en el sistema de información SAP y que cuenten con los documentos soportes, de acuerdo al procedimiento de convenios de colaboración P-SECEJ-COFIP-308,</t>
  </si>
  <si>
    <t xml:space="preserve"> con el fin de garantizar la contabilización de los bienes y servicios. En caso de no tener convenios vigentes en el periodo, se debe informar con oficio que no se realiza el cruce contable. Dejando como evidencia de la verificación, un informe del cruce contable suscrito por el Supervisor específico, oficial logístico y contador de la Subunidad Ejecutora de Presupuesto que centraliza la información financiera de la(s) unidad(es) beneficiada(s). </t>
  </si>
  <si>
    <t>Remitir a las Unidades las actas de liquidación del convenio suscrito con el MDN</t>
  </si>
  <si>
    <t>El Jefe de Estado Mayor de las Unidades  (Supervisor específico de convenios de colaboración minero energético),</t>
  </si>
  <si>
    <t>verifica mensualmente la ejecución de los convenios a través de los formatos F29 del MDN y el informe de supervisión dirigido a la Dirección de Convenios, de acuerdo al procedimiento de convenios de colaboración P-SECEJ-COFIP-308,</t>
  </si>
  <si>
    <t>con el fin de asegurar un adecuado seguimiento en la entrega y ejecución de los aportes acordados. En caso de no tener convenios vigentes en el periodo, se debe enviar oficio informando la no elaboración del formato F29. Dejando como evidencia de la verificación, el Formato F29 y los informes de supervisión</t>
  </si>
  <si>
    <t>El Suboficial de Seguimiento de la DICCO,</t>
  </si>
  <si>
    <t>coteja trimestralmente la información registrada en el formato F29 frente a los soportes documentales de la ejecución de los convenios vigentes de acuerdo a lo establecido en el Manual de Contratación y Convenios de MDN  - Resolución 4130 del 16 de junio de 2022 modificada por la Resolución 4213 del 13 de octubre de 2023 y el procedimiento P-SECEJ-COFIP-308,</t>
  </si>
  <si>
    <t xml:space="preserve"> con el fin de velar por la adecuada ejecución del Convenio y/o Acuerdo. En caso de no enviar los Formatos F29 y F30 consolidados y los anexos 5 informe de supervisión del MDN se debe elaborar un oficio informando los motivos. Dejando como soporte documental del cotejo, los oficios de envió de los Formatos F29 y F30 consolidados y los anexos 5 informe de supervisión del MDN.</t>
  </si>
  <si>
    <t xml:space="preserve"> verifica mensualmente que el expediente documental de la ejecución de cada uno de los convenios, cuente con los documentos soportes establecidos en el Manual de Contratación y Convenios de MDN  - Resolución 4130 del 16 de junio de 2022 modificada por la Resolución 4213 del 13 de octubre de 2023,</t>
  </si>
  <si>
    <t>con el fin garantizar la debida custodia de la información. En caso de no tener expedientes de convenios vencidos y vigentes, se debe elaborar un oficio informando los motivos. Dejando como evidencia de la verificación, el oficio de certificación de carpetas.</t>
  </si>
  <si>
    <t>por inconsistencias en la razonabilidad de los Estados Financieros</t>
  </si>
  <si>
    <t>debido a la falta reconocimiento oportuno de los hechos económicos.</t>
  </si>
  <si>
    <t>El Director Financiero del Ejército,</t>
  </si>
  <si>
    <t xml:space="preserve">verifica trimestralmente la correcta aplicación de los procedimientos presupuestales, financieros, contables y tributarios por parte de las Subunidades Ejecutoras de Presupuesto, de acuerdo con la circular de visitas administrativas emitida para la vigencia y lo establecido en el procedimiento “Verificación de la Razonabilidad de los Estados Financieros Consolidados del Ejército Nacional P-COFIP-DIFIN-024”, </t>
  </si>
  <si>
    <t>con el fin de mitigar posibles inconsistencias en la información financiera consolidada de la Fuerza. En caso de no realizarse la visita administrativa a la Unidad, se debe reprogramar o modificar el cronograma e informar a la Subunidad Ejecutora de Presupuesto. Dejando como soporte documental de la verificación, el informe de la visita administrativa a la Unidad.</t>
  </si>
  <si>
    <t>consolidar  y presentar los  anexos 29  de la cuenta fiscal para verificar si presenta saldo en la cuenta</t>
  </si>
  <si>
    <t>Analistas contables Dirección Financiera</t>
  </si>
  <si>
    <t>Seguimiento a las observaciones de la cuenta fiscal de las Subunidades Ejecutoras de Presupuesto</t>
  </si>
  <si>
    <t>El Oficial Central Contable y los Analistas Contables de la Dirección Financiera,</t>
  </si>
  <si>
    <t xml:space="preserve"> verifican trimestralmente la información financiera a través de los sistemas SIIF Nación y SAP, en relación con la cuenta fiscal mensual rendida por las Subunidades Ejecutoras de Presupuesto y conforme al procedimiento “Elaboración y Presentación de los Estados Financieros de las Unidades Ejecutoras de Presupuesto P-SECEJ-COFIP-378”,</t>
  </si>
  <si>
    <t xml:space="preserve"> con el fin garantizar la consistencia de la información financiera. En caso de que el informe sea elaborado por fuera de los tiempos establecidos, se deberá presentar un documento justificando la razón del retraso. Dejando como soporte documental de la verificación, el informe trimestral con las observaciones a la cuenta fiscal de las Subunidades Ejecutoras de Presupuesto.</t>
  </si>
  <si>
    <t xml:space="preserve">La Subunidad Ejecutora de Presupuesto, a través del Ordenador del Gasto, </t>
  </si>
  <si>
    <t xml:space="preserve">verifica trimestralmente las observaciones y recomendaciones establecidas en el informe de observaciones a la cuenta fiscal emitido por la Dirección Financiera, en relación con los lineamientos y la normatividad vigente aplicable, </t>
  </si>
  <si>
    <t>con el fin de garantizar la razonabilidad financiera. En caso de presentarse una situación que requiera validación a nivel estratégico, se deberá solicitar mediante documento la intervención de dicha instancia. Dejando como soporte documental de la verificación, el informe de respuesta a las observaciones de la cuenta fiscal trimestral.</t>
  </si>
  <si>
    <t xml:space="preserve">La Subunidad Ejecutora de Presupuesto, a través del Contador y el Tesorero, </t>
  </si>
  <si>
    <t xml:space="preserve">verifica trimestralmente el reconocimiento contable y el seguimiento de las cuentas por cobrar, en relación con los títulos ejecutivos que originan el derecho al cobro, de acuerdo con lo establecido en la directiva de “Cobros Persuasivos y Coactivos”, </t>
  </si>
  <si>
    <t>con el fin de garantizar la razonabilidad financiera. En caso de que la Unidad presente inconsistencias en los derechos reconocidos, deberá elaborar un documento solicitando al nivel central el concepto correspondiente. Dejando como soporte documental de la verificación, el oficio del seguimiento efectuado.</t>
  </si>
  <si>
    <t xml:space="preserve">por el pago inadecuado de la nómina  al beneficiario final </t>
  </si>
  <si>
    <t>debido a la falta de verificación del archivo plano (DIP) elaborado por los tesoreros</t>
  </si>
  <si>
    <t>El Ordenador del Gasto, el Contador, el Tesorero y el Jefe de Presupuesto de la Subunidad Ejecutora de Presupuesto,</t>
  </si>
  <si>
    <t>verifican mensualmente los valores a deducir y a pagar registrados en las actas de revisión de nómina, conforme a lo establecido en la Circular de Control, Manejo y Funciones de Tesorería de la vigencia,</t>
  </si>
  <si>
    <t>con el fin de establecer los valores reportados por las Unidades en dichas actas. En caso de presentarse inconsistencias, se deberá informar a la Unidad mediante oficio para que realice los ajustes correspondientes. Dejando como soporte documental de la verificación, el balance y el formato de deducidos de nómina discriminado por Unidad y detallado por personal activo y soldados.</t>
  </si>
  <si>
    <t xml:space="preserve"> Ordenador del Gasto, tesorero y contador</t>
  </si>
  <si>
    <t>Pago nómina beneficiario final</t>
  </si>
  <si>
    <t>El Ordenador del Gasto de la Subunidad Ejecutora de Presupuesto,</t>
  </si>
  <si>
    <t>valida mensualmente de forma selectiva, el pago de la nómina del personal de oficiales, suboficiales, soldados y civiles frente al valor reportado en el archivo plano (DIP), de acuerdo con los lineamientos vigentes para el pago a beneficiario final,</t>
  </si>
  <si>
    <t>con el fin de identificar que no se presenten posibles diferencias en la muestra seleccionada. En caso de no realizarse la verificación selectiva, se deberá elaborar un oficio indicando los motivos y reprogramar la muestra. Dejando como soporte documental de la validación, el informe u oficio del delegado en el cual se relacionen las novedades y los valores objeto de verificación DIP vs. nómina.</t>
  </si>
  <si>
    <t>verifica trimestralmente la aplicación de los lineamientos establecidos para el pago de nómina a beneficiario final, conforme al procedimiento de “Visitas Administrativas a las Subunidades Ejecutoras de Presupuesto y Divisiones”,</t>
  </si>
  <si>
    <t>con el fin de constatar el adecuado pago de la nómina al beneficiario final. En caso de no realizarse la visita administrativa a la Unidad, se deberá reprogramar o ajustar el cronograma e informar mediante documento a la Subunidad Ejecutora de Presupuesto. Dejando como soporte documental de la verificación, los informes de las visitas administrativas a las Subunidades Ejecutoras de Presupuesto donde se evidencie la verificación de la nómina.</t>
  </si>
  <si>
    <t>por corrupción en las malas prácticas de los funcionarios a cargo del proceso de acreedores varios,</t>
  </si>
  <si>
    <t>a causa de favorecer el interés particular sobre el interés institucional.</t>
  </si>
  <si>
    <t>El Director Contable y de Tesorería, a través de la Tesorería Auxiliar,</t>
  </si>
  <si>
    <t>verifica mensualmente y/o cada vez que se realiza una devolución a un acreedor la relación del beneficiario y el valor de la devolución mediante el Anexo 3 (Solicitud ante la DTN) frente a la información registrada en los sistemas SIIF y SAP, y conforme a los lineamientos establecidos en el procedimiento “Acreedores Varios Tesorería Cuartel General P-JEFIP-DICOT-128”,</t>
  </si>
  <si>
    <t xml:space="preserve"> con el fin de asegurar que la devolución se realice correctamente al beneficiario correspondiente. En caso de identificarse un error de digitación en los datos del beneficiario, se debe remitir un correo electrónico a la sección de Presupuesto, adjuntando el respectivo pantallazo, para solicitar que no se endose el pago al beneficiario final. Dejando como soporte documental de la verificación, el Anexo 3 (Solicitud ante la DTN) debe quedar debidamente firmado por el Tesorero Principal, el Contador del Comando Ejército y el Director Contable.</t>
  </si>
  <si>
    <t xml:space="preserve">
Elaborar informe de gestión y acciones adelantadas de acreedores varios durante el periodo de seguimiento  </t>
  </si>
  <si>
    <t>verifica mensualmente y/o cada vez que se realiza una devolución a un acreedor, el cumplimiento de los lineamientos establecidos en el procedimiento “Acreedores Varios Tesorería Cuartel General P-JEFIP-DICOT-128” mediante el Anexo 1 (Recibo) y la revisión de los saldos disponibles constituidos en la DTN, contrastándolos con las solicitudes presentadas por los beneficiarios,</t>
  </si>
  <si>
    <t>con el fin de asegurar que los recursos solicitados a la DTN correspondan exactamente a las devoluciones requeridas. En caso de que el valor de la devolución solicitada difiera del registrado en el Anexo 3, se deberá enviar correo electrónico a la Dirección Financiera solicitando la omisión de la solicitud. Dejando como soporte documental de la verificación, el Anexo 1 (Recibo) debe quedar debidamente firmado por el Tesorero Principal y el Director Contable y de Tesorería.</t>
  </si>
  <si>
    <t>El Ordenador del Gasto, a través del Tesorero y el Contador,</t>
  </si>
  <si>
    <t>verifica mensualmente los registros de los acreedores varios sujetos a devolución en la DTN, asegurando que los recursos se encuentren constituidos en bancos bajo el código de deducciones 2-20-01-09-14 “OTROS DTOS – SALDOS A FAVOR DE TERCEROS NÓMINA PENDIENTE DE PAGO” (pagos no exitosos) y que dicha información corresponda a la realidad financiera registrada en los sistemas SIIP y SAP, conforme a los lineamientos establecidos en la circular vigente,</t>
  </si>
  <si>
    <t xml:space="preserve"> con el fin de salvaguardar los recursos de terceros constituidos ante la DTN y mantener un control detallado de los acreedores sujetos a devolución generados por las Subunidades Ejecutoras de Presupuesto. En caso de no realizarse la verificación mensual, se debe elaborar un documento que justifique el motivo por el cual la actividad no fue ejecutada. Dejando como soporte documental de la verificación, el Anexo 24 “Relación de acreedores varios sujetos a devolución constituidos en la DTN” y el Anexo 30 “Análisis individual de acreedores varios”.</t>
  </si>
  <si>
    <t>verifica trimestralmente los acreedores varios mediante la comparación entre el registro de las cuentas por pagar y los documentos acreedores en el Sistema SIIF, frente a los registros del Sistema SAP, conforme a lo establecido en la Guía Financiera No. 19, Código GF-G-019 de Acreedores Varios,</t>
  </si>
  <si>
    <t xml:space="preserve"> con el fin de revisar y tener constancia de las devoluciones realizadas. En caso de presentarse fallas en las plataformas SIIF o SAP que impidan la actualización de la información, se debe elaborar un documento que contenga la justificación y los respectivos pantallazos de la falla. Dejando como soporte documental de la verificación, el comprobante de egreso debidamente firmado.</t>
  </si>
  <si>
    <t>Departamento de Comunicaciones</t>
  </si>
  <si>
    <t>Inicia desde la gestión y formulación de planes, políticas, iniciativas y proyectos encaminados a los bienes y servicios de Comunicaciones, pasando por el apoyo operacional de comunicaciones y finalizando con la evaluación y aplicación de ajustes para la mejora continua. Aplica a las áreas y secciones de comunicaciones de las Divisiones, Brigadas, Batallones, Comandos Funcionales, Comandos de Apoyo, Departamentos del Estado Mayor de Planeación y Políticas, oficinas asesoras del señor Comandante y Segundo comandante del Ejército Nacional</t>
  </si>
  <si>
    <t>Gestión de Tecnologías y Sistemas de Información C5</t>
  </si>
  <si>
    <t>por falta de aplicación o difusión de los controles de acceso en seguridad de la información</t>
  </si>
  <si>
    <t>Seguridad de la Información</t>
  </si>
  <si>
    <t>El Comandante del  Comando de Apoyo Operacional de Comunicaciones y Ciberdefensa (CAOCC)</t>
  </si>
  <si>
    <t>Nombramiento comité de seguridad de la información (REF. DIR.PERM. 0221/2017)</t>
  </si>
  <si>
    <t>Comandante de División, Brigada,  Fuerza de Despliegue Rápido, Fuerza de Tarea, Batallón (sus equivalentes).</t>
  </si>
  <si>
    <t>Eventos Detectados en la Plataforma Tecnológica del Ejército Nacional (IEDPT). (SECRETO)</t>
  </si>
  <si>
    <t>Designar oficial-suboficial - civil  con funciones adicionales de "Gestión de tecnologías y sistemas de información C5"</t>
  </si>
  <si>
    <t>Oficinas asesoras del Comandante y Segundo Comandante del Ejército, Departamentos (CEDE´s), Comandos de Apoyo y Funcionales (que no tienen C6)</t>
  </si>
  <si>
    <t>por las fallas en los sistemas de seguridad digital institucionales</t>
  </si>
  <si>
    <t>debido a la inadecuada aplicación de los procedimientos para la gestión de acceso, copias de respaldo y el seguimiento a la instalación de agentes de seguridad en los equipos que afectan la integridad de los activos de información.</t>
  </si>
  <si>
    <t>Los oficiales/suboficiales de comunicaciones de las Unidades que cuenten con la administración de plataformas y/o sistemas de información, del componente C5</t>
  </si>
  <si>
    <t>verifican semestralmente,  los usuarios que cuenten con perfiles de administrador con acceso vigente en cumplimiento del procedimiento P-JEMPP-CEDE6-332 "gestión de acceso"  y NTC-ISO27001:2022 anexo A.09 Control de Acceso,</t>
  </si>
  <si>
    <t>Sensibilización a todas las unidades del Ejército que administran infraestructura tecnológica del componente C5, de las principales recomendaciones de aplicación de controles de seguridad para mitigar la perdida de integridad de la información</t>
  </si>
  <si>
    <t>Comando de Apoyo Operacional de Comunicaciones y Ciberdefensa (CAOCC)</t>
  </si>
  <si>
    <t>Porcentaje de Integración y Optimización de los Sistemas de Información Realizados</t>
  </si>
  <si>
    <t>Sensibilización a todas las unidades del Ejército que realizan Backup  y/o copias de respaldo de la Información, del procedimiento correcto de realización de los mismos.</t>
  </si>
  <si>
    <t>Los oficiales/suboficiales de comunicaciones de las unidades que administran medidas de seguridad en plataformas Tecnológicas del componente C5,</t>
  </si>
  <si>
    <t>con el fin de controlar los ingresos y salidas de información de los equipos, en caso de no enviar informe, por parte del CEDE6 se solicitará a las respectivas unidades la justificación del incumplimiento, dejando como evidencia el formato de servicios informáticos FO-JEMPP-CEDE-1034 e informe de los permisos otorgados.</t>
  </si>
  <si>
    <t>por las fallas en los sistemas de información y/o equipos del componente C5 institucionales,</t>
  </si>
  <si>
    <t>debido al inadecuado control y verificación de estos, que afectan la disponibilidad de la información del Ejército Nacional.</t>
  </si>
  <si>
    <t>Enviar informe de mantenimiento de I nivel a los bienes del componente C5 al Comando de Apoyo de Comunicaciones y Ciberdefensa CAOCC.</t>
  </si>
  <si>
    <t>El Oficial de Comunicaciones de la División, Brigada,  Fuerza de Despliegue Rápido, Fuerza de Tarea, Batallón, Comando Funcional, Comando de Apoyo</t>
  </si>
  <si>
    <t>Porcentaje Funcional de las comunicaciones militares</t>
  </si>
  <si>
    <t>El Oficial de Comunicaciones   de la División, Comando Funcional, Comando de Apoyo,</t>
  </si>
  <si>
    <t>con el fin de determinar los cursos de acción a desarrollar ante desastres para restablecer servicios tecnológicos, en caso de no enviar plan, por parte del CEDE6 se solicitará a las respectivas unidades la justificación del incumplimiento, dejando como evidencia el Plan de recuperación ante desastres (DRP).</t>
  </si>
  <si>
    <t>Sensibilización a todas las unidades del Ejército, del correcto mantenimiento de I nivel de bienes del componente C5</t>
  </si>
  <si>
    <t>El Oficial de Comunicaciones de la División, Comando Funcional, Comando de Apoyo,</t>
  </si>
  <si>
    <t>con el fin de garantizar el mantenimiento de los elementos y evitar el fallo en las redes de comunicaciones de las unidades, en caso de no enviar plan, por parte del CEDE6 se solicitará a las respectivas unidades la justificación del incumplimiento, dejando como soporte documental el plan anual de mantenimiento.</t>
  </si>
  <si>
    <t>valida mensualmente la emisión de los planes de distribución de material del componente C5 a las unidades del Ejercito Nacional de acuerdo al procedimiento No. P-JEMPP-CEDE6-304</t>
  </si>
  <si>
    <t>Informe de asignación de Material a las Unidades Subalternas</t>
  </si>
  <si>
    <t>Porcentaje de Implementación de Iniciativas de Transformación Digital con Tecnologías Emergentes</t>
  </si>
  <si>
    <t>a causa de fallas en el seguimiento y control de la asignación de bienes.</t>
  </si>
  <si>
    <t>Posibilidad de afectación económica y reputacional por corrupción en la utilización indebida del material en actividades diferentes a la acción contra los artefactos explosivos (EO), a causa de buscar el interés particular sobre el interés institucional.</t>
  </si>
  <si>
    <t>Posibilidad de afectación económica y reputacional por fraude interno en la omisión de los funcionarios que manipulen información, ya sea añadiendo o eliminando datos de los documentos soportes durante la ejecución de las tareas de desminado humanitario, a causa de buscar un beneficio propio o de un tercero.</t>
  </si>
  <si>
    <t xml:space="preserve">Inicia con la emisión de directrices, estrategias, y priorización de las necesidades de las dos capacidades de desminado, para el desarrollo de actividades mediante la aplicación de las técnicas de desminado y finaliza con la protección, movilidad y liberación de las áreas contaminadas. Aplica a las siguientes unidades:
1. Departamento de Ingenieros Militares – CEDE10
2. Comando de Ingenieros – COING
3. Centro Nacional Contra Artefactos Explosivos Improvisados y Minas - CENAM
4. Brigada de Ingenieros de Desminado Humanitario  – BRDEH
5. Batallón de Ingenieros de Operaciones Especiales Nº 90  - BIOPE 90 </t>
  </si>
  <si>
    <t>Gestión Desminado</t>
  </si>
  <si>
    <t>5. Aportar desde las capacidades institucionales a la implementación de los acuerdos de paz</t>
  </si>
  <si>
    <t>por la incorrecta aplicación de las técnicas, tácticas y procedimientos establecidos para el cumplimiento de las tareas de los equipos (EOD),</t>
  </si>
  <si>
    <t>debido al incumplimiento de la normatividad vigente de los equipos EOD en la acción contra los artefactos explosivos (EO).</t>
  </si>
  <si>
    <t>El Director de Caninos</t>
  </si>
  <si>
    <t>verifica semestralmente el reporte de nacimiento de cachorros reproducidos  en los Centros de Reproducción Canina y  traspaso de semovientes caninos desde Centro de Transferencia a las unidades de EJC</t>
  </si>
  <si>
    <t>con el fin de apoyar a las unidades militares y suplir las necesidades de semovientes caninos, al encontrar novedades o sentidas en el apoyo de semovientes caninos, se debe informa al Comando Superior para que se permitan los apoyos pertinentes, dejando como evidencia un "Informes de Reporte Nacimiento y Actas Traspaso Caninos.</t>
  </si>
  <si>
    <t>Realizar seguimiento de los Ciclos Operacionales de Descanso y Entrenamiento (CODE) de los equipos EOD y binomios caninos, que se desarrollen durante el año, controlando su certificación.</t>
  </si>
  <si>
    <t>Director de Desminado Militar (DIDEM)
Director de Caninos (DICAN)</t>
  </si>
  <si>
    <t>Seguimiento al suministro de semovientes caninos para suplir las necesidades, en las capacidades del ejército nacional.</t>
  </si>
  <si>
    <t xml:space="preserve">El Director de Desminado Militar y Director de Caninos </t>
  </si>
  <si>
    <t>verifica trimestralmente la certificación de la capacitación y entrenamiento  de los equipos EOD y Binomios Caninos de acuerdo a la Directiva Permanente "Gestión de desminado",</t>
  </si>
  <si>
    <t>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inicio y término de cursos".</t>
  </si>
  <si>
    <t>verifica trimestralmente el seguimiento de los Ciclos Operacionales de Descanso y Entrenamiento (CODE) de los equipos EOD y binomios caninos, que se desarrollen durante el año, controlando su certificación de acuerdo a la Directiva Permanente 00000193 "Gestión de desminado",</t>
  </si>
  <si>
    <t>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seguimiento Ciclo CODE".</t>
  </si>
  <si>
    <t>por fallas en la instauración de las denuncias judiciales frente al delito de utilización medios y métodos ilícitos de guerra (art. 142 CP),</t>
  </si>
  <si>
    <t>debido a la falencia en el acompañamiento jurídico para la instauración de las denuncias.</t>
  </si>
  <si>
    <t>El Director de Análisis Antiterrorista</t>
  </si>
  <si>
    <t>verifica trimestralmente la información suministrada por los desmovilizados y/o sometidos, de acuerdo a la Directiva Permanente "Gestión de desminado" misiones particulares,</t>
  </si>
  <si>
    <t>con el fin de mantener actualizada la información de inteligencia en la acción contra artefactos explosivos, acciones terroristas con el uso de artefactos explosivos, en caso que se presente mayor presencia en un sector específico se debe informar al Comando superior  para toma de acciones pertinentes, dejando como soporte de la verificación el  informe de "seguimiento a los cuadros agenda y bases de datos."</t>
  </si>
  <si>
    <t>Realizar el análisis permanente a las entrevistas aportadas por los desmovilizados y/o sometidos con conocimiento en explosivos, que llegan al Grupo de Atención Humanitaria al Desmovilizado (GAHD).</t>
  </si>
  <si>
    <t>Director de Análisis Antiterrorista (DIATE)</t>
  </si>
  <si>
    <t>con el fin de comprobar el cumplimiento al mismo y la correcta instauración de las denuncias pertinentes, en caso de presentarse deficiencias en la aplicación del protocolo se debe informar a la unidad para realizar las acciones correspondientes, dejando como evidencia de la verificación las "actas de reunión."</t>
  </si>
  <si>
    <t xml:space="preserve">verifica trimestralmente el análisis permanente a las entrevistas aportadas por los desmovilizados y/o sometidos con conocimiento en explosivos, que llegan al Grupo de Atención Humanitaria al Desmovilizado (GAHD), de acuerdo a la Directiva Permanente 00000193 "Gestión de desminado” y su misiones particulares en el ataque a la red, </t>
  </si>
  <si>
    <t>con el fin de aportar  información de inteligencia a las unidades militares, en caso de presentarse informaciones de inteligencia de interés, se debe informa de manera inmediata a la unidad pertinente, dejando como evidencia de la verificación los "análisis de inteligencia".</t>
  </si>
  <si>
    <t>por corrupción en la utilización indebida del material en actividades diferentes a la acción contra los artefactos explosivos (EO)</t>
  </si>
  <si>
    <t>a causa de buscar el interés particular sobre el interés institucional</t>
  </si>
  <si>
    <t xml:space="preserve">valida mensualmente el cumplimiento de las capacitaciones orientadas a los procesos para el manejo del material asignado en la acción contra artefactos explosivos a los almacenistas de las Unidades Centralizadoras, de acuerdo a la Directiva Permanente 00000193 "Gestión de desminado", </t>
  </si>
  <si>
    <t>con el fin de mantener actualizados los conocimientos de los almacenistas, en caso que no se pueda hacer la capacitación se debe reprogramar la visita dentro de la vigencia, dejando como evidencia de la validación los "informes de visita de las Unidades Militares."</t>
  </si>
  <si>
    <t>El Oficial de Evaluación y Seguimiento del CENAM</t>
  </si>
  <si>
    <t>verifica mensualmente el reporte de informes periódicos de material técnico y municiones especiales de ingenieros, que realizan las Unidades Centralizadoras, de acuerdo a la actividad No. 7 de la caracterización PR-A-COING-CENAM-046 del proceso de Gestión de Desminado,</t>
  </si>
  <si>
    <t>con el fin de apoyar los controles  administrativos, a fin de evitar la pérdida del material técnico y municiones especiales de ingenieros, en caso de encontrar novedades se debe informar al Comando Superior para que se tomen las acciones del caso, dejando como evidencia de la verificación un  “informe seguimiento al plan."</t>
  </si>
  <si>
    <t>con el fin de apoyar los controles  administrativos, a fin de evitar la pérdida del material técnico y municiones especiales de ingenieros, en caso de encontrar novedades con el inventario del material se debe informar al Comando Superior para que determine las acciones a tomar, dejando como evidencia de la validación el  informe de "registro de la confrontación de cargos."</t>
  </si>
  <si>
    <t>Integridad_Pública_LA_FT_FP</t>
  </si>
  <si>
    <t>a causa de buscar un beneficio propio o de un tercero.</t>
  </si>
  <si>
    <t>El Oficial de operaciones del Batallón de desminado Humanitario</t>
  </si>
  <si>
    <t>verifica mensualmente el cumplimiento de las actas de reunión con la difusión de los boletines emitidos por la Brigada de Desminado Humanitario,</t>
  </si>
  <si>
    <t>con el fin de garantizar que  el personal conozca los estándares Nacionales y los Procedimiento Operacional Aprobados (POA), en caso de no cumplir con la difusión de los boletines se debe informar al Comandante del Batallón para que se realicen las difusiones pendientes, dejando como evidencia de la verificación el "acta de reunión."</t>
  </si>
  <si>
    <t>Difundir los lineamientos orientados al cumplimiento de los Estándares Nacionales y los Procedimiento Operacional Aprobados (POA) de la Brigada de Ingenieros de Desminado Humanitario.</t>
  </si>
  <si>
    <t>El suboficial de calidad del Batallón</t>
  </si>
  <si>
    <t>con el fin de corroborar la ejecución de los compromisos adquiridos en el cumplimiento del desarrollo de las operaciones de desminado humanitario, en caso de no cumplir con los compromisos adquiridos se debe informar al Comandante de la Brigada, dejando como evidencia de la validación el "acta de compromiso."</t>
  </si>
  <si>
    <t>con el fin de evitar no conformidades en el proceso, en caso de que el Batallón no cumpla con la actividad la Brigada debe realizar el informe con las novedades, dejando como evidencia de la verificación el "informe de actividades."</t>
  </si>
  <si>
    <t>por la  manipulación, alteración o eliminación no autorizada de información doctrinal</t>
  </si>
  <si>
    <t>debido a requerimientos extraordinarios doctrinales por parte de las unidades proponentes.</t>
  </si>
  <si>
    <t xml:space="preserve">     El riesgo afecta la imagen de la entidad internamente, de conocimiento general, nivel interno, de junta directiva y accionistas y/o de provedores</t>
  </si>
  <si>
    <t xml:space="preserve">El Director de Producción, Doctrina, Organización y Equipamiento (DIPOE), </t>
  </si>
  <si>
    <t>verifica bimestralmente, mediante reunión formal, el cumplimiento de la estandarización de las publicaciones militares conforme al procedimiento de generación y actualización y al Reglamento de Doctrina EJC 1-01,</t>
  </si>
  <si>
    <t>con el fin de fortalecer el seguimiento y la mejora continua del proceso de Gestión de Doctrina. Si la verificación no se realiza en el periodo establecido, esta se reprograma a la mayor brevedad. La evidencia del control corresponde al acta de la reunión.</t>
  </si>
  <si>
    <t>Elaborar un banco de necesidades de acuerdo a los requerimientos generados por las unidades que permita recopilar y priorizar la generación y/o actualización extraordinaria de las publicaciones militares.</t>
  </si>
  <si>
    <t>Director de Producción Doctrina Organización y Equipamiento (DIPOE)</t>
  </si>
  <si>
    <t>Porcentaje avance de Manuales de Doctrina Militar Requeridos</t>
  </si>
  <si>
    <t xml:space="preserve">El Director de Lecciones Aprendidas (DILEA), </t>
  </si>
  <si>
    <t xml:space="preserve">verifica bimestralmente los eventos reportados por las Divisiones en la plataforma SILAE, conforme a la Directiva de Lecciones Aprendidas y al Procedimiento del Proceso de Gestión de Doctrina, </t>
  </si>
  <si>
    <t>con el fin de identificar vacíos doctrinales y evitar solicitudes extraordinarias que excedan la capacidad institucional de producción doctrinal. Si la verificación no se realiza en el periodo establecido, se reprograma a la mayor brevedad, dejando registro de la justificación. Como evidencia del control, se genera informe de análisis de eventos.</t>
  </si>
  <si>
    <t>verifica trimestralmente el cumplimiento del Plan Maestro Anual de Doctrina (PMADD), conforme al Reglamento 1-01 de Doctrina y Publicaciones Militares,</t>
  </si>
  <si>
    <t>por conflicto de interés, al manipular, alterar o eliminar de manera no autorizada información doctrinal, mediante acciones u omisiones del personal militar y civil que hace parte del proceso de Gestión de Doctrina</t>
  </si>
  <si>
    <t>a causa del incumplimiento de los lineamientos legales y normativos que regulan la reserva y protección de la información clasificada de la Fuerza, favoreciendo intereses particulares sobre el interés institucional.</t>
  </si>
  <si>
    <t xml:space="preserve">     Entre 50 y 100 SMLMV </t>
  </si>
  <si>
    <t xml:space="preserve">El Director de Producción, Doctrina, Organización y Equipamiento (DIPOE),  </t>
  </si>
  <si>
    <t xml:space="preserve"> verifica trimestralmente, mediante reunión formal, la correcta clasificación de seguridad de las publicaciones militares conforme al Reglamento 1-01,</t>
  </si>
  <si>
    <t>con el fin de asegurar que cada publicación tenga el nivel de seguridad adecuado y prevenir riesgos de adulteración o divulgación no autorizada. Si la actividad no se realiza, se reprograma la reunión en el menor tiempo posible y se convoca al personal responsable para completar la verificación, dejando como evidencia un acta con las publicaciones revisadas y los compromisos establecidos.</t>
  </si>
  <si>
    <t>El Director del Centro de Doctrina del Ejército (CEDOE),</t>
  </si>
  <si>
    <t>verifica trimestralmente el cumplimiento de las capacitaciones impartidas por el Oficial Jurídico sobre las consecuencias disciplinarias y penales asociadas a la adulteración, manipulación o eliminación de información en los sistemas institucionales, conforme a la Ley 1862 de 2017, el Código Disciplinario Militar y la Ley 1407 de 2010,</t>
  </si>
  <si>
    <t>con el fin de sensibilizar al personal sobre sus responsabilidades legales y prevenir conductas de riesgo. Si la actividad no se realiza, se reprograma para el siguiente trimestre, dejando como evidencia un informe con el acta de capacitación y/o el acta de reunión.</t>
  </si>
  <si>
    <t xml:space="preserve">El Director de Gestión, Estandarización y Difusión de Doctrina (DIGED), </t>
  </si>
  <si>
    <t>verifica trimestralmente la difusión de los boletines informativos sobre la reserva legal y el manejo adecuado de las publicaciones militares, conforme al Reglamento 1-01,</t>
  </si>
  <si>
    <t>con el fin de mantener actualizado al personal en los lineamientos de seguridad y reserva de la información doctrinal. Si la actividad no se realiza, se reprograma la emisión del boletín y se hace seguimiento hasta su difusión efectiva, dejando como evidencia un informe de seguimiento con copia del boletín difundido.</t>
  </si>
  <si>
    <t>por corrupción y uso indebido de la función pública, al recibir o solicitar dádivas o beneficios a título personal por parte de los funcionarios que hacen parte del proceso de Gestión de Doctrina, mediante la entrega no autorizada de publicaciones militares a personal ajeno a la Institución</t>
  </si>
  <si>
    <t xml:space="preserve"> a causa del inadecuado control y seguimiento de los protocolos de seguridad en el manejo de la información clasificada de la Fuerza.</t>
  </si>
  <si>
    <t>El Director de la Dirección de Producción, Doctrina, Organización y Equipamiento (DIPOE)</t>
  </si>
  <si>
    <t xml:space="preserve">realiza trimestralmente una reunión para verificar la matriz de seguimiento del desarrollo doctrinal con los autores de las publicaciones militares vigentes, </t>
  </si>
  <si>
    <t>con el fin de asegurar que la información esté actualizada y resguardada en las bases de datos institucionales.
En caso de no ejecutarse la actividad, se reprograma formalmente. Como evidencia de la verificación, se genera un acta de reunión con observaciones y compromisos.</t>
  </si>
  <si>
    <t xml:space="preserve">El Director del CEDOE </t>
  </si>
  <si>
    <t xml:space="preserve"> verifica semestralmente la documentación presentada por los prestadores de servicio, conforme a lo establecido en la Ley 599 de 2000 (arts. 286, 287, 288, 291 y 296) y la Ley 1773 de 2016, </t>
  </si>
  <si>
    <t>con el fin de garantizar la autenticidad y consistencia de dicha documentación. Si la actividad no se ejecuta en el periodo programado, se reprograma para el siguiente semestre, la verificación se soporta mediante un informe y una lista de chequeo.</t>
  </si>
  <si>
    <t xml:space="preserve">El Director de la DIGED </t>
  </si>
  <si>
    <t>verifica trimestralmente, en reunión con el personal del Centro de Doctrina del Ejército, el cumplimiento de los protocolos de seguridad digital y del marco legal y ético establecidos en la Directiva Permanente 2014-18 y en la Política General de Seguridad de la Información (POL-JEMPP-CEDE6-008),</t>
  </si>
  <si>
    <t xml:space="preserve"> con el fin de prevenir vulnerabilidades en el manejo de la información institucional. Si la actividad no se realiza, se reprograma. La verificación se soporta mediante un acta con observaciones y compromisos.</t>
  </si>
  <si>
    <t>Posibilidad de afectación reputacional, por corrupción y uso indebido de la función pública, al recibir o solicitar dádivas o beneficios a título personal por parte de los funcionarios que hacen parte del proceso de Gestión de Doctrina, mediante la entrega no autorizada de publicaciones militares a personal ajeno a la Institución, a causa de el inadecuado control y seguimiento de los protocolos de seguridad en el manejo de la información clasificada de la Fuerza.</t>
  </si>
  <si>
    <t xml:space="preserve">EJÉRCITO NACIONAL </t>
  </si>
  <si>
    <t>Posibilidad de afectación reputacional por fraude interno en la manipulación, alteración, eliminación o falsificación de documentos de interés institucional, a causa del incumplimiento de los marcos legales y éticos para obtener un beneficio propio o de terceros.</t>
  </si>
  <si>
    <t>por fraude interno en la manipulación, alteración, eliminación o falsificación de documentos de interés institucional</t>
  </si>
  <si>
    <t>a causa de el incumplimiento de los marcos legales y éticos para obtener un beneficio propio o de terceros.</t>
  </si>
  <si>
    <t>Verifica mensualmente el cumplimiento de las actividades del proceso de producción documental basados en el acuerdo 001 de 2024 por el cual se establece el Acuerdo Único de la Función Archivística , se definen los criterios técnicos y jurídicos para su implementación en el Estado Colombiano,</t>
  </si>
  <si>
    <t xml:space="preserve">con el fin de dar cumplimiento a los procedimientos planificados y documentados,  En caso de presentar incumplimientos se realizará la socialización  de los estándares establecidos,  dejando como evidencia de la socialización el acta de reunión elaborado por la Unidad de Correspondencia. </t>
  </si>
  <si>
    <t xml:space="preserve">verifica  mensualmente al desarrollo de la gestión y trámite basado en el Reglamento 4-01 Gestión Documental para el Ejército Nacional, con el fin de establecer los criterios y controles de las actividades de recepción, radicación y distribución de la documentación, por medio de las verificaciones a las unidades de correspondencia (ventanilla Única),  </t>
  </si>
  <si>
    <t>En caso de presentar incumplimientos se realizaran capacitaciones  donde se retroalimenten los lineamientos establecidos,  dejando como evidencia  de la verificación el informe de seguimiento con la estadística de los documentos recepcionados y tramitados por medio del sistema de gestión documental de la Institución.</t>
  </si>
  <si>
    <t>en caso de presentar incumplimiento se realizará una capacitación,  socializando  la importancia de los medios de comunicación alternos, dejando como evidencia, un informe de seguimiento al trámite de los correos electrónicos en la Unidad.</t>
  </si>
  <si>
    <t>Por perdida o deterioro del acervo documental</t>
  </si>
  <si>
    <t>debido al incumplimiento de  del Sistema Integrado de Conservación.</t>
  </si>
  <si>
    <t xml:space="preserve"> Verifica mensualmente el cumplimiento de las actividades relacionadas en el reglamento 4-01 de Gestión Documental programa de monitoreo y control de condiciones ambientales de los archivos y el programa de almacenamiento y realmacenamiento ,</t>
  </si>
  <si>
    <t xml:space="preserve">Tipología del Riesgo </t>
  </si>
  <si>
    <t>Gestión Educación Militar</t>
  </si>
  <si>
    <t>Formulación de las políticas en educación militar orientadas al desarrollo de las capacidades de formación y capacitación Jefatura de Estado Mayor  Generador de Fuerza, Comando de Educación y Doctrina , Escuelas de Formación y Capacitación, Centro de Educación  militar, Centro de misiones internacionales y acción integral, Personal  titulado y certificado.</t>
  </si>
  <si>
    <t>por la inadecuada  articulación y desconocimiento de los lineamientos rectores del subsistema de educación</t>
  </si>
  <si>
    <t>debido a la falta de continuidad del personal militar asignado al proceso de Gestión de Educación Militar .</t>
  </si>
  <si>
    <t>El Director de Planeación Educación (DIPED)</t>
  </si>
  <si>
    <t xml:space="preserve">revisa semestralmente el seguimiento a las capacitaciones por parte de la Dirección de Educación del Comando de Educación y Doctrina (CEDOC) a las Unidades del Subsistema de Educación acerca de las directivas y lineamientos del proceso de gestión de educación militar que se encuentran vigentes, de acuerdo a la Circular  N° 2025232037656453,  </t>
  </si>
  <si>
    <t xml:space="preserve">Cumplimiento de la oferta académica </t>
  </si>
  <si>
    <t xml:space="preserve">valida semestralmente la difusión de los lineamientos emitidos por el Departamento de Educación Militar al Subsistema de Educación de la Fuerza, de acuerdo con la Circular No. 00001327 de 2020 del Departamento de Planeación (CEDE5), </t>
  </si>
  <si>
    <t xml:space="preserve">El Oficial de Educación Complementaria/Superior de la Dirección de Educación (DIEDU), </t>
  </si>
  <si>
    <t xml:space="preserve">verifica semestralmente los documentos y evidencias que, en cumplimiento de los decretos, acuerdos y lineamientos propios de la fuerza y del MEN–CESU–CNA, deben disponer las Escuelas para los procesos de autoevaluación, seguimiento y renovación de registro calificado y de acreditación en alta calidad,  </t>
  </si>
  <si>
    <t>Evaluación del desempeño profesional del egresado de las Escuelas de Formación.</t>
  </si>
  <si>
    <t xml:space="preserve">El Oficial de Educación Complementaria/Superior de la Dirección de Educación (DIEDU) </t>
  </si>
  <si>
    <t xml:space="preserve">verifica semestralmente las fechas y los requisitos establecidos para los procesos de renovación de registro calificado, condiciones institucionales, seguimiento a mitad de vigencia de la acreditación y renovación de la acreditación en alta calidad de los programas académicos, conforme al Decreto 1075 de 2015, Decreto 1330 de 2019, Decreto 0529 de 2024, Acuerdo 02 de 2020, Acuerdo 01 de 2025 y el Sistema Institucional de Aseguramiento de la Calidad del Ejército (SIACE), </t>
  </si>
  <si>
    <t xml:space="preserve">verifica semestralmente el cumplimiento de los cronogramas y actividades establecidos en los Planes de Mejoramiento derivados de los procesos de Registro Calificado, Condiciones Institucionales y Acreditación en Alta Calidad, correspondientes a cada Escuela.  de acuerdo al Decreto 1075 de 2015, Decreto 1330 de 2019, Decreto 0529 de 2024, Acuerdo 02 de 2020 y Acuerdo 01 de 2025, </t>
  </si>
  <si>
    <t xml:space="preserve">El vicerrector académico o Inspector de Estudios, </t>
  </si>
  <si>
    <t xml:space="preserve">verifica mensualmente la documentación soporte de cada curso (Circular de los candidatos seleccionados por COPER, el informe de inicio y termino), de acuerdo al manual de procedimientos académicos de cada unidad, </t>
  </si>
  <si>
    <t>Realizar la trazabilidad entre módulo poblacional  que ha sido reportado en el SNIES VS base de datos que reposa en registro y control para validar las certificaciones.</t>
  </si>
  <si>
    <t xml:space="preserve">El vicerrector académico o Inspector de Estudios,  </t>
  </si>
  <si>
    <t xml:space="preserve">verifica mensualmente las certificaciones y diplomas expedidos por la dependencia de registro y control, cotejando con los libros de diplomas y actas, de acuerdo al manual de procedimientos académicos de cada unidad,  </t>
  </si>
  <si>
    <t>a causa de las falencias en el control y seguimiento durante la planeación de las ofertas académicas, favoreciendo el interés particular sobre el interés institucional.</t>
  </si>
  <si>
    <t xml:space="preserve">El Inspector de Estudios o Vicerrector Académico, </t>
  </si>
  <si>
    <t xml:space="preserve">valida mensualmente la población, número cupos disponibles y personal docente necesario para ejecutar los cursos y programas establecidos en el cronograma académico, cada vez que sea necesario o que se modifique, cancele o reprograme la oferta académica, establecidos en la Directiva Permanente No. 00000204 del 2021, </t>
  </si>
  <si>
    <t>Inspector de Estudios - ESMIC - EMSUB - ESPRO - CEMIL - CEMAI - CIDES - Oficial S3 y/o
S7 BETRA</t>
  </si>
  <si>
    <t xml:space="preserve">El Inspector de Estudios u Oficial Planeamiento Logístico, </t>
  </si>
  <si>
    <t xml:space="preserve">valida mensualmente las horas cátedra y de capacitación, de los profesores contratados de acuerdo con las cargas académicas de los programas y cursos, así como el perfil de los docentes haciendo la trazabilidad con los contenido temático, contratos y ejecución, de acuerdo a la Directiva Permanente No. 000151 de 12 de noviembre de 2019 "Estandarización perfiles profesores horas cátedra", </t>
  </si>
  <si>
    <t>Inspector de Estudios o jurídico de la Unidad ESMIC - EMSUB - ESPRO - CEMIL - CEMAI - CIDES. Oficial S3 y/o S7 - Jurídico de la Unidad BETRA</t>
  </si>
  <si>
    <t xml:space="preserve">El Inspector de Estudios o  Vicerrector Académico, </t>
  </si>
  <si>
    <t xml:space="preserve">verifica mensualmente el diligenciamiento de las actas de compromiso y confidencialidad institucional del personal de docentes, profesores e instructores vinculados laboralmente a la institución, de acuerdo a la Ley 1712 del 2014 y al Procedimiento "Protección de datos y difusión”, </t>
  </si>
  <si>
    <t>por fraude interno se use el poder para alterar las notas de los cursos militares y programas académicos por parte del personal de instructores, docentes, administrativos y directivos,</t>
  </si>
  <si>
    <t xml:space="preserve"> Inspector de Estudios o Vicerrector académico - ESMIC - EMSUB - ESPRO - CEMIL - CEMAI - CIDES - Oficial S3 o S7 BETRA</t>
  </si>
  <si>
    <t xml:space="preserve">revisa mensualmente las metodologías empleadas durante el desarrollo de la instrucción de los cursos militares y programas, de acuerdo con la normatividad y los lineamientos para el diseño curricular,  </t>
  </si>
  <si>
    <t xml:space="preserve">El Inspector de Estudios o Vicerrector académico, </t>
  </si>
  <si>
    <t xml:space="preserve">verifica mensualmente la plataforma académico administrativa en el cargue de notas para el cierre del periodo académico, de acuerdo a lo establecidos en el reglamento académico de cada Unidad, </t>
  </si>
  <si>
    <t>a causa de la deficiencia en la aplicación de controles durante las actividades de la planeación presupuestal del Subsistema de Educación de la Fuerza.</t>
  </si>
  <si>
    <t xml:space="preserve">El oficial o suboficial o civil de presupuesto del Departamento de Educación Militar (CEDE7),  </t>
  </si>
  <si>
    <t>El oficial o suboficial o civil de presupuesto del Departamento de Educación Militar (CEDE7)</t>
  </si>
  <si>
    <t xml:space="preserve">valida mensualmente las necesidades que se presenten como urgencias funcionales no previstas en el Plan Anual de Adquisiciones Integral (PAAI),  de acuerdo a la Directiva Permanente No. 07 de 2021 "Lineamientos a tener en cuenta en la gestión financiera para las Unidades y Subunidades ejecutoras del Ministerio de Defensa Nacional",   </t>
  </si>
  <si>
    <t>Posibilidad de afectación reputacional por fraude interno en la implementación de lineamientos jurídicos que no estén acorde con la normatividad, jurisprudencia y políticas del sector seguridad y defensa  a causa de errores, omisiones, informes inexactos o descripciones incorrectas realizados con culpa o dolo para beneficio personal o de terceros</t>
  </si>
  <si>
    <t xml:space="preserve"> a causa de falta de sentido de pertenencia Institucional</t>
  </si>
  <si>
    <t>Videoconferencias de seguimiento y control de las investigaciones disciplinarias y de responsabilidad administrativa tendiente a verificar el avance y actualización del módulo SIJEN</t>
  </si>
  <si>
    <t>Gestión de Procesos Disciplinarios y de Responsabilidad Administrativa</t>
  </si>
  <si>
    <t xml:space="preserve">por fraude interno en la implementación de lineamientos jurídicos que no estén acorde con la normatividad, jurisprudencia y políticas del sector seguridad y defensa  </t>
  </si>
  <si>
    <t>a causa de errores, omisiones, informes inexactos o descripciones incorrectas realizados con culpa o dolo para beneficio personal o de terceros</t>
  </si>
  <si>
    <t>El Director de Planeación y Políticas Jurídicas - DIPOJ.</t>
  </si>
  <si>
    <t>valida trimestralmente las políticas jurídicas emitidas por el Comando General de las Fuerzas Militares,</t>
  </si>
  <si>
    <t>Recalcar a las unidades que hacen parte del sistema jurídico, el cumplimiento de los lineamientos emitidos por DANTE en temáticas relacionadas con el riesgo de fraude dentro de la institución.</t>
  </si>
  <si>
    <t>Director de Planeación y Políticas Jurídicas
(DIPOJ)</t>
  </si>
  <si>
    <t>Prevención de la Prescripción de la Acción Disciplinaria y de Responsabilidad Administrativa Castrense</t>
  </si>
  <si>
    <t>valida semestralmente el conocimiento del personal militar de oficiales abogados del cuerpo administrativo que hace parte del sistema jurídico de la fuerza en cuanto a las políticas jurídicas implementadas por el Departamento Jurídico Integral según procedimiento código p-jempp-cede11-430</t>
  </si>
  <si>
    <t>con el propósito de evitar errores, omisiones, informes inexactos o descripciones incorrectas en los lineamientos emitidos, en caso de  que la evaluación se pierda se informa al comando superior del personal que perdió la evaluación con el fin que la autoridad evaluadora realice una anotación administrativa en el folio de vida del personal que perdió evaluación, dejando como evidencia de la validación, el informe al término de la  evaluación.</t>
  </si>
  <si>
    <t>7. Fortalecer el respeto por los DDHH y DIH en el marco del desarrollo de operaciones militares.</t>
  </si>
  <si>
    <t>El Director de Derecho Operacional y Derechos Humanos,</t>
  </si>
  <si>
    <t>verifica trimestralmente el estado del tramite de las quejas en temáticas propias del Derecho Operacional, DD.HH y DIH que se hayan presentado en los términos establecidos de las unidades del escalón táctico  mediante Directiva N° 00000045 del 2020,</t>
  </si>
  <si>
    <t>Realizar videoconferencias o programas radiales con las Unidades Militares del Ejército Nacional, en temas relacionados con derecho operacional, derechos humano y DIH (sección de quejas).</t>
  </si>
  <si>
    <t>Director de Derecho Operacional y DDHH
Los Oficiales Jurídicos y/o Asesores Jurídicos Militares o sus equivalentes del Ejército Nacional de División y Brigadas.</t>
  </si>
  <si>
    <t>Resolución de quejas por presuntas violaciones de los DDHH e infracciones al DIH</t>
  </si>
  <si>
    <t xml:space="preserve">verifican mensualmente el estado del tramite de las quejas en temáticas propias del Derecho Operacional, DD.HH y DIH que se hayan presentado en los términos establecidos mediante Directiva N° 00000045 del 2020, </t>
  </si>
  <si>
    <t xml:space="preserve">Director de Derecho Operacional y DDHH
</t>
  </si>
  <si>
    <t xml:space="preserve"> verifican mensualmente la información de la queja de acuerdo a la Directiva N° 00000045 de 2020, </t>
  </si>
  <si>
    <t>verifican mensualmente las quejas por presuntas violaciones a los Derechos Humanos e Infracción al DIH atribuidas al personal militar del Ejército Nacional de acuerdo a la Directiva N°00000045 de 2020  anexo "B"</t>
  </si>
  <si>
    <t xml:space="preserve">validan mensualmente los eventos que llevaron a cabo la interposición de las denuncias ante la Fiscalía General de la Nación, de acuerdo a la Directiva N° 00000045 de 2020, </t>
  </si>
  <si>
    <t xml:space="preserve">con el propósito de verificar que los eventos registrados, tengan su respectiva denuncia, en caso de encontrar inconsistencias en la información se devuelve para que se corrijan las observaciones, dejando como evidencia de la validación, un informe y la base de datos con la información de los eventos que fueron denunciados.  </t>
  </si>
  <si>
    <t>por prescripción o caducidad de acciones disciplinarias o de responsabilidad administrativa</t>
  </si>
  <si>
    <t>debido a un inadecuado cumplimiento de términos procesales</t>
  </si>
  <si>
    <t xml:space="preserve">El Director de Asuntos Disciplinarios y Administrativos del Ejército (DADAE),   </t>
  </si>
  <si>
    <t xml:space="preserve">verifica mensualmente el cumplimiento de los lineamientos emitidos sobre temáticas correspondientes a asuntos disciplinarios y administrativos, de conformidad con las necesidades presentadas por parte de las dependencias y unidades militares, en cumplimiento del  Plan anual vigente emitido por la Dirección de Asuntos Disciplinarios y Administrativos del Ejército,  </t>
  </si>
  <si>
    <t>con la finalidad de unificar criterios y fortalecer la aplicación de la ley 1862 del 2017 y ley 1476 del 2011, en caso de  incumplimiento a los lineamientos por parte la unidades se tomarían las acciones disciplinarias, por parte de los funcionarios competentes, dejando como evidencia de la verificación, boletines, circulares o conceptos.</t>
  </si>
  <si>
    <t>Análisis detallado de las investigaciones próximas a prescribir en cumplimiento de los términos procesales conforme a la Ley 1862 de 2017 y 1476 del 2011.</t>
  </si>
  <si>
    <t>Implementación de políticas jurídicas.</t>
  </si>
  <si>
    <t xml:space="preserve">comparan mensualmente la gestión realizada en materia disciplinaria y administrativa conforme a los registros consignados en el Sistema de Información Jurídica del Ejército Nacional (SIJEN),  con las fechas de apertura de las investigaciones, </t>
  </si>
  <si>
    <t xml:space="preserve">El Director de Asuntos Disciplinarios y Administrativos del Ejército (DADAE),  </t>
  </si>
  <si>
    <t xml:space="preserve">verifica mensualmente el estado de las investigaciones en cumplimiento de la Ley 1862 de 2017, y 1476 del 2011,  </t>
  </si>
  <si>
    <t>Cobertura de personal en las oficinas jurídicas militares del nivel operacional y táctico.</t>
  </si>
  <si>
    <t xml:space="preserve">debido a deficiencias en la sinergia organizacional y canales de comunicación que permitan cumplir el objetivo. </t>
  </si>
  <si>
    <t>El Director de Presupuesto, Oficial de Apropiación y PAC,</t>
  </si>
  <si>
    <t>verifica mensualmente las solicitudes de las Subunidades Ejecutoras de Presupuesto frente a la asignación de cupo PAC (Programa Anual Mensualizado de Caja) y al "procedimiento de asignación y apropiación PAC P-SECEJ-COFIP-285",</t>
  </si>
  <si>
    <t>con el fin de validar que la solicitud que se eleve ante el Ministerio de Hacienda y Crédito Público corresponda a las necesidades de las diferentes Subunidades Ejecutoras de Presupuesto. En caso de no realizarse la reunión de verificación de comité se debe elaborar un oficio por medio del cual se justifique porque no se realizó la reunión. Dejando como soporte de la verificación las actas de reunión de Comités de Asignación de Cupo PAC.</t>
  </si>
  <si>
    <t>Identificar y reportar las Subunidades Ejecutoras de Presupuesto que no alcanzaron el 100% de la ejecución del PAC asignado.</t>
  </si>
  <si>
    <t xml:space="preserve">El Director de Presupuesto, Oficial de Apropiación y PAC </t>
  </si>
  <si>
    <t>verifica mensualmente las cifras del boletín de seguimiento a la ejecución de PAC frente a las justificaciones manifestadas por cada Subunidad Ejecutora de Presupuesto con relación al PAC pendiente por ejecutar y al "procedimiento de Asignación de Apropiación y PAC P-SECEJ-COFIP-285",</t>
  </si>
  <si>
    <t>con el fin de determinar si se presentan novedades para la ejecución de los cupos PAC disponibles y evitar pérdidas en el mes. En caso de no realizarse el comité de seguimiento se debe elaborar un oficio por medio del cual se justifique porque no se realizó la reunión. Dejando como soporte de la verificación las actas de reunión de Comités de Seguimiento de Cupo PAC.</t>
  </si>
  <si>
    <t>verifica mensualmente los saldos que arroja el sistema SIIF de pérdida de cupo PAC frente a las justificaciones emitidas por las subunidades ejecutoras de presupuesto y al "procedimiento de asignación de apropiación y PAC P-SECEJ-COFIP-285",</t>
  </si>
  <si>
    <t>con el fin de establecer las razones por las cuales se generan pérdidas de cupo al cierre del mes. En caso de presentarse fallas en el sistema SIIF al cierre de mes, se debe elaborar un oficio (pantallazo de la plataforma) donde se manifieste que no se pudo realizar la consulta del PAC disponible y gestionado. Dejando como soporte documental de la verificación el informe de ejecución PAC.</t>
  </si>
  <si>
    <t>El Jefe de presupuesto de la Subunidad Ejecutora de Presupuesto,</t>
  </si>
  <si>
    <t>verifica mensualmente los saldos de cupos PAC perdidos frente a las diferentes situaciones que se hayan presentado en la Subunidad Ejecutora de Presupuesto y al "procedimiento de asignación de apropiación y PAC P-SECEJ-COFIP-285”,</t>
  </si>
  <si>
    <t xml:space="preserve">con el fin de identificar y prevenir las situaciones administrativas que ocasionan la perdida de PAC. En caso de que la Subunidad Ejecutora de Presupuesto no presente pérdida de PAC, deberán elaborar un oficio informando que no hubo pérdida de PAC. Dejando como evidencia de la verificación el informe de pérdida de PAC. </t>
  </si>
  <si>
    <t>verifica mensualmente en las reuniones de solicitud de PAC con la cadena presupuestal (el ordenador del gasto y supervisores de contrato)  las necesidades de PAC  de acuerdo al avance en la ejecución de los recursos y pagos que se proyecte y al "procedimiento de asignación de apropiación y PAC P-SECEJ-COFIP-285",</t>
  </si>
  <si>
    <t>con el fin garantizar los pagos oportunos por los diferentes conceptos del gasto de manera mensual. En caso de que la Subunidad Ejecutora de Presupuesto no realice la reunión de solicitud de PAC debe elaborar un oficio dirigido a COFIP justificando las causas. Dejando como soporte documental de la verificación acta de reunión de solicitud de PAC.</t>
  </si>
  <si>
    <t>por asignar apropiación sin saldo en la Cuenta Única Nacional en cada Subunidad Ejecutora de Presupuesto</t>
  </si>
  <si>
    <t>debido a inadecuada planeación presupuestal al realizar los controles a los saldos CUN.</t>
  </si>
  <si>
    <t>El Director Financiero, Oficial de Control y Ejecución,</t>
  </si>
  <si>
    <t>verifica mensualmente el saldo consolidado CUN del SIIF Nación vs. el cuadro control CUN de la Dirección Financiera - DIFIN validando la disponibilidad de los recursos en la Cuenta Única Nacional - CUN de acuerdo a la "Directiva Permanente 90 del 23 de mayo del 2022”,</t>
  </si>
  <si>
    <t>con el fin de que la Dirección de Presupuesto del COFIP asigne en forma correcta las apropiaciones de fondo interno a las Subunidades Ejecutoras de Presupuesto. En caso de no contar con disponibilidad de recursos en el CUN, se debe elaborar un documento en cual se establezcan las causas por las cuales no se pudo asignar recursos a las Subunidades Ejecutoras de Presupuesto. Dejando como soporte documental de la verificación el informe saldos CUN.</t>
  </si>
  <si>
    <t>Realizar y verificar mensualmente el cruce de los saldos de la apropiación disponible del SIIF A-02 REC16 del saldo del Segundo Comandante del Ejército Nacional - SECEJ, con el fin de tener claridad de los saldos finales e iniciales de cada periodo.</t>
  </si>
  <si>
    <t xml:space="preserve">Director Presupuesto 
Analista fondo interno </t>
  </si>
  <si>
    <t>Seguimiento saldos CUN</t>
  </si>
  <si>
    <t>verifican mensualmente los movimientos de las Subunidades Ejecutoras de Presupuesto en el Sistema Integrado de Información Financiera SIIF Nación (reporte consolidado CUN del SIIF Nación) en relación al cuadro control de movimientos saldos CUN y al "procedimiento Cuenta Única Nacional Nivel Central P-SECEJ-COFIP-377",</t>
  </si>
  <si>
    <t>con el fin de garantizar una gestión oportuna de los recursos. En caso de presentarse diferencias entre SIIF y el cuadro de movimientos CUN, se debe elaborar un documento informando las novedades identificadas. Dejando como soporte documental de la verificación el cuadro consolidado saldos y movimientos CUN del mes.</t>
  </si>
  <si>
    <t>El Director de la Dirección de Presupuesto-DIPRE, Analista de Fondo Interno,</t>
  </si>
  <si>
    <t>verifica mensualmente el reporte del cuadro control CUN entregado por la Dirección Financiera - DIFIN de acuerdo a las solicitudes de apropiación de las Subunidades Ejecutoras de Presupuesto y al "procedimiento Cuenta Única Nacional Nivel Central P-SECEJ-COFIP-377”,</t>
  </si>
  <si>
    <t>con el fin de realizar el cargue de apropiación en el SIIF Nación. En caso de no contar con el reporte del SIIF al cierre de mes para realizar el informe se debe elaborar un oficio dirigido a COFIP justificando las causas. Dejando como soporte documental de la verificación un oficio de cruce de apropiación vs. saldos CUN Subunidades Ejecutoras de Presupuesto.</t>
  </si>
  <si>
    <t>por incumplimiento a la ejecución del presupuesto del gasto,</t>
  </si>
  <si>
    <t>debido a la falta de seguimiento y control a la ejecución por parte del ordenador del gasto</t>
  </si>
  <si>
    <t>El Comandante Financiero y Presupuestal, a través del Oficial de Evaluación y Seguimiento,</t>
  </si>
  <si>
    <t>verifica mensualmente la ejecución presupuestal de los recursos asignados al Ejército Nacional, con base en los reportes arrojados por el Sistema de Información Financiera – SIIF Nación y el “Procedimiento de control y seguimiento a la ejecución presupuestal del Ejército Nacional P-SECEJ-COFIP-290”,</t>
  </si>
  <si>
    <t>con el fin de informar al SECEJ sobre el avance en la ejecución presupuestal y el cumplimiento de las metas establecidas para la vigencia. En caso de no tener acceso a los reportes del SIIF, se debe elaborar un documento informando la novedad, acompañado del respectivo pantallazo de la plataforma. Dejando soporte documental de la verificación, la presentación de seguimiento a la ejecución presupuestal y el informe con los avances de compromisos y obligaciones alcanzados por cada Ordenador del Gasto.</t>
  </si>
  <si>
    <t>Ejecución del presupuesto del Ejército Nacional</t>
  </si>
  <si>
    <t>El Director Financiero, a través del Oficial de Control de Ejecución,</t>
  </si>
  <si>
    <t>verifica mensualmente la gestión presupuestal de las Subunidades Ejecutoras de Presupuesto, con base en la ejecución reportada en el Sistema Integrado de Información Financiera (SIIF Nación) y en el “Procedimiento ejecución cadena presupuestal del gasto Subunidades Ejecutoras de Presupuesto P-SECEJ-COFIP-169”,</t>
  </si>
  <si>
    <t>con el fin de informar a las unidades sobre el estado de cumplimiento de las metas de ejecución estipuladas por el Segundo Comandante del Ejército Nacional. En caso de no contar con acceso a los reportes del SIIF, se debe elaborar un documento explicando la novedad, acompañado del respectivo pantallazo de la plataforma. Dejando como soporte documental de la verificación, el informe de ejecución presupuestal consolidado para todas las Subunidades Ejecutoras de Presupuesto.</t>
  </si>
  <si>
    <t>El Director Contable y de Tesorería, a través del Oficial de Presupuesto,</t>
  </si>
  <si>
    <t>verifica mensualmente el cumplimiento de la proyección de compromisos y obligaciones de acuerdo con los recursos asignados a los Ordenadores del Gasto del Cuartel General del Ejército, conforme a lo establecido en el procedimiento de "Registro ejecución presupuestal Cuartel General Comando Ejército P-SECEJ-COFIP-287",</t>
  </si>
  <si>
    <t>El Ordenador del Gasto, a través del Oficial y/o Suboficial de Presupuesto,</t>
  </si>
  <si>
    <t>valida mensualmente el informe de ejecución presupuestal emitido por la Dirección Financiera (DIFIN),con base en los reportes generados por el Sistema SIIF Nación y en el procedimiento "ejecución cadena presupuestal del gasto Subunidades Ejecutoras de Presupuesto P-SECEJ-COFIP-169”,</t>
  </si>
  <si>
    <t>con el fin de identificar y ajustar las observaciones presupuestales evidenciadas. En caso de que la Unidad no presente observaciones, debe elaborar un oficio informando que no se registran novedades en el mes. Dejando como soporte documental de la verificación, el informe de ajuste a las observaciones presentadas.</t>
  </si>
  <si>
    <t>verifica mensualmente el estado de ejecución de los recursos asignados con relación a la circular anual de metas de ejecución presupuestal de la vigencia en curso,</t>
  </si>
  <si>
    <t>con el fin de cumplir las proyecciones presupuestales y lograr la ejecución total de los recursos asignados. En caso de no realizarse la reunión de seguimiento, se debe elaborar un documento soporte en el cual se indique la razón por la cual no se llevó a cabo. Dejando como soporte de la verificación, el acta de la reunión de seguimiento presupuestal.</t>
  </si>
  <si>
    <t>verifica mensualmente el estado de ejecución de los recursos de inversión, de acuerdo con el avance de los procesos de contratación y los lineamientos establecidos en la circular anual de metas de ejecución presupuestal de la vigencia en curso,</t>
  </si>
  <si>
    <t>con el fin de realizar análisis y presentar recomendaciones al mando. En caso de que la información no corresponda a la realidad presupuestal frente a lo registrado en la plataforma SIIF, la unidad deberá elaborar un nuevo informe con las correcciones y ajustes pertinentes. Dejando como evidencia de la verificación, el oficio de seguimiento a la ejecución de los recursos de inversión.</t>
  </si>
  <si>
    <t>El Director Contable y de Tesorería, a través del Oficial y/o Suboficial de Presupuesto,</t>
  </si>
  <si>
    <t>verifica mensualmente la justificación de las acciones adelantadas del cumplimiento a las metas presupuestales frente a las observaciones emitidas en el informe de ejecución presupuestal para los Ordenadores del Gasto del Cuartel General del Ejército, conforme a lo establecido en el procedimiento “Registro de Ejecución Presupuestal Cuartel General Comando Ejército P-SECEJ-COFIP-287”,</t>
  </si>
  <si>
    <t>con el fin de ejercer control sobre el cumplimiento de las metas presupuestales definidas por el Segundo Comandante del Ejército Nacional. En caso de que las metas presupuestales no hayan sido socializadas dentro de los plazos establecidos para la vigencia, o se identifique la necesidad de realizar ajustes, se deberá elaborar un oficio informando dicha situación a las unidades competentes. Dejando como soporte documental de la verificación, los informes de respuesta al seguimiento de la ejecución presupuestal de las Unidades Centralizadas (DIADQ, DIPER, APOLOG, DIPSO).</t>
  </si>
  <si>
    <t>por corrupción en la asignación de recursos a las unidades favoreciendo el interés particular sobre el interés institucional</t>
  </si>
  <si>
    <t>a causa de falta de control de los trámites presupuestales de acuerdo a la normatividad vigente.</t>
  </si>
  <si>
    <t>El Director de Presupuesto a través del Oficial de Apropiación y PAC,</t>
  </si>
  <si>
    <t xml:space="preserve">verifica mensualmente, el cierre de los saldos del Segundo Comandante del Ejército - SECEJ, con relación a las diferentes operaciones presupuestales registradas en el periodo de acuerdo al procedimiento "Asignación y Apropiación y PAC", </t>
  </si>
  <si>
    <t>con el fin de garantizar que los apoyos cargados cumplan con la normatividad vigente y las cifras sean validadas para el cierre de cada periodo. En caso de no poder elaborar el cuadro en Excel de los movimientos, se debe dejar un oficio con la debida justificación dirigido al Comandante del COFIP. Dejando como soporte documental de la verificación el cuadro en Excel consolidado de los movimientos del mes.</t>
  </si>
  <si>
    <t xml:space="preserve">Realizar boletín seguimiento a la ejecución presupuestal de bienes y servicios REC10 </t>
  </si>
  <si>
    <t>Director DIPRE, Oficial de seguimiento presupuestal</t>
  </si>
  <si>
    <t>verifica mensualmente, el cruce de los saldos de la apropiación disponible del SIIF frente al cierre de los saldos del Segundo Comandante del Ejército - SECEJ, de acuerdo a la circular de lineamientos presupuestal de la vigencia 2025 y el procedimiento "Asignación y Apropiación y PAC",</t>
  </si>
  <si>
    <t>verifica mensualmente, que los movimientos en el SIIF (traslados presupuestales y traslados de apropiación) cumplan con los requerimientos establecidos en la normatividad vigente en relación con las solicitudes enviadas por las Subunidades Ejecutoras de Presupuesto en especial cuando van al comité de Plan Anual de Adquisiciones (PAA), de acuerdo al procedimiento de "modificaciones presupuestales",</t>
  </si>
  <si>
    <t>El Jefe de Presupuesto de la Subunidad Ejecutora de Presupuesto,</t>
  </si>
  <si>
    <t>verifica mensualmente la asignación de los cupos del Programa Anual de Caja PAC con relación a las solicitudes de las Subunidades Ejecutoras de Presupuesto de acuerdo a la circular de lineamientos de PAC de la vigencia y el procedimiento "Asignación y Apropiación y PAC",</t>
  </si>
  <si>
    <t>con el fin de solicitar y administrar de manera eficiente los cupos de PAC asignados al Ejército Nacional. En caso de que la Subunidad Ejecutora de Presupuesto no realice la reunión de asignación de PAC, deben dejar como soporte documental un oficio dirigido a COFIP justificando las causas. Dejando como soporte de la verificación, las actas de reunión interna de verificación de PAC asignado.</t>
  </si>
  <si>
    <t>verifica mensualmente el seguimiento a la ejecución de los cupos del Programa anual de Caja PAC con relación a los cupos asignados a las Subunidades Ejecutoras de Presupuesto de acuerdo a la circular de lineamientos de PAC de la vigencia y el procedimiento "Asignación y Apropiación y PAC",</t>
  </si>
  <si>
    <t>por corrupción en la ejecución inadecuada de los controles para el cumplimiento de los requisitos establecidos favoreciendo el interés particular sobre el interés institucional,</t>
  </si>
  <si>
    <t>a causa de la ausencia de verificación de los documentos soporte para el pago de viáticos por parte de los ordenadores del gasto, tesoreros y contadores.</t>
  </si>
  <si>
    <t>El Suboficial de Planes del Comando Financiero y Presupuestal,</t>
  </si>
  <si>
    <t>valida mensualmente las solicitudes de pasajes y viáticos del personal orgánico del Comando Financiero y Presupuestal, de acuerdo con los lineamientos y directrices establecidos en el plan de la vigencia actual “Directrices y procedimientos para el reconocimiento y pago de pasajes y viáticos” emitido por CEDE1,</t>
  </si>
  <si>
    <t>con el fin de garantizar que dichas solicitudes cumplan con los requisitos establecidos para el pago de viáticos. En caso de que no se realicen visitas administrativas a una unidad durante un periodo determinado, debido a temas de cronograma o a reprogramaciones del mando, se debe elaborar un oficio informando la situación. Dejando como soporte documental de la validación, las solicitudes de pago y la orden semanal donde se refleje el nombramiento del personal.</t>
  </si>
  <si>
    <t>Verificar y consolidar los informes ejecutivos de cumplimiento de las misiones de trabajo para el reconocimiento de pasajes y viáticos del personal orgánico del Comando Financiero y Presupuestal.</t>
  </si>
  <si>
    <t>El Oficial de evaluación y seguimiento del Comando Financiero y Presupuestal,</t>
  </si>
  <si>
    <t>valida mensualmente, el cumplimiento de los lineamientos y directrices establecidos en el plan de la vigencia actual “Directrices y procedimientos, reconocimiento pago pasajes y viáticos" emitido por CEDE1, para el reconocimiento del pago del personal del Comando Financiero y Presupuestal frente a la circular de visitas administrativas de la vigencia emitida por el COFIP,</t>
  </si>
  <si>
    <t>con el fin de mantener trazabilidad al cumplimiento de los lineamientos establecidos por el mando superior y la proyección de visitas que ocasionen el reconocimiento real de los pagos al personal autorizado. En caso que el funcionario por desconocimiento u olvido no elabore la circular dentro de los tiempos establecidos deberá elaborar un documento justificatorio dirigido al comandante del COFIP y realizar las acciones que amerite. Dejando como soporte documental de la validación, circular de lineamientos para el reconocimiento de pasajes y viáticos.</t>
  </si>
  <si>
    <t xml:space="preserve">El Comandante del Comando Financiero y Presupuestal, </t>
  </si>
  <si>
    <t xml:space="preserve">coteja mensualmente el cruce entre las novedades del personal autorizado para salir de la guarnición en misiones de trabajo frente al plan de visitas de la vigencia y las fechas establecidas en el cronograma, </t>
  </si>
  <si>
    <t>con el fin de garantizar que las solicitudes se tramiten oportunamente y se cumplan los lineamientos establecidos. En caso de que no se refleje en el acta la totalidad de los funcionarios autorizados para el reconocimiento de pasajes y viáticos, se deberá elaborar un documento justificatorio dirigido al Comandante del COFIP y adoptar las correcciones que correspondan. Dejando como soporte documental del cotejo, un acta de reunión.</t>
  </si>
  <si>
    <t xml:space="preserve"> El Director Contable y de Tesorería, Oficial y/o Suboficial de Presupuesto,</t>
  </si>
  <si>
    <t>verifican mensualmente las solicitudes de pago del personal autorizado por el Comando Financiero y Presupuestal para cumplir misiones de trabajo, contrastándolas con el reporte de ordenes de pago,</t>
  </si>
  <si>
    <t>con el fin de efectuar el reconocimiento (pago) de pasajes y viáticos y mantener un control interno dentro del Comando. En caso de presentarse alguna novedad en el reconocimiento del pago de un funcionario, se deberá elaborar un oficio en el que se expliquen los motivos y las acciones a realizar. Dejando como soporte documental de la verificación, un oficio con la relación de los pagos efectuados por concepto de pasajes y viáticos al personal del Comando Financiero y Presupuestal.</t>
  </si>
  <si>
    <t>verifica mensualmente las solicitudes de creación de viáticos enviadas por las unidades beneficiadas, contrastándolas con los documentos soportes establecidos en el plan de la vigencia actual “Directrices y procedimientos para el reconocimiento y pago de pasajes y viáticos”,</t>
  </si>
  <si>
    <t>con el fin de garantizar que no presenten novedades al momento de crear la comisión y que cumplan con los requisitos documentales. En caso de que la verificación evidencie inconsistencias o se identifique que funcionarios que debían recibir el pago de pasajes y viáticos no fueron incluidos, se deberá elaborar un documento justificatorio y realizar los ajustes correspondientes. Dejando como soporte de la verificación, un informe en el que se refleje la verificación de la documentación y la autorización para la creación de las comisiones (debidamente firmado por el Ordenador del Gasto, el Jefe de Presupuesto y el funcionario encargado de crear la comisión con el perfil de Gestión Administrativa en el sistema SIIF Nación II).</t>
  </si>
  <si>
    <t>verifica mensualmente que las comisiones de viáticos de los funcionarios estén correctamente elaboradas en el SIIF y cumplan con los lineamientos establecidos en el plan de la vigencia actual “Directrices y procedimientos para el reconocimiento y pago de pasajes y viáticos”, así como con la Guía Financiera de Gestión de Viáticos y Gastos de Viaje,</t>
  </si>
  <si>
    <t>con el fin de identificar posibles falencias en el proceso de pago de viáticos y realizar los ajustes correspondientes. En caso de que, al realizar la verificación del módulo de viáticos, se evidencie que la información no corresponde a la realidad de los pagos efectuados, se deberá elaborar un documento en el que se determinen el error y las causas que lo originaron. Dejando como evidencia de la verificación, un informe en el que se refleje el estado de las comisiones creadas durante el mes y las novedades identificadas (debidamente firmado por el Ordenador del Gasto, el Jefe de Presupuesto, el Tesorero y el Contador).</t>
  </si>
  <si>
    <t>Por inadecuada programación de los cupos PAC de las Subunidades Ejecutoras de Presupuesto</t>
  </si>
  <si>
    <r>
      <t>Causa Raíz 
(</t>
    </r>
    <r>
      <rPr>
        <sz val="11"/>
        <color rgb="FF000000"/>
        <rFont val="Arial Narrow"/>
        <family val="2"/>
      </rPr>
      <t xml:space="preserve">Inicia con </t>
    </r>
    <r>
      <rPr>
        <b/>
        <sz val="11"/>
        <color rgb="FF000000"/>
        <rFont val="Arial Narrow"/>
        <family val="2"/>
      </rPr>
      <t>debido a / a causa de)</t>
    </r>
  </si>
  <si>
    <t>Posibilidad de Afectación Reputacional por corrupción en la asignación de recursos a las unidades favoreciendo el interés particular sobre el interés institucional, a causa de falta de control de los trámites presupuestales de acuerdo a la normatividad vigente.</t>
  </si>
  <si>
    <t>Posibilidad de Afectación Económica y Reputacional por corrupción en la ejecución inadecuada de los controles para el cumplimiento de los requisitos establecidos favoreciendo el interés particular sobre el interés institucional, a causa de la ausencia de verificación de los documentos soporte para el pago de viáticos por parte de los ordenadores del gasto, tesoreros y contadores.</t>
  </si>
  <si>
    <t>por fraude interno que facilite gestiones fraudulentas en el trámite de PQRSD presentadas por los ciudadanos y/o grupos de valor</t>
  </si>
  <si>
    <t>Verifica mensualmente el cumplimiento de las actividades programadas en el plan de trabajo del proceso de Servicio al Ciudadano, en cumplimiento de la directiva ministerial, la cual prevé la coordinación y articulación de la atención y servicio al ciudadano en el sector defensa,</t>
  </si>
  <si>
    <t xml:space="preserve">con el propósito de garantizar la interlocución oportuna y de calidad con los ciudadanos, toda vez que estos, son el eje central de la administración pública, En caso de no cumplir deberá realizar un plan de mejoramiento, generando como evidencia de la verificación un informe de oportunidades de mejora.
</t>
  </si>
  <si>
    <t>Elaborar informe de calidad de respuesta del 80% de las PQRSD resueltas que hayan recibido una respuesta de fondo por parte del funcionario competente, priorizando las quejas, reclamos y denuncias allegadas por la ciudadanía a través de los canales de atención de acuerdo al procedimiento del servicio al ciudadano, con el fin de dar cumplimiento a las políticas y estrategias del sistema nacional de servicio al ciudadano.</t>
  </si>
  <si>
    <t>Verifica mensualmente las PQRSD por presuntas conductas de corrupción, maltrato, Abuso de Autoridad, discriminación, violencia basada en género y violación de Derechos Humanos allegadas por la ciudadanía a través de los canales de atención virtual, presencial documental y telefónico de acuerdo al procedimiento del servicio al ciudadano,</t>
  </si>
  <si>
    <t>con el fin de dar cumplimiento a las políticas y estrategias del sistema nacional de servicio al ciudadano. En caso de no cumplir deberá realizar un plan de mejoramiento, dejando como evidencia de la verificación un informe a la Inspección General del Ejército Nacional, a la Dirección de Aplicación de Normas de Transparencia del Ejército Nacional, a la Oficina de Género del Ejército Nacional, al Departamento Jurídico Integral del Ejército Nacional.</t>
  </si>
  <si>
    <t>Elaborar el acta de reserva de la información para todos los usuarios que tengan acceso al software de PQRSD, con el fin de dejar constancia de las obligaciones, restricciones y responsabilidades asociadas al manejo de la información allí contenida. Dicho documento deberá precisar los criterios de confidencialidad, las condiciones de uso, las medidas de protección de datos y las consecuencias derivadas del incumplimiento, garantizando así la adecuada custodia y tratamiento de la información institucional.</t>
  </si>
  <si>
    <t>Verificar anualmente el cumplimiento de lo estipulado en la ley 1712 de 2014, que regula el derecho de acceso a la información pública en posesión o bajo control de la institución,</t>
  </si>
  <si>
    <t xml:space="preserve"> con el propósito de regular el derecho de acceso a la información pública, los procedimientos para el ejercicio y garantía del derecho y las excepciones a la publicidad de información y se establecen lineamientos para las oficinas responsables de la atención ciudadana en manejo de solicitudes en materia de corrupción, En caso de no cumplir deberá realizar un plan de mejoramiento, dejando como evidencia un protocolo de corrupción.</t>
  </si>
  <si>
    <t>por insatisfacción de los ciudadanos y/o grupos de valor ante los requerimientos interpuestos a la institución</t>
  </si>
  <si>
    <t>debido a las respuestas inadecuadas e incumplimiento de los términos establecidos por la ley</t>
  </si>
  <si>
    <t>Oficial Servicio al Ciudadano, Gestor y Orientador, Suboficial Servicio al Ciudadano División y Brigada, Comando Funcionales, Escuelas de formación y CENAE.</t>
  </si>
  <si>
    <t xml:space="preserve">verificar mensualmente las PQRSD allegadas por la ciudadanía a través de los canales de atención y las actividades programadas en el plan de trabajo de acuerdo a lo estipulado en el proceso y procedimiento de Servicio al ciudadano, </t>
  </si>
  <si>
    <t>con el propósito de garantizar una mejora permanente en la prestación del servicio al ciudadano y asegurar el estricto cumplimiento de la normatividad vigente. En caso de que se presente el incumplimiento de las actividades deberá realizar un plan de mejoramiento, dejando como evidencia un informe de actividades.</t>
  </si>
  <si>
    <t xml:space="preserve">Elaborar acta de reunión donde se garantice que las respuestas a las PQRSD otorgadas por el funcionario competente, sean previamente revisadas y validadas por el Asesor Jurídico de la Unidad, a fin de asegurar su conformidad con el marco normativo vigente. </t>
  </si>
  <si>
    <t>Suboficial Servicio al Ciudadano División y Brigada, Comando Funcionales, Escuelas de formación y CENAE.</t>
  </si>
  <si>
    <t xml:space="preserve">Verifica mensualmente las observaciones realizadas por la asesora jurídica del área de servicio al ciudadano a través de los informes de control de calidad de acuerdo a las políticas y estrategias del sistema nacional de servicio al ciudadano y del procedimiento del servicio al ciudadano, </t>
  </si>
  <si>
    <t>con el propósito es fomentar una cultura organizacional basada en la recopilación y análisis de información, el control efectivo y la evaluación continua. En caso de que se repitan las observaciones o si no se atienden adecuadamente, se deberá elaborar un plan de mejoramiento, dejando como evidencia un informe de retroalimentación.</t>
  </si>
  <si>
    <t xml:space="preserve">Elaborar un informe detallado sobre el trámite y seguimiento de las quejas, reclamos y denuncias presentadas por la ciudadanía a través de los diferentes canales de atención (virtual, presencial, telefónico y documental), con el objetivo de verificar la elaboración de autos inhibitorios y la apertura de investigaciones disciplinarias y administrativas de acuerdo al marco normativo vigente. </t>
  </si>
  <si>
    <t xml:space="preserve">Verificar trimestralmente el nivel de satisfacción de los ciudadanos y/o grupos de valor a través de las encuestas realizadas en el Software  de PQRSD, para medir el nivel de satisfacción frente al servicio recibido de cuerdo al procedimiento de servicio al ciudadano, </t>
  </si>
  <si>
    <t>con el propósito de realizar ajustes y mejoras continuas en la prestación del servicio, garantizando así la calidad y eficacia en la atención a los ciudadanos. En caso de que la calificación obtenida se ubique entre 1 (malo) y 2 (regular), se deberá elaborar un plan de mejoramiento, dejando como evidencia un informe de satisfacción.</t>
  </si>
  <si>
    <t xml:space="preserve">MINISTERIO DE DEFENSA NACIONAL </t>
  </si>
  <si>
    <t>Inicia con la generación de directrices en el área de instrucción de entrenamiento. Jefatura de Estado Mayor Generador de Fuerza (Comando de Educación y Doctrina) Escuelas de formación y capacitación Jefatura de Estado Mayor de Operaciones , Unidades operativas mayores y menores Brigadas, unidades tácticas. Finaliza con la certificación del personal entrenado y capacitado.</t>
  </si>
  <si>
    <t>por el cumplimiento inadecuado de los programas de instrucción, entrenamiento y reentrenamiento (entrenamiento militar básico, intermedio, avanzado y físico militar)</t>
  </si>
  <si>
    <t>debido a la falta de efectividad en la  gestión y control de la ejecución de los lineamientos de instrucción, entrenamiento y Reentrenamiento</t>
  </si>
  <si>
    <t>El Director de Instrucción y  entrenamiento (DITER) así como el Oficial de Instrucción, Entrenamiento y Reentrenamiento y/o Inspector de Estudios de las Unidades o quien haga sus veces</t>
  </si>
  <si>
    <t>Verifica trimestralmente la evaluación de la instrucción al termino de las fases, que se realizan a las Escuelas de Capacitación, Entrenamiento y Unidades de Instrucción, Entrenamiento y Reentrenamiento (Batallón-BITER), de acuerdo a la Directiva Permanente 00000077 del 2024 "Lineamientos para la Instrucción, entrenamiento y Reentrenamiento Anexo A"</t>
  </si>
  <si>
    <t>con el fin de verificar las capacidades adquiridas por el personal y  así mismo realizar el  seguimiento y control a las actividades que desarrollan las Unidades, de no realizarse la actividad durante el  periodo se deberá reprogramar e informar si se dio o no cumplimiento y porque dejando como evidencia de la verificación un informe (ejecutivo).</t>
  </si>
  <si>
    <t>Cumplimiento al cronograma de Entrenamiento de las Unidades del Ejército Nacional.</t>
  </si>
  <si>
    <t>El Oficial de Instrucción, Entrenamiento y Reentrenamiento y/o Inspector de Estudios de las Unidades o quien haga sus veces,</t>
  </si>
  <si>
    <t>Verifica mensualmente la preparación a la instrucción diaria en las Escuelas de Formación, Capacitación, Entrenamiento, Batallón, Compañías de Instrucción y BITER), de acuerdo a las Directivas Permanentes establecidas en el proceso de Instrucción y Entrenamiento, los Proyectos Educativos de Programas o Cursos (PEP-PEC),</t>
  </si>
  <si>
    <t>con el propósito de establecer el grado de alistamiento tanto de la instrucción como el instructor para la trasmisión del conocimiento, de no realizarse la actividad durante el  periodo se deberá  informar si se dio o no cumplimiento y porque, dejando como evidencia de la verificación un informe Ejecutivo.</t>
  </si>
  <si>
    <t>Verifica  trimestralmente  el cumplimiento al cronograma de visitas de acompañamiento y suministro de dotación de los elementos necesarios para el personal que recibe los entrenamientos en las (Escuelas de Formación, Capacitación y Entrenamiento (Solo personal en prestación de servicio militar), y Unidades de Instrucción y Entrenamiento  (Batallón-BITER),  establecido en  la Directiva Permanente 00000077 del 2024 "Lineamientos para la Instrucción, entrenamiento y Reentrenamiento",</t>
  </si>
  <si>
    <t>con el fin de realizar seguimiento, control y verificación de las actividades que cumplen las Unidades y que cuenten con todos los elementos indispensables para el desarrollo del entrenamiento,  de no realizarse la actividad durante el  periodo se deberá reprogramar e informar si se dio o no cumplimiento y porque, dejando como evidencia de la verificación un informe ejecutivo.</t>
  </si>
  <si>
    <t>por la Perdida de competencias básicas del personal militar de la Fuerza,</t>
  </si>
  <si>
    <t>debido a la falta de verificaciones periódicas y sistemáticas del entrenamiento que realiza el personal.</t>
  </si>
  <si>
    <t>El Oficial de Instrucción, Entrenamiento y Rentrenamiento y/o Inspector de Estudios de las Unidades o quien haga sus veces,</t>
  </si>
  <si>
    <t>Verifica trimestralmente la realización de los ejercicios de tiro con fusil y/o pistola que realiza el personal de los Estados y Planas mayores de las Unidades, de acuerdo a la Directiva Permanente No. 000065 "Lineamientos para la formulación ejecución para el programa general de tiro",</t>
  </si>
  <si>
    <t>con el propósito de realizar el seguimiento y control a los ejercicios de tiro ordenados para el personal militar, permitiendo mantener la pericia del personal militar de la Fuerza, de no realizarse la actividad durante el  periodo se deberá reprogramar e informar si se dio o no cumplimiento y porque, dejando como soporte de un informe ejecutivo.</t>
  </si>
  <si>
    <t>Entrenamiento institucional para el fortalecimiento  del conocimiento militar  de los oficiales y suboficiales de  los estados y planas mayores de las unidades del ejército nacional.</t>
  </si>
  <si>
    <t>El Director de Instrucción y entrenamiento (DITER), Oficial de Instrucción, Entrenamiento y Reentrenamiento y/o Inspector de Estudios de las Unidades o quien haga sus veces</t>
  </si>
  <si>
    <t>Verifica mensualmente la programación y cumplimiento de las actividades físicas diarias realizadas por las Unidades, de acuerdo a la Directiva Permanente No. 00000077/2024 "Lineamientos para la Instrucción, el entrenamiento y el Reentrenamiento de las Unidades del Ejército Nacional", Anexo “H” Acondicionamiento Físico,</t>
  </si>
  <si>
    <t>con el propósito de realizar control y seguimiento del estado físico del personal de la Fuerza, de no realizarse la actividad durante el  periodo se deberá reprogramar e informar si se dio o no cumplimiento y porque, dejando como soporte de la verificación un informe ejecutivo.</t>
  </si>
  <si>
    <t>El Director de Instrucción y entrenamiento (DITER), Oficial de Instrucción, Entrenamiento y Reentrenamiento y/o Inspector de Estudios de las Unidades o quien haga sus veces,</t>
  </si>
  <si>
    <t>Verifica trimestralmente la programación, cumplimiento y presentación de las pruebas físicas del personal militar, de acuerdo a la Directiva Permanente No. 0118004439302/2018 "Parámetros de evaluación de prueba física para el personal de Oficiales y Suboficiales de las Fuerzas Militares", núm. III – lit. B -3. a, c,</t>
  </si>
  <si>
    <t>con el fin de realizar seguimiento y control al cumplimiento de las pruebas físicas realizadas por el personal militar orgánico de las Unidades, de no realizarse la actividad durante el  periodo se deberá reprogramar e informar si se dio o no cumplimiento y porque, dejando como soporte de la verificación un informe ejecutivo y copia de los anexos correspondientes.</t>
  </si>
  <si>
    <t>por la ocurrencia de accidentes  en el desarrollo  de la instrucción militar practica de los cursos, entrenamientos y Reentrenamientos realizados en las Escuelas de Entrenamiento del CENAE,</t>
  </si>
  <si>
    <t>Debido a la Implementación inadecuada o insuficiente de las medidas de seguridad antes, durante y después de la instrucción y de la ejecución de ejercicios prácticos.</t>
  </si>
  <si>
    <t>El Oficial de Instrucción, entrenamiento y reentrenamiento B7 del CENAE e Inspectores de estudios de las escuelas de Entrenamiento o quien haga sus veces</t>
  </si>
  <si>
    <t>Verifica mensualmente el nombramiento semanal del oficial o comité de seguridad en la orden del día o semanal de la Unidad para cada una de las instrucciones de los cursos y entrenamientos realizados por las Escuelas de Entrenamiento de acuerdo a lo establecido en la Directiva Permanente No. 00000077/2024 "Lineamientos para la Instrucción, el entrenamiento y el Reentrenamiento de las Unidades del Ejército Nacional",</t>
  </si>
  <si>
    <t>con el fin de establecer un personal responsable que garantice el cumplimiento de las órdenes y directrices de seguridad emitidas por las Escuelas. En caso de que no se encuentre nombrados el oficial y/o comité de seguridad se debe modificar la orden del día o semanal. .  dejando como soporte de la verificación informe y  copia de las ordenes semanales de cada escuela de entrenamiento.</t>
  </si>
  <si>
    <t>Elaborar  informe  de las revistas realizadas a la infraestructura de las áreas de instrucción y aulas con que cuentan las escuelas de entrenamiento del CENAE, con el fin de identificar los posibles riesgos que puedan provocar un accidente.</t>
  </si>
  <si>
    <t>El Oficial de Instrucción, entrenamiento y reentrenamiento B7 del CENAE  o quien haga sus veces</t>
  </si>
  <si>
    <t>verifica mensualmente el cumplimiento de las revistas diarias a la instrucción práctica de manera aleatoria en las Escuelas de Entrenamiento del CENAE de acuerdo a lo establecido en la Directiva Permanente No. 00000077/2024 "Lineamientos para la Instrucción, el entrenamiento y el Reentrenamiento de las Unidades del Ejército Nacional",</t>
  </si>
  <si>
    <t>Realizar la actualización la matriz de peligros de la Unidad.</t>
  </si>
  <si>
    <t xml:space="preserve">Verifica trimestralmente el cumplimiento al cronograma de capacitaciones en el área de seguridad y salud en el trabajo con énfasis en medidas de seguridad durante el desarrollo de la instrucción militar practica en los entrenamientos y cursos militares de acuerdo a lo establecido en la Directiva Estructural No. 02224/2017 "Procesos administrativos de la preservación  de la integridad y seguridad del Ejercito (Sistema de Gestión de Seguridad y Salud en el Trabajo del Ejercito SG-SST-EJC)" </t>
  </si>
  <si>
    <t>El propósito de esta verificación es fortalecer los conocimientos y habilidades del personal en la prevención de incidentes y accidentes durante la ejecución de los ejercicios propios del entrenamiento, bajo la supervisión de los Inspectores de Estudios, de no poder realizarse la actividad para el día establecido, se solicitará la reprogramación previa autorización del comandante de la Unidad,  dejando como soporte informe ejecutivo con copia de actas de capacitación y registro fotográfico como evidencia del cumplimiento.</t>
  </si>
  <si>
    <t>por corrupción en la acción u omisión se use el poder para utilizar la infraestructura y/o personal militar en actividades no autorizadas por la Fuerza,</t>
  </si>
  <si>
    <t xml:space="preserve">El Oficial de Instrucción, entrenamiento y reentrenamiento y/o Inspector de Estudios de las Unidades o quien haga sus veces,  </t>
  </si>
  <si>
    <t>verifica mensualmente la programación de la utilización de la infraestructura para la instrucción y entrenamiento VS. los horarios de instrucción de las unidades de entrenamiento, Batallones de instrucción, Escuelas de formación, capacitación y entrenamiento Directiva Permanente No. 00000077 de 2024 "Actualizar e impartir los lineamientos para la Instrucción, el Entrenamiento y el Reentrenamiento de las Unidades del Ejército Nacional",</t>
  </si>
  <si>
    <t>con el fin de corroborar el cumplimiento de las ordenes emitidas con respecto a las actividades y misionalidad que desarrolla cada unidad. En caso encontrarse una inconsistencia en la información se deberá informar al Comandante de la Unidad para la toma de acciones correspondientes, Dejando como soporte de la verificación un informe ejecutivo.</t>
  </si>
  <si>
    <t xml:space="preserve">Oficial y/o suboficial D7-B7-S7 (CEMIL-CENAE- BRIER), Oficial y/o Suboficial S7 BITER Inspector Estudios (Escuelas de  FORMACION, CAPACITACION Y ENTRENAMIENTO) </t>
  </si>
  <si>
    <t>Porcentaje de satisfacción del entrenamiento militar</t>
  </si>
  <si>
    <t>verifica mensualmente los informes de revista a la infraestructura y material de instrucción y Entrenamiento asignado a las unidades subalternas de acuerdo Directiva Permanente No. 00000077 de 2024 "Actualizar e impartir los lineamientos para la Instrucción, el Entrenamiento y el Reentrenamiento de las Unidades del Ejército Nacional"</t>
  </si>
  <si>
    <t>con el fin de corroborar el estado actual de funcionamiento de la infraestructura y material con el que cuenta cada Unidad. En caso de que la actividad no se ejecute durante el periodo correspondiente, se deberá informar la causa del incumplimiento,  dejando como soporte un informe ejecutivo</t>
  </si>
  <si>
    <t xml:space="preserve">Oficial y/o suboficial S7 Batallones, BITER,  Inspector Estudios (Escuelas de  FORMACION, CAPACITACION Y ENTRENAMIENTO) </t>
  </si>
  <si>
    <t>El Oficial de Instrucción, entrenamiento y reentrenamiento y/o Inspector de Estudios de las Unidades o quien haga sus veces.</t>
  </si>
  <si>
    <t xml:space="preserve">Verifica mensualmente las órdenes del día y/o semanales de las Unidades, donde se emiten las instrucciones específicas para la no utilización de instructores o medios (ayudas, áreas, pistas de instrucción) en actividades fuera de lo ordenado, de acuerdo Directiva Permanente No. 00000077 de 2024 "Actualizar e impartir los lineamientos para la Instrucción, el Entrenamiento y el Reentrenamiento de las Unidades del Ejército Nacional", </t>
  </si>
  <si>
    <t>con el fin de verificar el cumplimiento a las ordenes emitidas para el uso correcto de los instructores y material para la instrucción asignado a la Unidad, permitiendo un mejor control de las capacidades y competencias del recurso humano en la misma. de no realizarse la actividad durante el  periodo se deberá  informar el porque no se da cumplimiento, dejando como soporte documental de la verificación un informe y anexo copia de la orden semanal.</t>
  </si>
  <si>
    <t>por fraude Interno al alterar las notas parciales y finales de los cursos ofertados por las Escuelas de Entrenamiento del CENAE</t>
  </si>
  <si>
    <t>El Oficial de Instrucción, entrenamiento y reentrenamiento B7 del CENAE e Inspectores de estudios de las escuelas de Entrenamiento o quien haga sus veces.</t>
  </si>
  <si>
    <t>verifica mensualmente las PQR presentadas en las Escuelas de acuerdo con el Código de Ética Institucional del año 2020 y los reglamentos de procedimiento académico de cada Unidad,</t>
  </si>
  <si>
    <t>El Oficial de Instrucción, entrenamiento y reentrenamiento B7 del CENAE o quien haga sus veces.</t>
  </si>
  <si>
    <t xml:space="preserve">Verifica trimestralmente los certificados  y/o diplomas expedidos, cotejando con los libros de registro, boletines diarios  y actas, de acuerdo al reglamento de procedimiento académico de cada unidad, </t>
  </si>
  <si>
    <t xml:space="preserve">Verifica trimestralmente los documentos soportes del cumplimiento a las pruebas físicas de los alumnos que servirán para la calificación de los cursos o entrenamientos, de acuerdo a lo establecido en los Proyectos Educativos de Cursos (PEC) y al reglamento de procedimiento académico de cada unidad, </t>
  </si>
  <si>
    <t>con el fin de que se realice con transparencia en los registros de resultados de las pruebas físicas del personal militar y correcto diligenciamiento de formatos existentes, de no realizarse la actividad durante el  periodo se deberá informar el incumplimiento , dejando como soporte de la verificación  un informe y  copia de la planilla de presentación de prueba física.</t>
  </si>
  <si>
    <t>Mantenimiento de Aviación</t>
  </si>
  <si>
    <t xml:space="preserve">Inicia desde la generación de necesidades de componentes, partes y suministros por parte de las Unidades de mantenimiento; desde la recolección y gestión de la información, elaboración de informes, investigación, planeación y ejecución de revistas, seguimiento de hallazgos de la Aviación del Ejército, para la ejecución de las labores de Mantenimiento Programado, Mantenimiento Imprevisto, Mantenimiento Mayor y Mantenimiento Modificativo de las aeronaves, haciendo seguimiento a los niveles de alistamiento de la flota por medio de la ejecución y participación del comité CASS. 
• Departamento de Operaciones Logísticas de Aviación (DOLAV) - DAVAA 
• Brigada de Aviación N° 32 de “apoyo y sostenimiento”
• Unidades operativas menores
</t>
  </si>
  <si>
    <t>por disminución en la operatividad de las flotas y su capacidad para cumplir con los compromisos operacionales</t>
  </si>
  <si>
    <t>debido al bajo nivel de alistamiento, disponibilidad, confiabilidad y seguridad de las aeronaves</t>
  </si>
  <si>
    <t>verifica mensualmente, el seguimiento a los indicadores claves de desempeño (KPI) de las flotas de la División de Aviación Asalto Aéreo, de conformidad con la Directiva 015 MDN,</t>
  </si>
  <si>
    <t>con el propósito de mantener la disponibilidad de las aeronaves para las diferentes tareas desde una perspectiva de un Sistema de Análisis y Vigilancia Continua. En caso de identificar inconsistencias en el seguimiento de los indicadores KPI, se deberá realizar una revisión de los procedimientos empleados en la recolección, análisis y reporte de los mismos, para identificar posibles deficiencias, errores o fallas en los procesos. Dejando como evidencia de la verificación un informe.</t>
  </si>
  <si>
    <t>Realizar el seguimiento a las propuestas acordadas durante el ultimo comité del sistema de análisis y vigilancia continua.</t>
  </si>
  <si>
    <t>Mantener Tasa de falla</t>
  </si>
  <si>
    <t>verifica mensualmente, el reporte de aeronaves (RDA), teniendo en cuenta la Directiva 015 del 2013,</t>
  </si>
  <si>
    <t>con el fin de identificar falencias en la confiabilidad de la información de operación y mantenimiento de las aeronaves de la División de Aviación Asalto Aéreo. En caso de encontrar inconsistencias en la información registrada en la ERP SAP, se llevará a cabo la corrección en la plataforma. Dejando como evidencia de la verificación un acta de reunión.</t>
  </si>
  <si>
    <t>valida trimestralmente, el seguimiento a los boletines de servicio y directivas de aeronavegabilidad aplicables a las aeronaves de la División de Aviación Asalto Aéreo, conforme al procedimiento P-JEMOP-DAVAA-256,</t>
  </si>
  <si>
    <t>con el propósito de determinar la aplicación de la doctrina vigente y los respectivos estándares de calidad. En caso de no tener un compendio general de todas las flotas, se buscará en los históricos de las oficinas de control calidad de los batallones los boletines y directivas aplicados. Dejando como evidencia de la validación un informe.</t>
  </si>
  <si>
    <t>El Oficial de Operaciones Logísticas de Aviación (DOLAV), Oficial Sección técnica (BRIAV32),</t>
  </si>
  <si>
    <t>verifica trimestralmente, el comportamiento general de las aeronaves de la División de Aviación Asalto Aéreo (DAVAA), teniendo en cuenta la Directiva de Confiabilidad No.0872,</t>
  </si>
  <si>
    <t>con el propósito de brindar soporte para la toma de decisiones de índole técnico. En caso de identificar alertas repetitivas en la tasa de fallas de las aeronaves, se deberá realizar un análisis de confiabilidad para determinar la causa raíz del problema. Dejando como evidencia de la verificación un informe.</t>
  </si>
  <si>
    <t>por incumplimiento al Plan Anual de Mantenimiento (PAM),</t>
  </si>
  <si>
    <t>debido a cambios en la dinámica operacional que altera la ejecución de las actividades de mantenimiento de aviación.</t>
  </si>
  <si>
    <t>verifica mensualmente, el seguimiento al Plan Anual de Mantenimiento (PAM) emitido por cada batallón de mantenimiento, conforme al Manual MME 4-01.04 General de Mantenimiento de Aviación,</t>
  </si>
  <si>
    <t>con el propósito de garantizar el cumplimiento del plan y prevenir cualquier impacto negativo en la programación de inspecciones, la capacidad instalada y la disponibilidad de personal. En caso de inconsistencias en el cumplimiento al PAM emitido por cada batallón de mantenimiento, se deberá proceder a una revisión y ajuste del mismo. Dejando como evidencia de la verificación un informe.</t>
  </si>
  <si>
    <t>Seguimiento a las aeronaves en mantenimiento programado de la División de Aviación Asalto Aéreo.</t>
  </si>
  <si>
    <t>El Oficial de Operaciones Logísticas de Aviación (DOLAV), Oficial B3 (BRIAV32), Oficial S3 (BAMAV)</t>
  </si>
  <si>
    <t>verifica trimestralmente, el seguimiento a los intercambios controlados, teniendo en cuenta el Manual MME 4-01.04 General de Mantenimiento de Aviación,</t>
  </si>
  <si>
    <t>con el propósito de comprobar los niveles de autorización a nivel Brigada y Batallón. En caso de que se detecten inconsistencias en la trazabilidad y registro de los componentes intercambiados se deberá informar y hacer las respectivas correcciones en el sistema SAP. Dejando como evidencia de la verificación un informe.</t>
  </si>
  <si>
    <t>El Oficial S3 (BAEMA),</t>
  </si>
  <si>
    <t>verifica mensualmente, el seguimiento de los componentes reparables en condición tarjeta verde reparación local,  teniendo en cuenta el Manual MME 4-01.04 General de Mantenimiento de Aviación,</t>
  </si>
  <si>
    <t>con el propósito de identificar por taller la cantidad de componentes en reparación e inventarios de acuerdo a los procesos de mantenimiento. En caso de no tener la trazabilidad del material reparado, hará un exporte de SAP para verificar el ingreso de material reparado traspasado al batallón de abastecimiento. Dejando como evidencia de la verificación un informe.</t>
  </si>
  <si>
    <t>verifica mensualmente, el seguimiento de las necesidades de repuestos e insumos requeridos para la reparación de componentes tarjeta verde-reparación local que se encuentran en el almacén, teniendo en cuenta el Manual MME 4-01.04 General de Mantenimiento de Aviación,</t>
  </si>
  <si>
    <t>con el propósito de cumplir con el plan de mantenimiento de reparables. En caso de que no tenga conocimiento de las necesidades realizara una reunión con el personal involucrado para tener la claridad de las necesidades de repuestos e insumos. Dejando como evidencia de la verificación un acta de reunión.</t>
  </si>
  <si>
    <t>por corrupción en el control del material para mantenimiento aeronáutico,</t>
  </si>
  <si>
    <t>a causa de la inadecuada aplicación de los procedimientos y controles de mantenimiento de aviación.</t>
  </si>
  <si>
    <t>El Oficial de Aseguramiento de la Calidad de la BRIAV32,</t>
  </si>
  <si>
    <t>verifica mensualmente los procesos y procedimientos de mantenimiento aeronáutico, conforme a la Directiva 015 de 2013 y  el Manual MME 4-01.04 General de Mantenimiento de Aviación,</t>
  </si>
  <si>
    <t>Realizar  para cada una de las flotas de la DAVAA el cálculo del costo de hora vuelo.</t>
  </si>
  <si>
    <t>valida mensualmente las capacitaciones en los diferentes perfiles y roles de mantenimiento aeronáutico, conforme al Manual MME 4-01.04 General de Mantenimiento de Aviación,</t>
  </si>
  <si>
    <t>con el propósito de asegurar la correcta aplicación en los procesos y procedimientos de mantenimiento. En caso de que el personal no reciba la capacitación por algún motivo, esta será reprogramada. Dejando como evidencia de la validación un acta.</t>
  </si>
  <si>
    <t>coteja mensualmente, de forma aleatoria el material aeronáutico registrado en las ordenes de mantenimiento en el sistema SAP contra los materiales suministrados por los almacenes aeronáuticos conforme al Manual MME 4-01.04 General de Mantenimiento de Aviación,</t>
  </si>
  <si>
    <t>con el fin de trazar que el material entregado sea el requerido para la actividad de mantenimiento,  evitando el desvío del mismo. En caso de que el material no sea utilizado este deberá ser reintegrado al almacén correspondiente. Dejando como evidencia del cotejo un informe.</t>
  </si>
  <si>
    <t>verifica trimestralmente de forma aleatoria la ordenes de mantenimiento programado y no programado en el Sistema SAP, conforme a la Directiva 015 de 2013 y  el Manual MME 4-01.04 General de Mantenimiento de Aviación,</t>
  </si>
  <si>
    <t>con el propósito de dar cumplimiento a los procedimientos y técnicas de mantenimiento de aviación. En caso de encontrar inconsistencias en las transacciones se deberá ajustar las ordenes en el sistema. Dejando como evidencia de la verificación un informe.</t>
  </si>
  <si>
    <t xml:space="preserve">Socio Humanística y Cultura Militar </t>
  </si>
  <si>
    <t>Selección, Incorporación Escuelas de Formación</t>
  </si>
  <si>
    <t>El Director de Centro de Estudios Históricos del Ejercito.</t>
  </si>
  <si>
    <t xml:space="preserve"> con el fin de  establecer el inventario y estado actual de los bienes, estableciendo un consecutivo donde no exista duplicidad en los bienes registrados por las unidades; en caso de no cumplimiento de la actividad , se reprograma las misma, dejando como soporte de la cotejacion un informe anexando la matriz base de datos de la tabla preliminar y consolidado de fichas de valoración cultural mueble, inmueble, ficha de valoración de patrimonio cultural inmaterial.</t>
  </si>
  <si>
    <t>con el fin de dar testimonio de la existencia del material, en caso de no cumplimiento de la actividad , se reprograma las misma, dejando como soporte de la cotejacion un informe con el formato de conservación y salvaguarda del patrimonio cultural.</t>
  </si>
  <si>
    <t>Oficial de patrimonio cultural del 
Centro de estudios Históricos del 
Ejercito (CEHEJ).</t>
  </si>
  <si>
    <t xml:space="preserve">Verifica semestralmente el registro de los 
bienes y manifestaciones culturales de la 
institución con su respectivo archivo 
fotográfico enviado por las Unidades,  de 
acuerdo a la  Directiva Permanente 
Nº 000118 “Lineamientos para la Gestión 
Cultural de las bibliotecas, museos, 
música militar y patrimonio cultural del 
Ejercito Nacional”, </t>
  </si>
  <si>
    <t xml:space="preserve">verifica mensualmente que el Oficial de 
Sociohumanistica Militar desarrolle las capacitaciones en temas de 
antropología, estudios políticos, historia y sociología  en cumplimiento de la 
Directiva 000209/2020 "Lineamientos y parámetros para la aplicación de las 
ciencias sociales y humanas en el Ejército Nacional", </t>
  </si>
  <si>
    <t>Elaboración del Formato Código:  FO-JEMGF-CEDOC-1543 "Reseña Histórica de la Unidad",  en cumplimiento a la Directiva Permanente Nº 000209 "Lineamientos para la Gestión de Estudios e Investigaciones y Parámetros para la Aplicación de la Ciencia Sociales y Humanas en el Ejército Nacional"</t>
  </si>
  <si>
    <t>Producción y divulgación de contenidos académicos 
y de generación de Fuerza en ciencias sociales y 
humanas, para el fortalecimiento de la identidad cultural 
e histórica del Ejército Nacional.</t>
  </si>
  <si>
    <t xml:space="preserve">El Oficial de Sociohumanistica 
Militar  del Centro de Estudios 
Históricos del Ejército,  </t>
  </si>
  <si>
    <t xml:space="preserve">Verifica trimestralmente los manuscritos 
académicos para publicación y su correcto 
desarrollo para la generación de conocimiento 
en ciencias sociales y humanas, descritas en el  
procedimiento P-CEDOC-CEHEJ 200 "Investigación 
en Ciencias Sociales y Humanas"  adscrito al  
"Proceso Socio Humanística y Cultura Militar",   </t>
  </si>
  <si>
    <t>con la finalidad de dar continuidad a la 
investigación y generación de nuevo 
conocimiento, de no realizarse la actividad 
se de reprogramar para el próximo trimestre,  
dejando como soporte documental de la
verificación oficio remisorio de avance en el 
proceso de elaboración de manuscritos
académicos para publicación.</t>
  </si>
  <si>
    <t>El Oficial de Sociohumanistica 
Militar del Centro de Estudios 
Históricos del Ejército,</t>
  </si>
  <si>
    <t>Verifica trimestralmente el correcto 
diligenciamiento del Formato Código:  
FO-JEMGF-CEDOC-1543 "Reseña Histórica 
de la Unidad",  en cumplimiento a la 
Directiva Permanente Nº 000209 "Lineamientos 
para la Gestión de Estudios e Investigaciones 
y Parámetros para la Aplicación de la Ciencia 
Sociales y Humanas en el Ejército Nacional".</t>
  </si>
  <si>
    <t>El Director de Centro de Estudios 
Históricos del Ejército.</t>
  </si>
  <si>
    <t xml:space="preserve">Verifica trimestralmente las actividades del 
informe de gestión del proceso de 
Sociohumanistica Militar, de acuerdo a la
 Directiva 000209/2020 "Lineamientos y 
parámetros para la aplicación de las 
ciencias sociales y humanas en el 
Ejército Nacional", </t>
  </si>
  <si>
    <t>Con el fin de realizar el seguimiento al 
cronograma de actividades, de no realizarse 
la actividad se debe reprogramar para el 
próximo trimestre, dejando como soporte 
documental de la verificación informe.</t>
  </si>
  <si>
    <t>Por  la inadecuada gestión y conservación del patrimonio cultural.</t>
  </si>
  <si>
    <t>Debido al desconocimiento de los lineamientos y normatividad  referentes a las manifestaciones culturales  por parte del personal integrante del Ejercito Nacional.</t>
  </si>
  <si>
    <t xml:space="preserve">Oficial y/o Suboficial de Instrucción y  entrenamiento de (DIV2,DIV8) y Oficial y/o Suboficial de Sociohumanistica y Cultura Militar (ESMIC- ESART- ESING-ESINF-CIDES), </t>
  </si>
  <si>
    <t xml:space="preserve">coteja trimestralmente  el diligenciamiento del anexo C, Adquisición, registro y catalogación y conservación de las piezas de museos y salas de exhibición del Ejército Nacional de los informes emitidos por parte de las Unidades adscritas que tengan museos y salas de Exhibición, de acuerdo a  la Directiva Permanente No. 118  de 2021 "Lineamientos  para la Gestión de la Cultura Militar del Ejercito Nacional",  </t>
  </si>
  <si>
    <t>con la finalidad de
identificar el estado actual del patrimonio cultural, la conservación y la salvaguarda  de los Museos,   en caso de  NO cumplirse, se reprograma las misma, dejando como soporte del la cotejacion un informe.</t>
  </si>
  <si>
    <t>Realiza seguimiento semestral a todas las actividades de gestión de la cultura militar realizadas por el Centro y las Unidades aplicables, las cuales se encuentran establecidas en el Plan de trabajo y Directrices del Proceso.</t>
  </si>
  <si>
    <t>Oficial de Cultura Militar de CEHEJ</t>
  </si>
  <si>
    <t xml:space="preserve">Oficial y/o Suboficial de Sociohumanistica y Cultura Militar o quien haga sus veces
 (ESMIC-EMSUB-ESACE-ESICI-ESING-ESLOG-ESAVE-ESCOM-ESART), </t>
  </si>
  <si>
    <t xml:space="preserve">coteja trimestralmente los informes de los registros de material bibliográfico catalogado y descartado en las bibliotecas adscritas a la Fuerza FO-JEMGF-CEDOC-1541 "Colecciones Bibliográficas, de acuerdo a la Directiva Permanente No. 118  de 2021 "Lineamientos  para la Gestión de la cultura militar del Ejercito Nacional", </t>
  </si>
  <si>
    <t xml:space="preserve"> con la finalidad de identificar el estado actual  de la  conservación y la salvaguarda las bibliotecas del Ejercito Nacional,    en caso de  NO cumplirse, se reprograma las misma, dejando como soporte del cotejo un informe.</t>
  </si>
  <si>
    <t xml:space="preserve">Oficial y/o Suboficial de Instrucción y  entrenamiento (DIV05/DIV02/DIV06/  DIV08/DIV03/DIV01 /DIV07/DIV04) y Oficial y/o Suboficial de Sociohumanistica y Cultura Militar o quien haga sus veces (CEHEJ (ESMIC/ EMSUB),  </t>
  </si>
  <si>
    <t>coteja mensualmente la revisión del diligenciamiento del Anexo D, que corresponde al informe de actividades de las orquestas y bandas sinfónicas del Ejército Nacional , de acuerdo a la Directiva Permanente No. 118  de 2021 "Lineamientos  para la Gestión de la cultura militar del Ejercito Nacional",</t>
  </si>
  <si>
    <t>con la finalidad de identificar el estado actual del la bandas  Militares y Sinfónica.
  en caso de  NO cumplirse, se reprograma las misma, dejando como soporte del cotejan un informe.</t>
  </si>
  <si>
    <t>con la finalidad de identificar las estrategias de difusión y capacitación del proceso,  en caso de  NO cumplirse, se reprograma las misma, dejando como soporte de la verificación un informe.</t>
  </si>
  <si>
    <t>El Director del Centro de Estudios Históricos del Ejercito (CEHEJ),</t>
  </si>
  <si>
    <t xml:space="preserve"> verifica trimestralmente  el cumplimiento de los criterios establecidos para la elaboración de los formatos relacionados con la gestión de la cultura militar, permitiendo asegurar que los registros y reportes reflejen de manera fidedigna las actividades realizadas, de acuerdo a la Directiva Permanente No. 118  de 2021 "Lineamientos  para la Gestión de la cultura militar del Ejercito Nacional", </t>
  </si>
  <si>
    <t>con la finalidad de identificar el estado actual del patrimonio cultural de las bibliotecas, la música militar , los museo del Ejercito Nacional,  en caso de  NO cumplirse, se reprograma las misma, dejando como soporte de la verificación  un informe y/o acta de reunión.</t>
  </si>
  <si>
    <t>Seleccionar e incorporar Hombres y Mujeres con perfiles personales y profesionales acordes a las necesidades de la Fuerza, quienes como futuros integrantes del Ejército Nacional cumplan a cabalidad la Misión Institucional.</t>
  </si>
  <si>
    <t>El proceso inicia desde la selección hasta la incorporación del personal que cumpla con los requisitos de ingreso al Ejército Nacional, abarca ESMIC, EMSUB, ESPRO y Zonas de Reclutamiento.
Aplica a las siguientes unidades:
• Dependencias del COEJC, SECEJ, JEMPP, JEMGF, JEMOP
• Divisiones
• Brigadas
• Batallones
• Escuelas de formación
• Escuelas de Capacitación
• Escuelas de Entrenamiento
• Unidades Especiales</t>
  </si>
  <si>
    <t>El Oficial de incorporación (ESMIC - EMSUB – ESPRO)</t>
  </si>
  <si>
    <t>verifica trimestralmente una estrategia efectiva para cumplimento del Plan de Incorporación emitido por el Departamento de Personal (CEDE1)</t>
  </si>
  <si>
    <t>con el fin de garantizar la difusión masiva a nivel nacional de las ofertas académicas y beneficios con apoyo del Centro de educación y Doctrina (CEDOC), Comando de Reclutamiento, Zonas de reclutamiento y Divisiones,  En caso de que no se desarrolle esta actividad se debe reprogramar de acuerdo al cronograma de incorporación, dejando  como soporte documental de la verificación un informe actividades.</t>
  </si>
  <si>
    <t>verifica trimestralmente el cumplimiento de las etapas del proceso de selección e incorporación, establecido en la directiva de personal vigente,</t>
  </si>
  <si>
    <t>con el propósito de generar confianza y satisfacción en los aspirantes, en caso de no realizar esta actividad se debe informar la novedad al director de la escuela de formación,   dejando como soporte  de la verificación un Informe análisis con el personal  "Inscrito-Apto- No apto".</t>
  </si>
  <si>
    <t>El Oficial de incorporación / Administrador plataforma (ESMIC - EMSUB – ESPRO),</t>
  </si>
  <si>
    <t xml:space="preserve">verifica mensualmente el avance de personal de aspirantes inscritos en las plataformas de incorporación, </t>
  </si>
  <si>
    <t>con el fin de realizar un análisis estadístico con los resultados de la selección anterior, En caso de no efectuarse esta actividad se debe de informar al Director de cada escuela de formación, dejando como soporte de la verificación un informe estadístico de seguimiento.</t>
  </si>
  <si>
    <t>El Oficial de Incorporación (ESMIC, EMSUB, ESPRO),</t>
  </si>
  <si>
    <t>verifica trimestralmente el cumplimiento de los lineamientos establecidos al Proceso de Selección e Incorporación enfocado en las pruebas de aptitud psicofísica,</t>
  </si>
  <si>
    <t>con el fin de analizar que no se hayan alterado resultados para beneficios en particular, en caso de no realizar la actividad se debe realizar un acta de reunión indicando los compromisos y lineamientos que se deben cumplir, Dejando de la verificación un informe de cruce con el personal del proceso.</t>
  </si>
  <si>
    <t>por soborno entrante  aceptar una ventaja indebida al favorecer el ingreso de aspirantes a las diferentes escuelas de formación</t>
  </si>
  <si>
    <t xml:space="preserve">El Oficial de incorporación (ESMIC, EMSUB, ESPRO), </t>
  </si>
  <si>
    <t>verifica trimestralmente con los delegados de incorporación de las divisiones y zonas de reclutamiento, la difusión de los lineamientos establecidos en el estatuto anticorrupción,</t>
  </si>
  <si>
    <t>con el fin de fortalecer las campañas institucionales anticorrupción, para la prevención de casos de estafa en el proceso de selección e incorporación de las escuelas de formación, en caso de que no se desarrolle esta actividad se realizara un informe que identifique la reprogramación de la verificación, dejando como evidencia un acta de reunión.</t>
  </si>
  <si>
    <t>El oficial de incorporación (esmic-emsub-espro),</t>
  </si>
  <si>
    <t>El oficial y/o suboficial de contrainteligencia (esmic-emsub-espro),</t>
  </si>
  <si>
    <t>con el fin de validar la veracidad de la documentación evitando falsedad y/o alteración de información, en caso de que no se realice esta actividad se deben verificar los estudios de seguridad de forma extemporánea por el motivo de retraso, dejando como soporte un informe de actividades.</t>
  </si>
  <si>
    <t>Comando de Ingenieros - Proyectos de Consolidación</t>
  </si>
  <si>
    <t>Inicia con la emisión de directrices, intención de proyecto, revisión y verificación a la ejecución y culmina con la liquidación del contrato y/o convenio aplicable a los proyectos que beneficien a las comunidades del Territorio Colombiano. Aplica a las siguientes unidades:
1. Departamento de Ingenieros Militares – CEDE10
2. Comando de Ingenieros – COING</t>
  </si>
  <si>
    <t>por errores u omisión en la información presentada en el desarrollo de los convenios y/o obras,</t>
  </si>
  <si>
    <t>debido a la falta de aplicabilidad de los lineamientos establecidos.</t>
  </si>
  <si>
    <t xml:space="preserve">El Oficial de Proyectos de Consolidación </t>
  </si>
  <si>
    <t>verifica mensualmente el porcentaje de la ejecución de obra que envían las Unidades de Ingenieros de acuerdo con el Procedimiento "P-COING-216 Revisión y Verificación a Proyectos de Consolidación",</t>
  </si>
  <si>
    <t>Oficial Proyectos de Consolidación</t>
  </si>
  <si>
    <t>verifica mensualmente la documentación de los proyectos en ejecución y liquidación, de acuerdo con el Procedimiento "P-COING-216 Revisión y Verificación a Proyectos de Consolidación”,</t>
  </si>
  <si>
    <t>verifica mensualmente las actividades realizadas por los profesionales de acuerdo con el Procedimiento "P-COING-216 Revisión y Verificación a Proyectos de Consolidación",</t>
  </si>
  <si>
    <t>con el fin de realizar seguimiento evitando que la información del proyecto sea errónea y genere desinformación del estado real de las obras de consolidación, en caso de no cumplir con las actividades se debe informar al jefe inmediato para corregir la información, dejando como evidencia de la verificación el "Informe de seguimiento mensual (asesor técnico)."</t>
  </si>
  <si>
    <t>El Oficial de Proyectos de Consolidación</t>
  </si>
  <si>
    <t>verifica trimestralmente  la asistencia a los comités (técnicos u operativos) y reuniones de los diferentes proyectos de consolidación de acuerdo con el Procedimiento "P-COING-216 Revisión y Verificación a Proyectos de Consolidación",</t>
  </si>
  <si>
    <t>por corrupción al perder o usar inadecuadamente los elementos, herramientas, materiales y/o suministros destinados para la ejecución de las obras por parte de los Batallones,</t>
  </si>
  <si>
    <t>a causa de buscar un beneficio propio o de terceros.</t>
  </si>
  <si>
    <t>El Jefe de la sección técnica (BICON50 - BICON51 - BICON52)</t>
  </si>
  <si>
    <t>verifica mensualmente, la documentación del material de repuestos, grasas y lubricantes  que ingresan al almacén de acuerdo lo contrado bajo el plan de necesidades y  a las Misiones particulares descritas en la Directiva Permanente "Proyectos de Consolidación",</t>
  </si>
  <si>
    <t>con el propósito de realizar seguimiento y control a los activos destinados para las activides de obra, evitando perdidas de material y retrasos de obra, en caso de presentar novedades con los suministros ingresados en el almacen se debe elaborar un informe al Comando Superior, dejando como evidencia de la verificación la "entrada y salida del bien del almacén y su respectiva acta de recibo a satisfacción."</t>
  </si>
  <si>
    <t>Difundir los lienamientos orientados al control de consumo de combustible, insumos, materiales al personal de la sección técnica que ejecuten proyectos de consolidación.</t>
  </si>
  <si>
    <t>con el fin de corroborar que no se presente el uso indebido de los mismos, en caso de presentar novedades con los suministros del almacen se debe elaborar una visita téncina y verificar la entrada y salida de los materiales de construcción, dejando como evidencia de la verificación el "Kardex  de suministro y kardex de combustible  por contrato debidamente firmado por la sección técnica."</t>
  </si>
  <si>
    <t xml:space="preserve">verifica mensualmente el consumo del combustible empleado en las distintas actividades de obra, sostenimiento y supervisión de acuerdo a las Misiones particulares descritas en la Directiva Permanente "Proyectos de Consolidación", </t>
  </si>
  <si>
    <t>con el fin de ejercer un control efectivio del consumo de combustible con relacción a los equipos empleados en el proyecto, en caso de presentarse novedades con el combustible debe informar al Comando Superior, dejando como evidencia de la verificación el "formato FO-COING-987 Informe mensual."</t>
  </si>
  <si>
    <t>Posibilidad de afectación  económica y reputacional  por corrupción al perder o usar inadecuadamente los elementos, herramientas, materiales y/o suministros destinados para la ejecución de las obras por parte de los Batallones, a causa de buscar un beneficio propio o de terceros.</t>
  </si>
  <si>
    <t>Producción de Inteligencia y Contrainteligencia Militar</t>
  </si>
  <si>
    <t>COLOG-BRLOG1-BRLOG2-BRLOG3</t>
  </si>
  <si>
    <t>Suministrar bienes y servicios dentro de la cadena de valor, en las cantidades, lugar, tiempo y condiciones adecuadas para el sostenimiento de las operaciones militares y el apoyo logístico al personal militar en tratamiento.</t>
  </si>
  <si>
    <t xml:space="preserve">Inicia con la recepción de los planes Logísticos emitidos por el proceso de Planeamiento Logístico y la elaboración del plan de Operaciones Logísticas y finaliza con la entrega de bienes y servicios a las unidades del Ejército Nacional.
Brigada de Apoyo Logístico (BRLOG1, 2, 3)
Batallones (BASAN, BAMAN, BAMAD
BATRA, BAINT, BAABS, BAS21, COMOL 1, 2, 3)
</t>
  </si>
  <si>
    <t xml:space="preserve"> debido a los inadecuado trámites administrativos y operativos  de las operaciones logísticas. </t>
  </si>
  <si>
    <t xml:space="preserve">El Oficial de Operaciones Logísticas B-3 (BRLOG1,2,3) </t>
  </si>
  <si>
    <t>verifica mensualmente el desarrollo de las operaciones logísticas enmarcado en la Directiva Permanente Operaciones Logísticas 000162/2017</t>
  </si>
  <si>
    <t xml:space="preserve">con el fin realizar el seguimiento y control de los planes y/o actividades establecidas por el comando superior, en caso de no realizar la verificación en el mes establecido, se justificará mediante un informe de novedades, dejando como soporte de la verificación el acta de reunión de operaciones logísticas y/o comandantes.   </t>
  </si>
  <si>
    <t>Oficial de Operaciones Logísticas B3
 (BRLOG1, BRLOG2, BRLOG3)</t>
  </si>
  <si>
    <t>El oficial de operaciones logísticas B-3 (BRLOG1,2,3)</t>
  </si>
  <si>
    <t>verifica mensualmente   las actividades ejecutadas por los batallones enmarcado en la Directiva Permanente Operaciones Logísticas 000162/2017</t>
  </si>
  <si>
    <t xml:space="preserve"> con el fin de dar a conocer la ejecución de  las operaciones logísticas, en caso de no realizar la verificación en el mes establecido, se justificará mediante circular, dejando como soporte de la verificación un informe de las operaciones logísticas.   </t>
  </si>
  <si>
    <t>Oficial de Operaciones Logísticas
 B3 (BRLOG1, BRLOG2, BRLOG3)</t>
  </si>
  <si>
    <t xml:space="preserve">El Analista de Entregas del Comando Logístico (CEVOL), </t>
  </si>
  <si>
    <t xml:space="preserve">verifica mensualmente el cumplimiento a la actividad No.13 (Visualizar las Operaciones Logísticas en las Unidades del Ejército Nacional) de la caracterización del proceso de operaciones logísticas (PR-A-JEMGF-COLOG-063), </t>
  </si>
  <si>
    <t xml:space="preserve"> con el fin de hacer seguimiento y control a los planes logísticos (producción, mantenimiento, abastecimiento) mediante el sistema SAP, en caso de no realizarse la actividad se deberá justificar mediante un informe al Departamento de Logística, dejando como evidencia de la verificación el Acta de reunión y/o informe de Visualización a las operaciones logísticas.
</t>
  </si>
  <si>
    <t xml:space="preserve">Realizar acompañamiento técnico y metodológico a las Brigadas y a sus respectivas unidades que evidencian falencias, de acuerdo con los resultados obtenidos en los seguimientos efectuados a las operaciones logísticas, con el propósito de orientar correctivos, fortalecer capacidades y asegurar el adecuado desarrollo del proceso.
Informe de acompañamiento </t>
  </si>
  <si>
    <t xml:space="preserve">Oficial de Operaciones Logísticas
COLOG ( C3-CEVOL) </t>
  </si>
  <si>
    <t>por perdida de recurso en las operaciones logísticas (almacenes,  vehículos y maquinaria)</t>
  </si>
  <si>
    <t>debido al inadecuado cumplimiento de la normatividad vigente del proceso.</t>
  </si>
  <si>
    <t xml:space="preserve"> El Oficial Operaciones Logísticas BATRA2-BATRA3</t>
  </si>
  <si>
    <t>verifica mensualmente el cumplimiento de las actividades del procedimiento de transportes (P-JEMGF-COLOG-267)</t>
  </si>
  <si>
    <t>Oficial de Operaciones S3
 BATRA2-BATRA3</t>
  </si>
  <si>
    <t>Cumplimiento plan de mantenimiento nivel ll y nivel lll</t>
  </si>
  <si>
    <t>Los Comandantes de las Unidades  Móviles de Mantenimiento, Jefes de taller y/o laboratorios BAMAD2- BAMAD3-BAMAN</t>
  </si>
  <si>
    <t>verifican trimestralmente el material obsoleto para su reintegro al almacén correspondiente, en cumplimiento de la Directiva Permanente No.00162 del proceso de Operaciones Logísticas</t>
  </si>
  <si>
    <t>con el fin de ser consolidados para su destrucción, en caso de no realizar la actividad se debe programar para el siguiente mes informando al comando superior, dejando como soporte de la verificación del material obsoleto el acta de reintegro de material</t>
  </si>
  <si>
    <t xml:space="preserve">Realizar mensualmente revistas internas selectivas de los materiales utilizados para mantenimiento vrs el stock reflejado en el SAP. 
Informe </t>
  </si>
  <si>
    <t>Oficial de Operaciones Logísticas,
 Control Producción BAMAD2, BAMAD3-BAMAN</t>
  </si>
  <si>
    <t>El Oficial de Operaciones Logísticas  BAMAD2- BAMAD3-BAMAN</t>
  </si>
  <si>
    <t>verifica mensualmente el informe de trabajo de los mantenimientos realizados por cada una de las unidades móviles de mantenimiento, talleres y laboratorios, en cumplimiento a los procedimientos de mantenimiento de II y III Nivel</t>
  </si>
  <si>
    <t>con el fin de soportar el consumo de material en las unidades tácticas mantenidas de acuerdo al cronograma, en caso de no realizar la actividad se debe justificar mediante un informe, dejando como soporte de la verificación del trabajo de los mantenimientos el informe del cruce del mantenimiento realizado vs. los cronogramas de mantenimiento.</t>
  </si>
  <si>
    <t>por errores en la ejecución de las actividades de producción y/o del mantenimiento realizado por el personal operativo que interviene en el proceso</t>
  </si>
  <si>
    <t>debido a materia prima defectuosa, déficit en el stock, inconveniente en maquinaria y/o mano de obra, generando un producto no conforme</t>
  </si>
  <si>
    <t>El Oficial Coordinación de producción BAINT,</t>
  </si>
  <si>
    <t xml:space="preserve">verifica  mensualmente el cumplimiento de las actividades 6 ¿Orden provisional ok? (nota), 9.2 Notificar reprocesos de calidad a orden de fabricación, 10.2 Realizar Inspección en el Proceso, 10.3 Controlar salida no conforme del procedimiento de producción de material de intendencia BAINT COD: P-JEMGF-COLOG-284 , </t>
  </si>
  <si>
    <t>con el fin de asegurar el control y seguimiento de la calidad en el proceso productivo, en caso de no realizarse la actividad se programará para el mes siguiente informando a la BRLOG1. la actividad se realiza de forma aleatoria mediante el sistema SAP, dejando como evidencia de la verificación del cumplimiento de las actividades el informe de  seguimiento BAINT.</t>
  </si>
  <si>
    <t>Realizar capacitaciones periódicas para alinear al personal de producción y mantenimiento sobre las especificaciones técnicas vigentes, los requisitos de calidad de materia prima e insumos, y los parámetros operativos del proceso.</t>
  </si>
  <si>
    <t>Oficial de Diseño-Suboficial de Calidad BAINT- Oficial de Producción BAMAN</t>
  </si>
  <si>
    <t>Producto conforme</t>
  </si>
  <si>
    <t>El Oficial de Coordinación de producción en coordinación con el Oficial de Diseño (BAINT), Oficial de Producción (BAMAN)</t>
  </si>
  <si>
    <t xml:space="preserve">verifica trimestralmente el producto en proceso en las diferentes plantas de producción en cumplimiento al procedimiento de Diseño Investigación y Desarrollo de Productos de Intendencia COD: P-JEMGF-COLOG-320 de forma aleatoria, </t>
  </si>
  <si>
    <t>con el fin de proponer modificaciones a las especificaciones o normas técnicas a la Dirección de Estructuración Técnica del Ejército - DIETE, la actividad se realiza designando a los analistas de Diseño a una planta de producción para que este realice el seguimiento y verificación ,en caso de no realizarse la actividad se programará para el mes siguiente informando a la BRLOG1, dejando como soporte de la verificación del producto en el Informe de seguimiento y evaluación (BAINT-BAMAN).</t>
  </si>
  <si>
    <t>Informar el análisis de disponibilidad (stock), calidad y oportunidad de entrega de materias primas e insumos con el fin de anticipar déficits, realizar ajustes en el proceso y reducir el riesgo de productos no conformes. Informe de novedades.</t>
  </si>
  <si>
    <t>Oficial Coordinación de Producción BAINT- Oficial de Producción BAMAN</t>
  </si>
  <si>
    <t xml:space="preserve"> El Oficial - Suboficial de Control de Calidad BAINT - Oficial Producción  BAMAN</t>
  </si>
  <si>
    <t xml:space="preserve">verifica  diariamente el cumplimiento de los requisitos  de acuerdo a fichas y/o especificaciones o normas  técnicas, </t>
  </si>
  <si>
    <t>con el propósito de asegurar la calidad del proceso productivo para el cliente final,  la actividad se realiza mediante la asignación de inspectores de control de calidad por planta, en el caso de que en una planta de producción no cuente con el inspector de calidad se redistribuye el personal de las otras plantas para cubrir las actividades de inspección, dejando como soporte de la verificación del cumplimiento el Formato reporte de inspección de calidad Código: FO-JEMGF-COLOG-1089, Formato descripción de producto no conforme Código: FO-JEMGF-COLOG-1088.(BAINT)- Informe calidad (BAMAN) consolidado en el mes.</t>
  </si>
  <si>
    <t>Realizar seguimiento a la disponibilidad de insumos, repuestos y contratación de servicios y/o mantenimientos de maquinaria, con el fin de asegurar la disponibilidad de la maquinaria en el proceso productivo.</t>
  </si>
  <si>
    <t>Oficial y/o Suboficial de Mantenimiento BAINT-BAMAN</t>
  </si>
  <si>
    <t xml:space="preserve"> El Oficial de Coordinación de producción BAINT  </t>
  </si>
  <si>
    <t xml:space="preserve"> verifica  mensualmente el cumplimiento  de las  actividades del Procedimiento control de calidad de productos de intendencia P-JEMGF-COLOG-283 e instructivo de identificación, almacenamiento y entrega por concesión, </t>
  </si>
  <si>
    <t>con el fin Identificar, controlar y dar tratamiento del producto no conforme en el Batallón de Intendencia N°1 “Las Juanas”, la actividad se realiza cuando se evidencia en la planta de producción una salida no conforme, en caso de que no se realice la actividad se programara para el mes siguiente informando mediante circular a la BRLOG1, dejando como soporte documentada de la verificación de las actividades un Informe de seguimiento BAINT.</t>
  </si>
  <si>
    <t xml:space="preserve"> El Oficial de producción BAMAN </t>
  </si>
  <si>
    <t>verifica trimestralmente las actividades del  instructivo de  tratamiento producto no conforme</t>
  </si>
  <si>
    <t>con el fin de Identificar, controlar y dar tratamiento del producto no conforme en el Batallón de Mantenimiento No. 1. La actividad se realiza analizando estadísticamente los eventos que impactan en la generación de reprocesos y producto no conforme, en caso de no realizar la actividad se reprograma informando mediante circular a la BRLOG1, dejando como soporte de la verificación de las actividades el informe de seguimiento BAMAN</t>
  </si>
  <si>
    <t>El oficial y/o suboficial de Mantenimiento BAINT-BAMAN</t>
  </si>
  <si>
    <t xml:space="preserve">verifica mensualmente el cumplimiento de las actividades del procedimiento de Mantenimiento de Maquinaria Industrial P-JEMGF-COLOG-262, </t>
  </si>
  <si>
    <t>con el fin de identificar de manera oportuna las intervenciones preventivas y correctivas a la maquinaria que ha presentado fallas o generado reprocesos, en caso de que no se realice la actividad se programara para el mes siguiente informando mediante circular a la BRLOG1, dejando como soporte documentada de la verificación de las actividades un Informe de seguimiento BAINT.</t>
  </si>
  <si>
    <t xml:space="preserve"> por daño o deterioro del material almacenado en las bodegas</t>
  </si>
  <si>
    <t xml:space="preserve"> debido a la reducción en la asignación de presupuesto de acuerdo a políticas de Gobierno Nacional</t>
  </si>
  <si>
    <t xml:space="preserve"> El Oficial Operaciones Logísticas u oficial de administración y logística o quien haga sus veces en las Unidades con almacenes o bodegas</t>
  </si>
  <si>
    <t>valida  mensualmente  el inventario  físico con el registrado en el Sistema SAP de acuerdo a  lo establecido en la Directiva Permanente No.00162 del proceso de Operaciones Logísticas, Anexo E</t>
  </si>
  <si>
    <t>con el fin de realizar seguimiento y control en los diferentes almacenes/bodegas de la Unidad, del estado físico del material de los elementos, en caso de que no se realice la actividad se justificara mediante un informe dirigido al comando superior, se deja como evidencia documentada de la validación un formato de revistas selectivas .</t>
  </si>
  <si>
    <t xml:space="preserve">Oficial Operaciones Logísticas S3:
BAMAD2- BAABS2- COMOL2-COMOL3
</t>
  </si>
  <si>
    <t>El Oficial Operaciones Logísticas  u oficial de administración y logística o quien haga sus veces en las Unidades con almacenes</t>
  </si>
  <si>
    <t>verifica mensualmente  las fechas de los elementos vencidos y próximos a vencer (a 6 meses) en el sistema SAP, teniendo en cuenta el manual de procedimientos administrativos y financieros para el manejo de bienes del MDN (FP-M-003) y actualización de la data maestra</t>
  </si>
  <si>
    <t>con el propósito de verificar el estado de los elementos de baja rotación;  en caso de que no se realice la actividad se justificara mediante un informe dirigido al comando superior  dejando como soporte de la verificación en el sistema SAP de los elementos vencidos y próximos a vencer  un informe.</t>
  </si>
  <si>
    <t xml:space="preserve">Oficial Operaciones Logísticas S3:
BAMAD2-BAABS2- COMOL2-COMOL3-BATRA2
</t>
  </si>
  <si>
    <t>El Oficial de Operaciones Logísticas en coordinación con el almacenista de las unidades con almacenes</t>
  </si>
  <si>
    <t>verifica trimestralmente un informe de actividades de mantenimiento preventivo y/o correctivo a las instalaciones de los almacenes teniendo en cuenta el manual de procedimientos administrativos y financieros para el manejo de bienes del MDN (FP-M-003) y actualización de la data maestra</t>
  </si>
  <si>
    <t xml:space="preserve">con el fin de demostrar la gestión en la administración de los almacenes. En caso de que no se realice la actividad se de programará para el siguiente mes informando al comando superior, dejando como evidencia de la verificación un informe de actividades de mantenimiento. </t>
  </si>
  <si>
    <t>Oficial Operaciones Logísticas S3</t>
  </si>
  <si>
    <t>Informar al Comando Superior de  la posible utilización o recomendación de manejo para el material de baja rotación y el material vencido o próximo a vencer (menor a 6 meses), que tenga el almacén y/o bodega; con el fin de que sean gestionados ante el Departamento competente.</t>
  </si>
  <si>
    <t>Posibilidad de afectación Reputacional</t>
  </si>
  <si>
    <t>por incumplimiento de las 5 capacidades logísticas (alimentación, Alojamiento, Transporte, Intendencia, mando y control) al personal militar (Personal Militar) en tratamiento</t>
  </si>
  <si>
    <t xml:space="preserve">El suboficial encargado de transportes con el Oficial de Operaciones del BASAN </t>
  </si>
  <si>
    <t xml:space="preserve">erifica trimestralmente el cumplimiento de los mantenimientos del parque automotor conforme a lo establecido en la Directiva Permanente No.00162, </t>
  </si>
  <si>
    <t xml:space="preserve"> en caso de no realizar la actividad se programa para realizar el siguiente mes informando al comando superior, dejando como evidencia de la verificación del cumplimiento de los mantenimientos un informe de revista del parque automotor</t>
  </si>
  <si>
    <r>
      <t>Desarrollar actividades de contingencia</t>
    </r>
    <r>
      <rPr>
        <sz val="11"/>
        <color theme="1"/>
        <rFont val="Calibri"/>
        <family val="2"/>
        <scheme val="minor"/>
      </rPr>
      <t xml:space="preserve"> para mantener la operatividad de las capacidades logísticas ante posibles retrasos en la asignación presupuestal.
Informe de contingencia acorde a las actividades desarrolladas</t>
    </r>
  </si>
  <si>
    <t xml:space="preserve">Oficial Logístico </t>
  </si>
  <si>
    <t>Capacidad de alojamiento para el personal en tratamiento BASAN</t>
  </si>
  <si>
    <t xml:space="preserve"> Los Comandantes de Compañía con el Administrador de la partida de alimentación del BASAN </t>
  </si>
  <si>
    <t>verifica
mensualmente el cumplimiento de los parámetros establecidos en la directiva No. 1032 de 2016 Administración de Talento Humano,  correspondiente a la ejecución de estancias asignadas a cada soldado de la Unidad diferenciando si es agregado u orgánico,</t>
  </si>
  <si>
    <t>con el propósito de establecer el número de personas a las que se les va a suministrar la alimentación en el rancho de tropa o efectuar el trámite de cobro a otras unidades, en caso de no realizar la actividad el comandante de compañía debe realizar informe al oficial de operaciones logísticas justificando las causas, dejando como evidencia la verificación del cumplimiento de los parámetros en un informe de novedades partida de alimentación</t>
  </si>
  <si>
    <t xml:space="preserve">El Comandante del Batallón con el soporte jurídico y asistencial </t>
  </si>
  <si>
    <t>verifica trimestralmente  las novedades generadas en la prestación del servicio y sus posibles causas</t>
  </si>
  <si>
    <t>con el fin de que se justifique la inconformidad presentada respecto a los servicios ofrecidos al interior de la Unidad, en caso de no realizar la actividad se programa para realizar el siguiente mes informando al comando superior, dejando como evidencia la verificación de novedades y posibles causa en un informe de novedades.</t>
  </si>
  <si>
    <t>con el fin de garantizar la trazabilidad de los movimientos en el sistema. En caso de no realizar la verificación se deberá justificar el incumplimiento, dejando como evidencia documental de la verificación un informe.</t>
  </si>
  <si>
    <t xml:space="preserve">Realizar el seguimiento mensual aleatorio a los procesos de recepción y entrega en cumplimiento a los procedimientos, para evitar pérdida, asignación incorrecta o desviación de material 
Se debe tener en cuenta dentro de informe los siguientes puntos:
1. Tipo de almacén.
2. Documentación del movimiento a verificar (parte física soporte).
3. Novedades.
4. Acciones adoptadas y/o correcciones.  </t>
  </si>
  <si>
    <t>Oficial de Operaciones Logísticas S3</t>
  </si>
  <si>
    <t>con el fin de garantizar la entrega del material a las unidades, evitando la pérdida o desviación del material reservado y/o no reservado e custodia. En caso de encontrar novedades las unidades debe de realizar un informe al oficial de operaciones logísticas con la justificación,  dejando como soporte de la verificación  el Acta de Reunión.</t>
  </si>
  <si>
    <t>Realizar análisis y cruce mensual de informes emitidos por el almacenista de la entrega diaria a digitadores VS material entregado registrado en el SAP; verificando los informes entregados por el almacenista de prendas al usuario final vs el soporte, con el Boucher correspondiente.</t>
  </si>
  <si>
    <t xml:space="preserve">verifica  mensualmente
la producción  y la entrega de producto terminado de acuerdo al procedimiento P-JEMGF-COLOG-284 "Producción de material de intendencia"
</t>
  </si>
  <si>
    <t>Realizar seguimiento y verificación en el sistema SAP del material que ingreso al almacén Vs el material que fue entregado a las diferentes unidades.</t>
  </si>
  <si>
    <t>El Oficial Operaciones Logísticas u oficial de administración y logística o quien haga sus veces (DAVAA, DIVFE, BAABS2, BAABS3, COMOL1, COMOL2, COMOL3, BASPC21, CEDOC, COREC, CAOCC)</t>
  </si>
  <si>
    <t>verifica mensualmente  en  los diferentes almacenes, la trazabilidad entre el material físico vs. Material SAP de acuerdo al manual de procedimientos administrativos y financieros para el manejo de bienes del Ministerio de Defensa Nacional (FP-M003)</t>
  </si>
  <si>
    <t>con el fin de garantizar que todo el inventario que se encuentre físico coincida con el registrado en el sistema SAP. En caso de no realizar la verificación, se deberá justificar mediante un informe, dejando como evidencia un informe de revistas selectivas</t>
  </si>
  <si>
    <t>Realizar capacitación sobre la normatividad del manejo del material para evitar pérdida, asignación incorrecta  o desviación del mismo, liderada y/o apoyada por el área Jurídica de la Unidad, tomando como referencia la casuística, lecciones aprendidas.</t>
  </si>
  <si>
    <t>Realizar verificación de los perfiles y certificación en el proceso de los almacenistas (Certificación de los almacenistas).</t>
  </si>
  <si>
    <t>a causa de obtener un beneficio propio o para un tercero.</t>
  </si>
  <si>
    <t>Jefes de Estado Mayor ( BAABS2, COMOL2, COMOL3</t>
  </si>
  <si>
    <t>erifica mensualmente en las reuniones administrativas  los consolidados de los planes de material asignados a sus unidades mediante el sistema SAP acuerdo a  manual de procedimientos administrativos y financieros para el manejo de bienes del Ministerio de Defensa Nacional (FP-M-003)</t>
  </si>
  <si>
    <t xml:space="preserve"> El Oficial Operaciones Logísticas u oficial de administración y logística o quien haga sus veces (BAABS2,COMOL2, COMOL3</t>
  </si>
  <si>
    <t>a causa de la omisión en la actualización en el sistema SAP con la realidad del inventario.</t>
  </si>
  <si>
    <t>con el fin de  validar y  priorizar las necesidades de combustible de acuerdo al presupuesto asignado,</t>
  </si>
  <si>
    <t xml:space="preserve"> Revisar los procedimientos requeridos para generar la determinación de la demanda  con el fin de establecer su vigencia acorde a la normatividad vigente </t>
  </si>
  <si>
    <t>Lider del proceso de planeamiento logístico en las Divisiones, Comandos Funcionales - Comandos de Apoyo, D4, B4, S4, C4</t>
  </si>
  <si>
    <t>El Oficial de logística y/o quien sea responsable del planeamiento logístico en las Unidades militares (D4-B4-S4-C4)</t>
  </si>
  <si>
    <t>verifica de manera mensual el cargue y consumo de combustible asignado de acuerdo a la Directiva de operaciones logísticas  N°0000162/2019 anexo E,</t>
  </si>
  <si>
    <t>por el desconocimiento de las necesidades de las unidades  para la planeación logística</t>
  </si>
  <si>
    <t>debido a la desactualización de procesos, procedimientos, formatos y/o directivas.</t>
  </si>
  <si>
    <t>El Oficial de Determinación de la Demanda de DIPEL</t>
  </si>
  <si>
    <t>verifica anualmente las solicitudes de las unidades allegadas y el flujo de bienes por las Unidades del Ejército de acuerdo a lo establecido en la Directiva de Planeamiento Logístico N°0000050/2021,  procedimiento determinación de la demanda P-JEMPP--CEDE4-271, y los inventarios disponibles en el sistema SAP-SILOG,</t>
  </si>
  <si>
    <t>Revisar la alineación estratégica normativa empleada para el Subsistema Logístico</t>
  </si>
  <si>
    <t xml:space="preserve">El Oficial de Determinación de la Demanda de DIPEL </t>
  </si>
  <si>
    <t>El Oficial del área de planeamiento de producción de DIPEL</t>
  </si>
  <si>
    <t xml:space="preserve">verifica anualmente las necesidades proyectadas por el área de determinación de la demanda y las cantidades máximas a fabricar de acuerdo a lo establecido en la Directiva de Planeamiento Logístico N°0000050/2021, al procedimiento planeamiento de producción "P-JEMPP-CEDE4-273"y Plan anual de Producción, </t>
  </si>
  <si>
    <t>Efectuar capacitaciones sobre normatividad vigente para Planeación, adquisición y operación Logística</t>
  </si>
  <si>
    <t>El Oficial del área de planeamiento de mantenimiento de DIPEL</t>
  </si>
  <si>
    <t>verifica anualmente las necesidades y capacidades por parte de las Brigadas de Logística de acuerdo a lo estipulado en la Directiva de Planeamiento Logístico N°0000050/2021 y al procedimiento PLANEAMIENTO DE MANTENIMIENTO "P-JEMPP-CEDE4-274",</t>
  </si>
  <si>
    <t xml:space="preserve">El Oficial área de planeamiento de abastecimiento de DIPEL </t>
  </si>
  <si>
    <t>verifica anualmente de acuerdo a lo establecido en la Directiva de Planeamiento Logístico N°0000050/2021 y conforme al procedimiento PLANEAMIENTO DE ABASTECIMIENTO " P-JEMPP-CEDE4-349",  la información del material proyectado a adquirir, fabricar y mantener, a las áreas de determinación de la demanda, producción y mantenimiento ,</t>
  </si>
  <si>
    <t xml:space="preserve">El oficial de logística y/o quien sea responsable del planeamiento logístico en las Unidades militares (D4-B4-S4-C4), </t>
  </si>
  <si>
    <t xml:space="preserve">verifica las necesidades y limitaciones  trimestralmente para realizar el plan de necesidades, de acuerdo a la Directiva de planeamiento logístico N°0000050/2021,  para ello contempla la disponibilidad que tiene las unidades, </t>
  </si>
  <si>
    <t xml:space="preserve"> por fallas en la trazabilidad de registros de los inventarios  y  en los procesos administrativos</t>
  </si>
  <si>
    <t>debido a alta rotación en el personal de almacenistas y jefes de inventario, que dificulta el control de los activos.</t>
  </si>
  <si>
    <t>El Director de Sistemas de Información Logística, DISIL</t>
  </si>
  <si>
    <t xml:space="preserve"> verifica trimestralmente el cumplimiento al Plan y cronograma de visitas de seguimiento a inventarios a las Unidades del Ejército Nacional de acuerdo al procedimiento "seguimiento inventarios sistema (SAP - SILOG) P-JEMPP-CEDE4-272"</t>
  </si>
  <si>
    <t xml:space="preserve">Realizar informe de las actividades y acciones de mejora tomadas frente a las observaciones que puedan evidenciar en las revistas mensuales de inventarios, actualización de centros de costo y plaquetización entre otros. </t>
  </si>
  <si>
    <t>El Director de Sistemas de Información Logística a traves del area de inventarios,</t>
  </si>
  <si>
    <t>verifican trimestralmente que el material que fue publicado en los actos administrativos y OAS, sea descargado del sistema SAP - SILOG, de acuerdo a los  procedimientos "Depuración de inventarios vigentes e Informativos administrativos y OAS P-JEMPP-CEDE4-275",</t>
  </si>
  <si>
    <t>con el fin de tener los cargos actualizados de inventarios, en caso de no realizar la verificación dentro del trimesrte, se debera proceder a buscar de manera inmediata la realización de esta,  quedando la evidencia un informe de la verificación de descargue de inventarios.</t>
  </si>
  <si>
    <t xml:space="preserve">Realizar actualización en las DATAS MAESTRA respecto a los activos - inventarios Logísticos de las areás de Armamento, Municiones, Transportes, remonta y veterinaria con el fin de fortalecer la veracidad de información de los invetarios en sistema SAP-SILOG. </t>
  </si>
  <si>
    <t>El Jefe de Estado Mayor con el Oficial de logística, jefe de inventarios y/o almacenistas en las Unidades militares</t>
  </si>
  <si>
    <t>verifica mensualmente la actualización del sistema SAP de acuerdo a Directiva de planeamiento logístico N°0000050/2021,</t>
  </si>
  <si>
    <t xml:space="preserve">con el propósito de comprobar los movimientos de inventarios tanto administrativos como fiscales en lo referente a las asignaciones, reintegros y traspasos originados, en caso de no hacerla se debera verificar justificar por escrito el incumplimiento , dejando como evidencia las actas de revista de inventarios. </t>
  </si>
  <si>
    <t>El Jefe de Estado Mayor con el oficial de logística y/o quien sea responsable del planeamiento logístico en las Unidades militares,</t>
  </si>
  <si>
    <t>verifica mensualmente el cumplimento de la Directiva de planeamiento logístico N°0000050/2021 con el nombramiento de inspector para el seguimiento de inventarios,</t>
  </si>
  <si>
    <t>con el fin de constatar los elementos que están físicos vs. sistema SAP y que no exista fuga o pérdida de material en bodega o en servicio, en caso de no hacerlo se debera soportar el nombramiento o designacion del inspector delegado de la actividad,dejando como evidencia informe del inspector nombrado en la orden semanal.</t>
  </si>
  <si>
    <t>por prescribir las obligaciones de las pólizas del parque automotor de la Fuerza</t>
  </si>
  <si>
    <t>debido a falencias en el seguimiento y control de planes, procesos, procedimientos, instructivos y  metodologías para las reclamaciones por siniestros.</t>
  </si>
  <si>
    <t>verifica mensualmente el cumplimiento de la  Directiva Permanente Operaciones Logísticas N 00000162 2019 Anexo “E" capitulo SEGUROS ,</t>
  </si>
  <si>
    <t>con el fin de controlar que se estén realizando los tramites de reclamación ante aseguradora de manera oportuna, en caso de no realizar la verificación se debera pedir reporte al area de Inventarios de transportes la relacion de reclamaciones por parte de las Unidades,  dejando como evidencia los oficios dirigidos a la aseguradora.</t>
  </si>
  <si>
    <t xml:space="preserve">Realizar reunión con la empresa contratada por el Ministerio de Defensa Nacional para establecer situación actual de los automotores en procesos de reclamación ante aseguradora. </t>
  </si>
  <si>
    <t>Director de Sistemas de Información Logistica - Suboficial de inventarios transportes</t>
  </si>
  <si>
    <t xml:space="preserve">El Director de Sistemas de Información Logística a traves del area de inventarios, </t>
  </si>
  <si>
    <t xml:space="preserve"> verifica anualmente la proyección presupuestal para adquisición de las Pólizas de seguros, dando cumplimiento de la  Directiva Permanente Operaciones Logísticas N 00000162 2019 Anexo “E" capitulo SEGUROS literal  "F",</t>
  </si>
  <si>
    <t>con el propósito de coordinar con el MDN la asignación de partidas, suministrando información vigente actualizada en el SAP del parque automotor de la fuerza a asegurar, en caso de no hacer la verificacion de la  proyección, se debera informar y justificar por el imcumplimiento,  dejando como evidencia las formato  y soporte correo institucional.</t>
  </si>
  <si>
    <t xml:space="preserve">Realizar reuniones por videoconferencia con Unidades comprometidas dentro de las reclamaciones ante aseguradoras para dar a conocer el estado de las mismas y poder ajustar o solucionar observaciones si fuera </t>
  </si>
  <si>
    <t>verifica semestralmente la restitución o reparación de automotor  en cumplimiento de lo establecido en el Manual de procedimientos  Administrativos y Contables para el manejo de Bienes del Ministerio de Defensa Nacional,</t>
  </si>
  <si>
    <t>con el fin de lograr que éstas restituyan los bienes de las mismas o superiores características conforme a procedimientos vigentes, en caso de no hacer la verificación, debera buscar de manera prioritaria realizarla, entendiendo la importancia fiscal del bien,
Dejando como evidencia las respectivas actas.</t>
  </si>
  <si>
    <t xml:space="preserve">por las fallas en la identificación de las necesidades para la creación de las especificaciones técnicas de un bien o servicio </t>
  </si>
  <si>
    <t>debido a la inadecuada o no aplicación del procedimiento vigente para el subsistema Logístico.</t>
  </si>
  <si>
    <t>El Director de Estructuración Técnica</t>
  </si>
  <si>
    <t>verifica trimestralmente el cumplimiento de las directrices emitidas en el procedimeinto JEMPP-CEDE4-348, elaboración y/o actualización de las Especificaciones Técnicas versión vigente, con la trazabilidad de la información documentada,</t>
  </si>
  <si>
    <t>con el fin de determinar que se haya cumplido todo el procedimiento de la elaboración de la especificación técnica con sus respectivos soportes cuando se presente necesidades, en caso de realizar la verificación, se debra justificar por escrito el incumplimiento, dejando como evidencia actas, informes, oficios, bases de datos y/o correos electrónicos institucionales.</t>
  </si>
  <si>
    <t>Verificar las necesidades, soportes y el procedimiento previo para elaboración de las especificaciones técnicas.</t>
  </si>
  <si>
    <t>El Director de Estructuración Técnica (DIETE)</t>
  </si>
  <si>
    <t>verifica semestralmente  la revison del formato relacionado con la elaboración de especificaciones técnicas de acuerdo con la Directiva de planeamiento logístico N°0000050/2021 Anexo "E",</t>
  </si>
  <si>
    <t>con el fin de que se atiendan las observaciones o recomendaciones en el formato vigente cuando se presenten,  en caso de no realizar la revision al no contar observaciónes o recomendaciones, se debera generar ratificación del uso del mismo, dejando como evidencia informe de la revisión del formato.</t>
  </si>
  <si>
    <t>Socializar con las Unidades el procedimiento para la elaboración o actualización de documentos técnicos normativos.</t>
  </si>
  <si>
    <t xml:space="preserve"> El Director de Estructuración Técnica,</t>
  </si>
  <si>
    <t>verifica trimestralmente el cumplimiento y diligenciamiento adecuado en cuanto a  la utilización de formato vigente y aprobado para la elaboración y/o actualización de las Especificaciones Técnicas  de acuerdo con el  procedimiento P-JEMPP-CEDE4-348 vigente,</t>
  </si>
  <si>
    <t>con el fin de no tener modificaciones o alteraciones que generen incumplimiento a la normatividad, en caso de no realizar la verificacion del cumplimeinto del uso correcto del formato, se debera justificar la no realizacion de la actividad, dejando como evidencia el formato vigente y aprobado.</t>
  </si>
  <si>
    <t xml:space="preserve"> a causa del inadecuado cumplimiento de los marcos legales y éticos de la institución buscando el beneficio propio o de terceros.</t>
  </si>
  <si>
    <t xml:space="preserve">PLANEAMIENTO LOGISTICO
</t>
  </si>
  <si>
    <t xml:space="preserve">Planear, verificar y medir la gestión logística de
intendencia, armamento, transportes,
infantería, caballería y artillería a través de la
emisión de directrices y políticas, buscando la
optimización e integración de la cadena de
suministros, permitiendo el sostenimiento
oportuno y proyección de la Fuerza.
</t>
  </si>
  <si>
    <t>Inicia con la elaboración, emisión y/o actualización
de políticas, directrices y planes logísticos, finaliza
con las evidencias de su cumplimiento.
Departamento del CEDE4, Comando Logístico,
Comando de Adquisiciones del Ejército, Unidades
Operativas Mayores, Unidades Operativas Menores
y Unidades Tácticas.</t>
  </si>
  <si>
    <t>por inconformismo de los ciudadanos  durante definición de la situación militar como reservista de segunda clase</t>
  </si>
  <si>
    <t>debido a la omisión de los lineamientos emitidos por el Comando de Reclutamiento y Control Reservas</t>
  </si>
  <si>
    <t>El Oficial de Evaluación y Seguimiento del COREC</t>
  </si>
  <si>
    <t>verificar trimestralmente a las Zonas de Reclutamiento y Distritos Miliares de acuerdo al plan de acompañamiento de la Dirección de Reclutamiento</t>
  </si>
  <si>
    <t>Elaborar y socializar los nuevos cambios que surgen para la definición de situación militar de segunda clase con el fin de poder retroalimentar a los ciudadanos</t>
  </si>
  <si>
    <t>DIREC</t>
  </si>
  <si>
    <t>verifica trimestralmente el nivel de conocimiento que tienen los oficiales, suboficiales, personal no uniformado, soldados profesionales y SL12 mixto de los Distritos Militares, Zonas de Reclutamiento y Call Center de la Dirección de Reclutamiento de acuerdo al plan de acompañamiento</t>
  </si>
  <si>
    <t>El Comandante de la Zona de Reclutamiento</t>
  </si>
  <si>
    <t>verifica mensualmente el nivel de satisfacción de los ciudadanos que se registraron en la Planilla Control Servicio Atención al Ciudadano de acuerdo a lo establecido en el plan de SAC (Servicio Atención al Ciudadano)</t>
  </si>
  <si>
    <t xml:space="preserve"> por Incorporación de personal con novedades de salud </t>
  </si>
  <si>
    <t xml:space="preserve">debido a la inadecuada valoración de los profesionales en salud que conforman el Comité APSIC y profesionales de salud de apoyo durante las concentraciones de SL12 y SL18 </t>
  </si>
  <si>
    <t>El comandante de la Zona de Reclutamiento y el Comandante de Distrito Militar</t>
  </si>
  <si>
    <t>verificar trimestralmente que los funcionarios que conforman los comités de incorporación, estén nombrados en la orden el día y sean enviados a las Zonas de Reclutamiento y Distritos Militares con el respectivo oficio remisorio, de acuerdo a lo descrito en la Directiva "Políticas y lineamientos en administración de personal a desarrollar al interior del Ejército Nacional"</t>
  </si>
  <si>
    <t xml:space="preserve"> Capacitar y orientar previo al inicio del contingente al personal de profesionales que realiza apoyos durante los procesos de incorporación ordenado por el Comandante de ZORCR</t>
  </si>
  <si>
    <t>Comités de APSIC</t>
  </si>
  <si>
    <t>El coordinador(a) Jurídico(a) del COREC</t>
  </si>
  <si>
    <t>verificar bimestralmente el control y seguimiento a las quejas presentadas por irregularidades en la incorporación de conscriptos, de acuerdo a la ley 1862 de 2017</t>
  </si>
  <si>
    <t>con el fin de identificar las causas principales por las cuales se generan las PQRS de los ciudadanos, en caso de no realizarse esta actividad se deberá reprogramarla,  dejando como soporte documental de la verificación un informe de resultado.</t>
  </si>
  <si>
    <t>DIREC
Comandantes de Zona de Reclutamiento</t>
  </si>
  <si>
    <t>verificar trimestralmente el nombramiento de los comités de incorporación en las órdenes del día y/o semanal de las zonas de reclutamiento, de acuerdo a oficio remisorio de las unidades tácticas,  con referencia a la Directiva "Políticas y lineamientos en administración de personal a desarrollar al interior del Ejército Nacional"</t>
  </si>
  <si>
    <t xml:space="preserve">con la finalidad de comparar que el personal que está realizando la incorporación sea el designado por sus unidades, en caso de no realizarse la actividad se deberá reprogramarla, dejando como soporte documental de la verificación, un informe de resultados.  </t>
  </si>
  <si>
    <t>valida mensualmente en el Sistema Misional de Reclutamiento el cumplimiento del estado de "inscripción registrado" y "liquidación no liquidado por validar" de los ciudadanos  de acuerdo a los lineamientos establecidos por el Comando de Reclutamiento y Control Reservas</t>
  </si>
  <si>
    <t xml:space="preserve">con el fin de evitar cambios de estado de forma manual. En caso de encontrar modificaciones manuales se informará al comando mediante comunicación oficial dejando como soporte documental de la validación un informe de resultados. </t>
  </si>
  <si>
    <t>Capacitar semestralmente al personal de Oficiales y Suboficiales que llegan trasladados al Comando de Reclutamiento y Control Reservas.</t>
  </si>
  <si>
    <t>verifica mensualmente la información suministrada por los ciudadanos que definieron su situación militar como reservistas de segunda clase en el sistema misional de Reclutamiento de acuerdo a los lineamientos establecidos por el Comando de Reclutamiento y Control Reservas</t>
  </si>
  <si>
    <t>realiza mensualmente la verificación y control del procedimiento de definición de situación militar a través del Sistema Misional de reclutamiento</t>
  </si>
  <si>
    <t xml:space="preserve">con el fin de verificar el adecuado cumplimiento de los lineamientos emitidos por el Comando de Reclutamiento y Control Reservas, en caso de encontrar alguna novedad se realiza el reporte a Evaluación y Seguimiento del COREC, dejando como evidencia un informe de resultados.  </t>
  </si>
  <si>
    <t xml:space="preserve">Director de Personal del Ejército Nacional a través del Oficial asesor jurídico </t>
  </si>
  <si>
    <t xml:space="preserve">
El Director de Personal, por intermedio de su Ayudante y el Oficial líder del proceso de alimentación </t>
  </si>
  <si>
    <t>con el fin de validar la información allí establecida por el analista previamente. En caso de no realizarse, se efectuara oficio explicando la razón por la cual no se ejecuto la verificación. Dejando como evidencia de la verificación un acta de reunión.</t>
  </si>
  <si>
    <t>por fraude interno en  la manipulación de los sistemas de información penitenciaria y carcelaria de las personas privadas de la libertad</t>
  </si>
  <si>
    <t>Índice de entrenamiento del personal militar orgánico de la DICER en el marco constitucional y legal para la función penitenciaria y carcelaria</t>
  </si>
  <si>
    <t>con el fin de tener soporte digital de la información recolectada durante las actividades realizadas, en caso de no realizarse esta actividad se realiza un informe detallado justificando el por que no se realizó.  Dejando como evidencia de la verificación un Oficio de entrega de un CD con el backup.</t>
  </si>
  <si>
    <t>Oficial Análisis y Preservación</t>
  </si>
  <si>
    <t>Porcentaje de cumplimiento Plan anual de trabajo SG-SST</t>
  </si>
  <si>
    <t>Oficial Administrativa DIPSO</t>
  </si>
  <si>
    <t>por deficiencias en la ejecución de planes y programas en las Cárceles y Penitenciarías para miembros de la Fuerza Pública del Ejército Nacional CPAMS</t>
  </si>
  <si>
    <t xml:space="preserve">Índice de entrenamiento del personal militar orgánico de la DICER en el marco constitucional y legal para la función penitenciaria y carcelaria </t>
  </si>
  <si>
    <t>verifica trimestralmente el cumplimiento del Plan de la vigencia  2026  de Visitas Orientación y Supervisión a las Cárceles y Penitenciarías para miembros de la Fuerza Pública  de Alta y Media Seguridad -CPAMS-.</t>
  </si>
  <si>
    <t>Posibilidad de afectación reputacional por corrupción en el uso de los recursos (Ayudas humanitarias, bienes materiales, emisoras institucionales) gestionados para actividades de Acción Integral (AIN),  a causa del incumplimiento de la normatividad vigente por parte de los servidores públicos.</t>
  </si>
  <si>
    <t>Posibilidad de Afectación Económica y Reputacional por corrupción en la desviación de los recursos, a causa de falencias en el seguimiento y control de los recursos de transportes asignados a la Ayudantía General</t>
  </si>
  <si>
    <t>Gestión desminado</t>
  </si>
  <si>
    <t>Gestión Documental</t>
  </si>
  <si>
    <t>Posibilidad de Afectación Reputacional, por fraude interno se use el poder para alterar las notas de los cursos militares y programas académicos por parte del personal de instructores, docentes, administrativos y directivos, a causa de las falencias en el control y seguimiento de los sistemas de información académica, favoreciendo el interés particular sobre el interés institucional.</t>
  </si>
  <si>
    <t>Posibilidad de afectación  reputacional y económica por corrupción se use el poder en beneficio propio o de terceros, para sobrestimar costos en las necesidades de educación, que puedan generar excedentes en los recursos asignados permitiendo su desviación,  a causa de la deficiencia en la aplicación de controles durante las actividades de la planeación presupuestal del Subsistema de Educación de la Fuerza.</t>
  </si>
  <si>
    <t>Gestión Servicio al Ciudadano</t>
  </si>
  <si>
    <t>Posibilidad de Afectación Reputacional, por fraude Interno al alterar las notas parciales y finales de los cursos ofertados por las Escuelas de Entrenamiento del CENAE, a causa de la falta de compromiso personal de alumnos que adelantan los cursos e Instructores  participan en el en el proceso de ejecución de los entrenamiento.</t>
  </si>
  <si>
    <t>Operaciones Logísticas</t>
  </si>
  <si>
    <t>Posibilidad de Afectación Reputacional y Económica por corrupción de los servidores públicos que adulteren, adicionen o eliminen registros e información en los sistemas y plataformas de inventarios logísticos SAP - SILOG a causa del inadecuado cumplimiento de los marcos legales y éticos de la institución buscando el beneficio propio o de terceros.</t>
  </si>
  <si>
    <t>Posibilidad de afectación reputacional por corrupción debido al uso inadecuado de los recursos financieros asignados para actividades de inteligencia a causa del incumplimiento de los marcos legales y éticos por parte de los servidores públicos en beneficio propio o de terceros.</t>
  </si>
  <si>
    <t>Posibilidad de afectación reputacional, por soborno entrante  aceptar una ventaja indebida al favorecer el ingreso de aspirantes a las diferentes escuelas de formación, sin cumplir con los requisitos mínimos exigibles, a causa de la falta de ética y transparencia en el  proceso de selección e incorporación.</t>
  </si>
  <si>
    <t>Posibilidad de Afectación Reputacional y Económica que por corrupción, se use el poder para el tráfico ilícito de material histórico del Ejército Nacional, a causa de deficiencia en la aplicación de  controles y custodia de los bienes a cargo de la Fuerza para un beneficio propio o de terceros.</t>
  </si>
  <si>
    <t>Posibilidad de Afectación Reputacional y Económica por corrupción en el mal direccionamiento de los recursos asignados por parte del funcionario competente a causa de la falta de transparencia en las etapas de contratación ocasionando detrimento patrimonial de la Fuerza.</t>
  </si>
  <si>
    <t>con el propósito de suplir todo lo necesario en cuanto a componentes, partes y suministros de aviación, tendientes al sostenimiento de las aeronaves de la División de Aviación de Asalto Aéreo. En caso de que los planes de necesidades no cumplan técnicamente, se procederá a devolver los mismos para su corrección, con el fin de que sean ajustados y reenviados para una nueva verificación. Dejando como evidencia de la verificación un informe.</t>
  </si>
  <si>
    <t>El Oficial de Operaciones Logísticas de Aviación (DOLAV), verifica trimestralmente, los planes de necesidades de mantenimiento y abastecimientos de aviación, elaborados por las Brigadas y sus Batallones, de acuerdo al Manual de Contratación y Convenios del MDN, con el propósito de suplir todo lo necesario en cuanto a componentes, partes y suministros de aviación, tendientes al sostenimiento de las aeronaves de la División de Aviación de Asalto Aéreo. En caso de que los planes de necesidades no cumplan técnicamente, se procederá a devolver los mismos para su corrección, con el fin de que sean ajustados y reenviados para una nueva verificación. Dejando como evidencia de la verificación un informe.</t>
  </si>
  <si>
    <t>con objetivo de identificar productos próximos a caducar para su correcta gestión y depuración. En caso que no se pueda verificar la fecha de caducidad de los bienes almacenados en el sistema, se deberá realizar una inspección física a los bienes próximos a vencer. Dejando como evidencia de la verificación un informe.</t>
  </si>
  <si>
    <t>El Oficial B3 (BRIAV32), Oficial S3 (BAAAS), verifica trimestralmente, la fecha de caducidad de los bienes almacenados en los almacenes aeronáuticos en el sistema SAP, de acuerdo al Manual de Bienes y Servicios del MDN, con objetivo de identificar productos próximos a caducar para su correcta gestión y depuración. En caso que no se pueda verificar la fecha de caducidad de los bienes almacenados en el sistema, se deberá realizar una inspección física a los bienes próximos a vencer. Dejando como evidencia de la verificación un informe.</t>
  </si>
  <si>
    <t>Realizar la validación y actualización de la data maestra en el Sistema SAP-SILOG de los componentes mayores (Motores, Transmisiones, Palas RC/RP, APU y Hélices).</t>
  </si>
  <si>
    <t>con el objetivo de verificar los inventarios y garantizar que las cantidades de material coincidan. En caso de detectar inconsistencias en el inventario, se deberá informar al comando superior correspondiente para que pueda tomar las medidas correctivas y realizar un seguimiento adecuado del caso. Dejando como evidencia del cotejo un informe.</t>
  </si>
  <si>
    <t>El Oficial de Operaciones Logísticas de Aviación (DOLAV), Oficial B3 (BRIAV32), Oficial S3 (BAAAS), El Oficial B4 (BRIAV25), Oficial S4 (BASPA25), coteja semestralmente, de forma aleatoria el inventario físico en los almacenes, el material aeronáutico y/o equipo especial, con los datos reportados en el sistema SAP de acuerdo al Manual de Bienes y Servicios del MDN, con el objetivo de verificar los inventarios y garantizar que las cantidades de material coincidan. En caso de detectar inconsistencias en el inventario, se deberá informar al comando superior correspondiente para que pueda tomar las medidas correctivas y realizar un seguimiento adecuado del caso. Dejando como evidencia del cotejo un informe.</t>
  </si>
  <si>
    <t>El ordenador del gasto o quienes haga sus veces</t>
  </si>
  <si>
    <t>con el fin de facilitar la toma de decisiones estratégicas sobre el personal que participa en los procesos de contratación</t>
  </si>
  <si>
    <t>orifica semestralmente, que se elabore un oficio y/o circular dirigido a los Jefes de Estado Mayor y/o Comandantes de las Unidades Centralizadas, en el que se difundan los perfiles y responsabilidades del personal interviniente en los procesos contractuales acorde a lo establecido en el Manual de Contratación y de Convenios del MDN,</t>
  </si>
  <si>
    <t>orifica mensualmente la ejecución de las tareas establecidas en los planes de mejoramiento,</t>
  </si>
  <si>
    <t xml:space="preserve">El comandante del Comando de Adquisiciones </t>
  </si>
  <si>
    <t>orifica semestralmente la alineación de las Políticas con los Objetivos del Ejército Nacional y la normatividad vigente, Lineamientos del Comandante del Ejército, Objetivos Estratégicos,</t>
  </si>
  <si>
    <t>a causa de la falta de transparencia en las etapas de contratación ocasionando detrimento patrimonial de la Fuerza.</t>
  </si>
  <si>
    <t>DAVAA -Alistamiento para el combate y seguridad de aviación</t>
  </si>
  <si>
    <t>Garantizar que el personal de la DAVAA cuente con unas condiciones optimas de salud física y psicológicas, generar estrategias para la gestión del riesgo de seguridad operacional, 
reducir la accidentalidad aérea con el fin de preservar el personal y equipo para el cumplimiento de la misión.</t>
  </si>
  <si>
    <t xml:space="preserve">Inicia con la selección y certificación psicofísica, elaboración de los planes, políticas y gestión de riesgos de seguridad operacional con el fin de preservar la integridad del personal y equipo,
mantener los estándares de Seguridad Operacional en las diferentes actividades que desarrollan las unidades de Aviación, finalizando con el informe de actividades de prevención de accidentes.
BRIAV25 (BASPA, BETRA, BAAV1, BAAV2, BAAV3, BAA4, BAAV5).
BRIAV32 (BAAAS, BAEMA, BAMAV1, BAMAV2, BAMAV3, BAMAV4).
BRIAV33 (BAOEA, BAMMA1, BAMMA2, BAMMA3, BAMMA4, BAMMA5, BAMMA6, BAMMA7, BAMMA8). </t>
  </si>
  <si>
    <t xml:space="preserve">
1. Gestionar  los reportes de peligros operacionales
2.Verificar el desarrollo de actividades de prevención de accidentes  de seguridad operacional.</t>
  </si>
  <si>
    <t>por  pérdida o extravió de material en el almacén de equipo FARE (Equipo de reabastecimiento de combustible en áreas remotas)</t>
  </si>
  <si>
    <t>Con finalidad de evidenciar el combustible pendiente por descargar o que se encuentre en tránsito,  en caso de encontrarse novedad oficiar al DECOA para agilizar el proceso de facturación y cargue del combustible, dejando como evidencia el informe de revisión movimientos de combustibles en SAP.</t>
  </si>
  <si>
    <t xml:space="preserve">Verificar mensualmente la documentación  soporte presentada en la reunión administrativa , dando cumplimiento a la Circular No. 12 de Mecanismos de Control y Soporte Logístico para la Administración y Vigilancia del Combustible de Aviación, </t>
  </si>
  <si>
    <t>El encargado de la Sección de Combustibles de la DAVAA,  BRIAV25 , BRIAV32, BRIAV33</t>
  </si>
  <si>
    <t xml:space="preserve">El encargado de la Sección de Combustibles de la BRIAV32, BAAAS, </t>
  </si>
  <si>
    <t xml:space="preserve"> con el propósito de optimizar la vida útil de los equipos se coordina con la BRIAV 32 BAAAS para proporcionar las facilidades del ingreso y elaboración de los mantenimiento, en caso de no realizar los mantenimiento de acuerdo al plan se oficiara a ese comando informe las causas del incumplimiento, dejando como evidencia el informe de avance mantenimientos programados sistema de combustibles de aviación.</t>
  </si>
  <si>
    <t>por la inadecuada verificación de la documentación soporte para la elaboración del DID " documento de identificación digital"</t>
  </si>
  <si>
    <t>Posibilidad de afectación reputacional por la inadecuada verificación de la documentación soporte para la elaboración del DID " documento de identificación digital" debido al volumen de solicitudes para la expedición del documento.</t>
  </si>
  <si>
    <t>con el fin de garantizar  y validar la correcta elaboración del DID, en caso de encontrar incocistencias se debe de realizar la corrección inmediata del dato, dejando como soporte documental de la verificación un informe de resultados.</t>
  </si>
  <si>
    <t>El suboficial DID verifica mensualmente la cedula y el registro en el SIATH para aprobar el Documento de Identidad Digital de acuerdo con el procedimiento de código P-COREC-DICOR-319 con el fin de garantizar  y validar la correcta elaboración del DID, en caso de encontrar incocistencias se debe de realizar la corrección inmediata del dato, dejando como soporte documental de la verificación un informe de resultados.</t>
  </si>
  <si>
    <t xml:space="preserve">Difundir trimestralmente mediante circular los requisitos que se requiere para la expedición del DID </t>
  </si>
  <si>
    <t>con el fin de garantizar su correcta aplicabilidad, en caso de no realizarse la actividad se debe reprogramar, dejando como soporte documental de la verificación un informe de resultados.</t>
  </si>
  <si>
    <t xml:space="preserve"> Oficial de Evaluación y Seguimiento del COREC verifica semestralmente la implementación del procedimiento de elaboración del Documento de Identidad Digital de código P-COREC-DICOR-319 con el fin de garantizar su correcta aplicabilidad, en caso de no realizarse la actividad se debe reprogramar, dejando como soporte documental de la verificación un informe de resultados.</t>
  </si>
  <si>
    <t>con el fin de garantizar la correcta elaboración DID, en caso de encontrar incocistencias se debe de realizar la corrección inmediata de la fotografía, dejando como soporte documental de la verificación, un informe de resultados.</t>
  </si>
  <si>
    <t xml:space="preserve"> El suboficial DID verifica mensualmente la fotografía digital suministrada por parte del solicitante de acuerdo a los parámetros establecidos en la resolución No. 003777 de 2022 con el fin de garantizar la correcta elaboración DID, en caso de encontrar incocistencias se debe de realizar la corrección inmediata de la fotografía, dejando como soporte documental de la verificación, un informe de resultados.</t>
  </si>
  <si>
    <t xml:space="preserve">verifica de manera mensual que la base de datos de la reserva esté plasmada en el archivo verificación reservas (FO-JEMGF-COREC-912) debidamente protegida de acuerdo a lo descrito en el Plan Control Reservas, </t>
  </si>
  <si>
    <t>El oficial/suboficial Control Reservas verifica de manera mensual que la base de datos de la reserva esté plasmada en el archivo verificación reservas (FO-JEMGF-COREC-912) debidamente protegida de acuerdo a lo descrito en el Plan Control Reservas,  con el propósito de evitar que accidental o deliberadamente otros usuarios cambien, muevan o eliminen datos de una hoja de cálculo alterando la información registrada, en caso de evidenciar alguna novedad, se procede a realizar la respectiva acción. dejando como soporte documental el informe de actividades.</t>
  </si>
  <si>
    <t>Realiza un Back Up de la base de datos de la reserva con el fin de evitar perdida de la información de manera semestral dejando como evidencia un informe de resultados</t>
  </si>
  <si>
    <t>por corrupción al uso indebido de la maquinaria (línea amarilla y blanca) sin autorización del Comando de Ingenieros,</t>
  </si>
  <si>
    <t xml:space="preserve">Inicia con la elaboración del Programa Anual de Inspección y el seguimiento a su ejecución; las inspecciones y/o seguimientos, así como el desarrollo de las actividades 
asociadas a los roles establecidos en la normatividad vigente para las oficinas de control interno y finaliza con la presentación de los resultados de la evaluación del Sistema de Control Interno al Subcomité Central de Coordinación de Control Interno. 
 Unidades en las que tiene aplicación el proceso: 
  Inspección General del Ejército.  Unidades que en su Tabla de Organización y Equipo (TOE), cuenten con dependencia de Control Interno. </t>
  </si>
  <si>
    <t xml:space="preserve">por fraude interno en la manipulación intencional de los resultados de las inspecciones por parte de los miembros de las comisiones inspectoras, en beneficio propio o de un tercero </t>
  </si>
  <si>
    <t>que se evalúe el desempeño de los inspectores, de acuerdo con los criterios considerados en el cuestionario establecido para este efecto, el cual debe ser entregado al término de la fase de comunicación de resultados de las inspecciones, dejando como evidencia los cuestionarios diligenciados y establecidos (puede ser físico o preferiblemente digital) y el informe enviado por el líder de la comisión al evaluador del inspector para registro en el folio de vida. en caso de no realizarse la evaluación, se debe requerir al área de cualificación de inspectores que se realice la aplicación de la misma.</t>
  </si>
  <si>
    <t>que los inspectores hayan preparado la inspección, contando con información relacionada con los objetivos, metas, resultados de indicadores, los riesgos identificados, los controles, hallazgos de entes de control, referente al área o proceso objeto asignado, dejando como evidencia los papeles de trabajo en el expediente físico o digital de la inspección realizada (informe del estado del expediente) y el acta de reunión preliminar de la comisión inspectora. en caso de no contar con la evidencia de la preparación de la inspección, se deja constancia en la evaluación del inspector.</t>
  </si>
  <si>
    <t>por procesos sancionatorios de la Contraloría General de la República (CGR)</t>
  </si>
  <si>
    <t>Nombre del indicador: Cumplimiento cargue plan de mejoramiento CGR. 
Descripción del indicador: Mide el número de certificados emitidos por el cargue del cumplimiento del  plan de mejoramiento institucional emitido por la CGR.
Unidad de medida: Porcentaje (%).
Función resumen: Último valor.
Frecuencia de medición: Semestral.
Orientación del valor: Punto medio.
Forma de obtención: Manual.
Tipo de indicador: Eficacia.
Tipo de meta: Meta constante.
Descripción de la meta: Mantener en 100%.
Programación de la meta (%): 100%.
Línea base: 0%.
Fuente de información: Actividades programadas en el Plan de Mejoramiento Institucional.
Nombre del indicador: Cumplimiento a los requerimos</t>
  </si>
  <si>
    <t xml:space="preserve">El inspector general / Comandante o Director / Líder de la comisión inspectora, </t>
  </si>
  <si>
    <t>que en la reunión previa de la comisión inspectora, se impartan instrucciones, informando áreas y/o procesos a inspeccionar, actividades a desarrollar, situaciones especiales o aspectos críticos a verificar, alcance y objetivos, tiempo disponible, entre otros aspectos, así mismo, que los integrantes de la comisión inspectora diligencien de acuerdo a los lineamientos establecidos el ACTA DE COMPROMISO ÉTICO en la reunión preliminar (Fase de planeación), reportando los posibles impedimentos o conflictos de interés del inspector, dejando como evidencia el acta de reunión (cargar el encabezado), y el número de actas de compromiso ético, número de inspectores (cargar en un solo pdf).</t>
  </si>
  <si>
    <t>que los inspectores hayan preparado la inspección, contando con información relacionada con los objetivos, metas, indicadores, los riesgos identificados, los controles, el entorno de control, la articulación y comunicación del proceso, referente al área o proceso objeto asignado, dejando como evidencia los papeles de trabajo en el expediente físico o digital de la inspección realizada (certificación del estado del expediente firmada por el líder de la comisión inspectora) y el acta de reunión preliminar</t>
  </si>
  <si>
    <t>que durante la reunión previa al cierre (pre crítica), se incluyan los hallazgos más relevantes y con presunta incidencia de las áreas y/o procesos inspeccionados, conclusiones, recomendaciones y reconocimientos en caso que los hubiere en la presentación de la crítica, verificando que no quede por fuera ningún hallazgo relevante que se haya comunicado en las reuniones de la fase detallada, dejando como evidencia un acta de reunión.</t>
  </si>
  <si>
    <t>por fraude interno en la inadecuada celebración de contratos de arrendamiento o comodato, ocasionando  demandas o acciones legales en contra del Ministerio de Defensa Nacional y el Ejército Nacional</t>
  </si>
  <si>
    <t>Posibilidad de afectación económica y reputacional por fraude interno en la inadecuada celebración de contratos de arrendamiento o comodato, ocasionando  demandas o acciones legales en contra del Ministerio de Defensa Nacional y el Ejército Nacional a causa del favorecimiento del interés particular o de terceros.</t>
  </si>
  <si>
    <t>valida mensualmente la cantidad total de los contratos suscriptos en las Divisiones, de acuerdo a la Directiva 0234 de Finca Raíz y Geomática y topografía,</t>
  </si>
  <si>
    <t>con el fin de realizar el seguimiento y control de la cantidad de los contratos, en caso de presentarse alguna novedad con la cantidad de los contratos reportados se debe informar al Comandante de la División para realizar la verificación de los contratos, dejando como evidencia de la validación el "cuadro estadístico de los contratos de arrendamiento y comodato."</t>
  </si>
  <si>
    <t>El Oficial de Finca Raíz valida mensualmente la cantidad total de los contratos suscriptos en las Divisiones, de acuerdo a la Directiva 0234 de Finca Raíz y Geomática y topografía, con el fin de realizar el seguimiento y control de la cantidad de los contratos, en caso de presentarse alguna novedad con la cantidad de los contratos reportados se debe informar al Comandante de la División para realizar la verificación de los contratos, dejando como evidencia de la validación el "cuadro estadístico de los contratos de arrendamiento y comodato."</t>
  </si>
  <si>
    <t>Difundir a nivel Batallón los lineamientos orientados al trámite para la suscripción de contratos de arrendamiento y comodato.</t>
  </si>
  <si>
    <t>verifica mensualmente los soportes documentales de la celebración de contratos de acuerdo a lo establecido en las actividades del procedimientos P-COING-211 Procedimiento contratos de arrendamiento y P-COING-217  Procedimiento contratos de Comodato,</t>
  </si>
  <si>
    <t>El Comandante de la Brigada verifica mensualmente los soportes documentales de la celebración de contratos de acuerdo a lo establecido en las actividades del procedimientos P-COING-211 Procedimiento contratos de arrendamiento y P-COING-217  Procedimiento contratos de Comodato, con el fin de evitar la pérdida de dinero por el incumplimiento de los pagos de cánones de arrendamiento, en caso de presentarse alguna novedad con la documentación se debe informar al Comando Superior para completar los documentos faltantes, dejando como evidencia de la verificación la "lista de chequeo."</t>
  </si>
  <si>
    <t>con el fin de evitar prácticas indebidas u omisión de responsabilidades contractuales, en caso de presentarse alguna novedad en los contratos se debe informar al Comandando Superior sobre las novedades en la suscripción de los contratos para su corrección y ajuste, dejando como evidencia de la verificación el "informe de los contratos suscritos."</t>
  </si>
  <si>
    <t>El Comandante de la Brigada verifica mensualmente la suscripción de contratos de arrendamiento y comodato de acuerdo a los procedimientos P-COING-211  Procedimiento contratos de arrendamiento y P-COING-217  Procedimiento contratos de Comodato, con el fin de evitar prácticas indebidas u omisión de responsabilidades contractuales, en caso de presentarse alguna novedad en los contratos se debe informar al Comandando Superior sobre las novedades en la suscripción de los contratos para su corrección y ajuste, dejando como evidencia de la verificación el "informe de los contratos suscritos."</t>
  </si>
  <si>
    <t>a causa del Incumplimiento de los lineamientos establecidos en la Directiva permanente 00000040/2025 "Gestión finca Raíz".</t>
  </si>
  <si>
    <t>Posibilidad  de efecto dañoso sobre bienes públicos por pérdida de terrenos a cargo del Ejército Nacional por invasiones, a causa del Incumplimiento de los lineamientos establecidos en la Directiva permanente 00000040/2025 "Gestión finca Raíz".</t>
  </si>
  <si>
    <t>El Comandante de la Brigada verifica semestralmente la suscripción de contratos de arrendamiento y comodato de acuerdo a los procedimientos P-COING-211  Procedimiento contratos de arrendamiento y P-COING-217  Procedimiento contratos de Comodato, con el fin de evitar prácticas indebidas u omisión de responsabilidades contractuales, en caso de presentarse alguna novedad en los contratos se debe informar al Comandando Superior sobre las novedades en la suscripción de los contratos para su corrección y ajuste, dejando como evidencia de la verificación el "informe de los contratos suscritos."</t>
  </si>
  <si>
    <t xml:space="preserve">Difundir a nivel Batallón los lineamientos orientados para fiscalizar, preservar y cuidar los terrenos. </t>
  </si>
  <si>
    <t xml:space="preserve"> verifica trimestralmente los soportes documentales de la celebración de contratos de acuerdo a lo establecido en las actividades del procedimientos P-COING-211 Procedimiento contratos de arrendamiento y P-COING-217  Procedimiento contratos de Comodato,</t>
  </si>
  <si>
    <t>El Comandante de la Brigada  verifica trimestralmente los soportes documentales de la celebración de contratos de acuerdo a lo establecido en las actividades del procedimientos P-COING-211 Procedimiento contratos de arrendamiento y P-COING-217  Procedimiento contratos de Comodato, con el fin de evitar la pérdida de dinero por el incumplimiento de los pagos de cánones de arrendamiento, en caso de presentarse alguna novedad con la documentación se debe informar al Comando Superior para completar los documentos faltantes, dejando como evidencia de la verificación la "lista de chequeo."</t>
  </si>
  <si>
    <t>El Oficial de Finca Raíz valida trimestralmente la cantidad total de los contratos suscriptos en las Divisiones, de acuerdo a la Directiva 00000040/2025 "Gestión finca Raíz", con el fin de realizar el seguimiento y control de la cantidad de los contratos, en caso de presentarse alguna novedad con la cantidad de los contratos reportados se debe informar al Comandante de la División para realizar la verificación de los contratos, dejando como evidencia de la validación el "cuadro estadístico de los contratos de arrendamiento y comodato."</t>
  </si>
  <si>
    <t>con el fin de mantener las relaciones, generar confianza entre representantes de la comunidad y el Ejército Nacional. En caso de no llevarse a cabo la alianza, convenio o la JAD, se procederá a reprogramar la actividad . Dejando como evidencia de la verificación el informe asuntos civiles.</t>
  </si>
  <si>
    <t>para el fortalecimiento  y la articulación  de los mensajes institucionales que llegan a las comunidades.
En caso de no ejecutarse la actividad se procede a reprogramar la actividad.
Dejando como evidencia de la verificación la parrilla musical.</t>
  </si>
  <si>
    <t>con el fin de confrontar los cargos de las unidades contra los inventarios del SAP. En caso que las unidades no envíen la información y se encuentren  novedades en los inventarios se procede a contactar al líder del proceso para aclarar la situación. Dejando como evidencia de la verificación el informe de las herramientas de acción integral.</t>
  </si>
  <si>
    <t>con el fin de contribuir a la consolidación de la Acción Integral y al fortalecimiento de la imagen institucional. En caso de no realizarse la actividad se procederá a reprogramar la actividad . Dejando como evidencia de la verificación los informes de actividades y/o actas de reunión.</t>
  </si>
  <si>
    <t>con el fin de contribuir al desarrollo y progreso de las poblaciones vulnerables   del territorio nacional. En caso de no llevarse a cabo las actividades de AIN se procederá a reprogramar la actividad . Dejando como evidencia de la verificación el informe de actividades de Asuntos Civiles y de Apoyo a la Información Militar</t>
  </si>
  <si>
    <t>con el fin de apoyar el desarrollo y progreso de las comunidades mas vulnerables  del país. En caso de no llevarse a cabo la actividad se procederá a reprogramarla. Dejando como evidencia  de la verificación el informe y/o acta de reunión con los Asociados Acción Unificada.</t>
  </si>
  <si>
    <t xml:space="preserve">para el fortalecimiento de las capacidades, conocimientos  y competencias del personal AIN en el desarrollo de las funciones y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del Diplomado y listas de asistencia. </t>
  </si>
  <si>
    <t>verifica trimestralmente  el diligenciamiento de la encuesta de percepción de Acción Integral de acuerdo a lo ordenado en el Plan de Acción Integral,</t>
  </si>
  <si>
    <t xml:space="preserve">Índice de percepción de la Acción Integral.
</t>
  </si>
  <si>
    <t>con el fin de apoyar la intención del Comandante para el cumplimiento de la misión.
En caso de encontrar novedades en las herramientas deben informar  al Departamento CEDE9 para proyectar el plan necesidades. 
Dejando como evidencia de la verificación el informe de estado de herramientas AIM.</t>
  </si>
  <si>
    <t xml:space="preserve">con el fin de fortalecer las capacidades, conocimientos  y competencias del personal AIN en el desarrollo de las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 seminario y listas de asistencia. </t>
  </si>
  <si>
    <t>para generar análisis prospectivo con información pertinente para la toma de decisiones.
En caso de no realizar los informes de gestión, se procede a convocar una rendición de cuentas por parte de las Unidades. 
Dejando como evidencia idea la verificación los informes de gestión.</t>
  </si>
  <si>
    <t>Coordinar reuniones con los líderes de proceso de las unidades donde tiene alcance  Acción Integral, con el fin de recopilar, analizar información, compartir experiencias, limitaciones y metodologías para estandarizar y fortalecer la planeación del proceso AIN.</t>
  </si>
  <si>
    <t>para generar análisis basado en la casuística y aportar en la acertada formulación de los planes de Acción Integral.
En caso de no realizar la actividad, se procede a convocar una rendición de cuentas con las Unidades. 
Dejando como evidencia de la verificación el acta de reunión y/o informes.</t>
  </si>
  <si>
    <t>con el fin de garantizar el buen funcionamiento y empleo de los equipos.  En caso de presentar novedades  en la verificación se restringe el ingreso a las instalaciones hasta cumplir con los requisitos exigidos, dejando como evidencia  de la verificación un informe</t>
  </si>
  <si>
    <t>verifica mensualmente los reportes de los almacenes de la Ayudantía General (transporte, publicaciones y comunicaciones) los movimientos generados durante el periodo (entradas, salidas) en el sistema SAP, de acuerdo al Manual de Procedimientos Administrativos y Financieros para el manejo de bienes del Ministerio de Defensa Nacional de 2021,</t>
  </si>
  <si>
    <t xml:space="preserve"> con el fin de avalar y  garantizar la trazabilidad de los movimientos. En caso de presentar novedades  en la verificación se realiza un reporte negativo al señor Ayudante General para los fines que el estime conveniente, dejando como evidencia  de la verificación un informe.</t>
  </si>
  <si>
    <t>con el fin de asegurar el correcto manejo de los bienes del Ministerio de Defensa Nacional. En caso de presentar novedades  en la verificación se realiza un informe al señor Ayudante General reportando la perdida de los bienes, para que se tomen las acciones pertinentes a las que haya lugar. Dejando como evidencia de la verificación un acta de revista.</t>
  </si>
  <si>
    <t>con el fin de realizar cruce real de stock físico vs sistema SAP Silog. Dejando como evidencia un informe de verificación.</t>
  </si>
  <si>
    <t xml:space="preserve"> a causa de falencias en el seguimiento y control de los recursos de transportes asignados a la Ayudantía General</t>
  </si>
  <si>
    <t>verifica mensualmente las asignaciones realizadas a la flota vehicular  de acuerdo a la disponibilidad del parque automotor mediante lo ordenado por el comité de asignación</t>
  </si>
  <si>
    <t>verifica mensualmente,  de acuerdo a lo estipulado en la Directiva Permanente de Planeamiento Logístico 0050 del 2021 Anexo "G" y la Directiva Permanente de Operaciones Logísticas 0162 de 2019 Anexo "E",  las anotaciones realizadas en el folio de vida correspondientes a los mantenimientos, servicios, repuestos y asignaciones del parque automotor</t>
  </si>
  <si>
    <t>con el fin de controlar  la información suministrada por parte de los servidores públicos quienes tienen a cargo la ejecución y administración de los bienes y recursos para el sostenimiento de la flota vehicular, En caso de presentar incumplimientos en los reportes de los folios de vida por falta de información se debe detener el proceso hasta cumplir con los requisitos exigidos. Dejando como evidencia de la verificación un informe.</t>
  </si>
  <si>
    <t>con el fin de supervisar el uso y estado de la flota vehicular.  En caso de presentar incumplimientos  en las revisiones y la asistencia del usuario del vehículo para la verificación se realiza un reporte al Ayudante General   para determine las acciones que el estime conveniente. Dejando como evidencia de la verificación un informe.</t>
  </si>
  <si>
    <t xml:space="preserve"> verifica mensualmente las órdenes de trabajo programadas y cerradas en SAP (Sistema Aplicaciones y Productos de Procesamiento de Datos), de acuerdo al plan de necesidades proyectado y lo establecido en el procedimiento "mantenimiento parque automotor"</t>
  </si>
  <si>
    <t xml:space="preserve">con el fin de controlar  los recursos asignados para la ejecución de los mantenimientos, servicios y repuestos para la flota vehicular  de la Ayudantía General. En caso de presentar incumplimientos en el cargue de la información se debe detener el proceso hasta cumplir con los requisitos exigidos. Dejando como evidencia de la verificación un informe.
</t>
  </si>
  <si>
    <t xml:space="preserve">con el fin de controlar el uso de los bienes (usuarios con asignación) quienes tienen a cargo el vehículo para movimientos administrativos (exclusivamente) De acuerdo a los lineamientos emitidos por el Comando Superior y la Directiva Permanente de Planeamiento Logístico 0050/2021.  En caso de presentar incumplimientos en el uso administrativo de los vehículos se informara al señor Ayudante General para determine las acciones que el estime conveniente. Dejando como evidencia de la verificación un informe. </t>
  </si>
  <si>
    <t>Departamento de Educación (CEDE7)</t>
  </si>
  <si>
    <t>Desarrollar actividades de investigación para generar ciencia y tecnología dentro de la fuerza; con el fin de dar respuesta a las necesidades del Ejército.</t>
  </si>
  <si>
    <t>Inicia con la generación de las directrices para el Sistema de Ciencia y Tecnología del Ejército (SICTE) Segundo Comandante (Comando de apoyo tecnológico) Jefe de Estado Mayor Generador de Fuerza (Comando de Educación y Doctrina) Escuelas de formación y capacitación Centro de Educación Militar Centro de Misiones Internacionales Finaliza con el fortalecimiento de los centros de investigación y de desarrollo tecnológico</t>
  </si>
  <si>
    <t xml:space="preserve">Oficial de Propiedad Intelectual COATE (o quien haga sus veces) o Oficial encargado del proceso de Ciencia y Tecnología  </t>
  </si>
  <si>
    <t xml:space="preserve">verifica mensualmente  la difusión de los lineamientos de propiedad intelectual a los integrantes del Sistema de Ciencia y Tecnología del Ejército Nacional de su Unidad,  de acuerdo a la Directiva Permanente No. 000027 de 2019 "Lineamientos para la propiedad intelectual en el Ejercito Nacional", </t>
  </si>
  <si>
    <t>con el propósito de que se difunda la información del proceso y evitar manejo inadecuado o perdida intencional de información sensible del Sistema de Ciencia y Tecnología, de  no realizarse la actividad, se debe reprogramar y verificar su cumplimiento, dejando como evidencia de la verificación un informe y/o circular de difusión.</t>
  </si>
  <si>
    <t>Realizar mensualmente la sensibilización sobre la manejo de la información sensible y las consecuencias por el mal manejo de la información, actas de confidencialidad, seguimiento a los proyectos en desarrollo y difusión de lineamientos de propiedad intelectual de acuerdo Directiva Permanente N° 2025228010640103 y la Directiva Permanente 2025233004763963 del 2025 "Organización de Funcionamiento del sistema de Ciencia, Tecnología e Innovación (SICTE)", Directiva Permanente No. 000027 de 2019 "Lineamientos para la propiedad intelectual en el Ejercito Nacional",  con el propósito de fortalecer las competencias en el manejo y uso de la información sensible del Sistema de Ciencia y Tecnología, de  no realizarse la actividad, se debe reprogramar y verificar su cumplimiento, dejando como evidencia de la verificación un informe seguimiento de los proyectos</t>
  </si>
  <si>
    <t xml:space="preserve"> Oficial encargado del proceso de Ciencia y Tecnología de los Grupos de Investigación del Ejercito Nacional Avalados por Institu LAC de la Dirección de Ciencia y Tecnología (ESMIC -EMSUB -CAIMI(BAIDI) -CEHEJ -DAAVA(BRIAV32) -CEMIL -CEDOE -COTEF -COPER(DISAN) -CEMAI -COING(CENAM)).</t>
  </si>
  <si>
    <t xml:space="preserve">Oficial Gestión I+D+i  de DITEC </t>
  </si>
  <si>
    <t xml:space="preserve">verifica mensualmente  el cumplimiento de la sensibilización sobre la manejo de la información sensible y las consecuencias por el mal manejo de la información, de acuerdo Directiva Permanente N° 2025228010640103 y la Directiva Permanente 2025233004763963 del 2025 "Organización de Funcionamiento del sistema de Ciencia, Tecnología e Innovación (SICTE)", </t>
  </si>
  <si>
    <t xml:space="preserve"> con el propósito de fortalecer las competencias en el manejo y uso de la información sensible del Sistema de Ciencia y Tecnología, de  no realizarse la actividad, se debe reprogramar y verificar su cumplimiento, dejando como evidencia de la verificación un informe seguimiento de los proyectos .</t>
  </si>
  <si>
    <t xml:space="preserve">Oficial Gestión de Conocimiento de DITEC o Oficial de Propiedad Intelectual COATE (o quien haga sus veces) o Oficial encargado del proceso de Ciencia y Tecnología  </t>
  </si>
  <si>
    <t xml:space="preserve">verifica mensualmente las actas de confidencialidad y/o promesas de reserva y la información del personal de los grupos de investigación pertenecientes al SICTE, de acuerdo a la Directiva Permanente No. 000027 de 2019 "Lineamientos para la propiedad intelectual en el Ejercito Nacional", </t>
  </si>
  <si>
    <t>con la finalidad de verificar los perfiles y la información personal de los integrantes del SICTE, de  no realizarse la actividad, se debe reprogramar y verificar su cumplimiento, dejando como evidencia de la verificación un informe o acta de reunión.</t>
  </si>
  <si>
    <t xml:space="preserve">por Incumplimiento de las  actividades por los integrantes que desarrollan el proceso de ciencia, tecnología e innovación, </t>
  </si>
  <si>
    <t>debido a la falta de idoneidad del personal asignado a las áreas de Ciencia y Tecnología de la Fuerza.</t>
  </si>
  <si>
    <t>El Director de Planeación de Ciencia y Tecnología (DIPTE)</t>
  </si>
  <si>
    <t xml:space="preserve">verifica Semestralmente la difusión de la normatividad actualizada emitidas por (DIPTE) , de acuerdo a las Directivas Permanentes y al proceso de Gestión de Ciencia y Tecnología (PR-A-JEMPP-CEDE7-058),  </t>
  </si>
  <si>
    <t>con el objetivo de realizar seguimiento y control detallado de los lineamientos difundidos a las Unidades que aplican al proceso, en caso de no realizarse la difusión de la normatividad actualizada se llevara a cabo la reprogramación de la misma,   de  no realizarse la actividad, se debe reprogramar y verificar su cumplimiento, dejando como evidencia de la verificación un informe.</t>
  </si>
  <si>
    <t xml:space="preserve">verifica semestralmente el cumplimiento a las capacitaciones en temas referentes a Ciencia y Tecnología, de acuerdo al proceso de Gestión de Ciencia y Tecnología (PR-A-JEMPP-CEDE7-058),  </t>
  </si>
  <si>
    <t>con el propósito de realizar el seguimiento y control a las capacitaciones dadas a las Unidades que aplican al proceso, en caso de no cumplirse con las capacitaciones se realiza la reprogramación de las mismas, de  no realizarse la actividad, se debe reprogramar y verificar su cumplimiento, dejando como evidencia de la verificación un Acta de reunión y/o informe.</t>
  </si>
  <si>
    <t>, con el fin de realizar seguimiento y control al desarrollo de las actividades del proceso de Ciencia y Tecnología de las Unidades involucradas, en caso de no cumplirse con la verificación  de las actividades se realiza la reprogramación de la misma, de  no realizarse la actividad, se debe reprogramar y verificar su cumplimiento, dejando como evidencia de la verificación un informe.</t>
  </si>
  <si>
    <t>El Comandante del Comando Apoyo Tecnológico (COATE) y Director de Ciencia y Tecnología  (DITEC)</t>
  </si>
  <si>
    <t xml:space="preserve">verifica semestralmente la información del personal que cumple con el perfil (competencias) de los integrantes  del Sistema de Ciencia y Tecnología del Ejército Nacional, de acuerdo a la Directiva Permanente 2025233004763963 del 2025 "Organización de Funcionamiento del sistema de Ciencia, Tecnología e Innovación (SICTE)", </t>
  </si>
  <si>
    <t>con el propósito de optimizar los recursos en cumplimiento al proceso. de  no realizarse la actividad, se debe reprogramar y verificar su cumplimiento, dejando como evidencia de la verificación un informe.</t>
  </si>
  <si>
    <t>Enviar semestralmente la información del personal militar ( Oficiales y Suboficiales) que cumple con el perfil (competencias) de los integrantes  del Sistema de Ciencia y Tecnología del Ejército Nacional, de acuerdo a la Directiva Permanente 2025233004763963 del 2025 "Organización de Funcionamiento del sistema de Ciencia, Tecnología e Innovación (SICTE).</t>
  </si>
  <si>
    <t>Oficial encargado del proceso de Ciencia y Tecnología de los Grupos de Investigación del Ejercito Nacional Avalados por Intitula de la Dirección de Ciencia y Tecnología (ESMIC -EMSUB -CAIMI(BAIDI) -CEHEJ -DAAVA(BRIAV32) -CEMIL -CEDOE -COTEF -COPER(DISAN) -CEMAI -COING(CENAM)).</t>
  </si>
  <si>
    <t>Oficial gestión de recursos DITEC y oficial encargado del proceso de Ciencia y Tecnología de las unidades (ESMIC-EMSUB-CEMIL-CEMAI)</t>
  </si>
  <si>
    <t xml:space="preserve">verifica anualmente las necesidades de recursos para el anteproyecto de presupuesto de la siguiente vigencia para capacitación y movilidad para participación de eventos del personal  del Sistema de Ciencia y Tecnología del Ejército Nacional, de acuerdo a la Directiva Permanente 2025233004763963 del 2025 "Organización de Funcionamiento del sistema de Ciencia, Tecnología e Innovación (SICTE), </t>
  </si>
  <si>
    <t>Realizar las capacitaciones semestralmente en temas relacionados con Ciencia y Tecnología del Ejército Nacional,  de acuerdo a la Directiva Permanente 2025233004763963 del 2025 "Organización de Funcionamiento del sistema de Ciencia, Tecnología e Innovación (SICTE), con el fin de que se cumpla con la socialización de los temas relevantes programados del proceso.</t>
  </si>
  <si>
    <t>Oficial encargado del proceso de Ciencia y Tecnología de las unidades (CEDOE-CEHEJ-ESMIC-EMSUB-CEMIL-CEMAI)</t>
  </si>
  <si>
    <t>El oficial de gestión de conocimiento (DITEC)</t>
  </si>
  <si>
    <t xml:space="preserve">verifica semestralmente el cumplimiento de las capacitaciones en temas relacionados con Ciencia y Tecnología del Ejército Nacional,  de acuerdo a la Directiva Permanente 2025233004763963 del 2025 "Organización de Funcionamiento del sistema de Ciencia, Tecnología e Innovación (SICTE), </t>
  </si>
  <si>
    <t xml:space="preserve"> con el fin de que se cumpla con la socialización de los temas relevantes programados del proceso, de  no realizarse la actividad, se debe reprogramar y verificar su cumplimiento, dejando como evidencia de la verificación un informe, Informe y/o Acta de Reunión.</t>
  </si>
  <si>
    <t>Comandante Financiero y Presupuestal (COFIP)</t>
  </si>
  <si>
    <t>Emitir y aplicar, durante la vigencia fiscal, los lineamientos financieros y contables requeridos, garantizando su implementación dentro de los plazos establecidos por la normatividad vigente, para la consolidación, preparación y presentación oportuna de los Estados Financieros del Ejército Nacional, bajo los principios de confiabilidad, oportunidad y razonabilidad, con el fin de fortalecer la toma de decisiones y optimizar la gestión fiscal de la Fuerza.</t>
  </si>
  <si>
    <t>Inicia con la aplicación de las normas y procedimientos contables emitidos por la Contaduría General de la Nación, aplicables a nivel central, a las Subunidades Ejecutoras de Presupuesto y a los Centros Logísticos del Ejército Nacional, y se extiende hasta la consolidación y presentación de los Estados Financieros por parte del Comando Financiero y Presupuestal al Ministerio de Defensa Nacional y a los entes de control que los requieran durante la respectiva vigencia</t>
  </si>
  <si>
    <t xml:space="preserve">Posibilidad de afectación económica por la ausencia de suscripción de convenios con las empresas del sector minero energético del país debido a cambios en manuales, normas y lineamientos del Ministerio de Defensa Nacional.  </t>
  </si>
  <si>
    <t>El Director de Convenios de Colaboración, verifica trimestralmente los documentos soportes remitidos por las empresas que manifiestan su interés en celebrar un convenio de colaboración, en relación a lo exigido en los lineamientos establecidos en el Manual de Contratación y Convenios de MDN Resolución 4130 del 16 de junio de 2022 modificada por la Resolución 4213 del 13 de octubre de 2023, con el fin de dar inicio a la estructuración del convenio de colaboración. En caso de presentarse observaciones en los documentos remitidos por la empresa, se debe informar oportunamente para que realicen las subsanaciones pertinentes. Dejando como soporte documental de la verificación un oficio de remisión a los diferentes actores que participan en el proceso.</t>
  </si>
  <si>
    <t>El Jefe de Estado Mayor de Planeación Políticas, a través del Jefe del Departamento de Planeación,  verifica y remite trimestralmente la herramienta de “estimación de costos especial atención”, a la Dirección de Capacidades e Innovación de MDN, conforme a los lineamientos establecidos en el Manual de Contratación y Convenios de MDN  - Resolución 4130 del 16 de junio de 2022 modificada por la Resolución 4213 del 13 de octubre de 2023,  con el fin de dar cumplimiento y continuidad a la reunión para acordar el valor con la empresa que presentó carta de intención de suscripción de convenio. En caso de no remitirse la herramienta de “estimación de costos especial atención”, se debe elaborar un oficio con la justificación del por qué no se remitió. Dejando como soporte documental de la verificación, el correo electrónico con el cual se remitió la herramienta de estimación de costos a la Dirección de Capacidades e Innovación del MDN.</t>
  </si>
  <si>
    <t xml:space="preserve">El Director de Convenios de Colaboración, verifica trimestralmente que, en las reuniones de acuerdo de valor, el funcionario delegado del Departamento de Planeación, realice la socialización del valor resultante de la matriz “Herramienta estimación de costos especial atención” y las líneas de inversión establecidas en la Circular vigente de lineamientos presupuestales para convenios de colaboración emitida por CEDE5, a las empresas minero energéticas, con el fin de acordar el valor del aporte y despejar las dudas existentes frente a las líneas de inversión y ejecución. En caso de no efectuarse la reunión se debe elaborar un oficio con la justificación del por qué no se realiza la socialización del valor con la empresa. Dejando como soporte documental de la verificación, un acta de reunión. </t>
  </si>
  <si>
    <t>El Director de Convenios de Colaboración junto con el Jefe del Departamento de Planeación, revisan trimestralmente las cartas de intención remitidas por las empresas minero energéticas realizando seguimiento conforme a los lineamientos establecidos en el Manual de Contratación y Convenios de MDN  - Resolución 4130 del 16 de junio de 2022 modificada por la Resolución 4213 del 13 de octubre de 2023,  con el fin de verificar el estado actual de los tramites de suscripción del convenio. En caso de no efectuarse la reunión se debe elaborar un oficio con la justificación del por qué no se realiza. Dejando como soporte documental de la revisión, un acta de reunión.</t>
  </si>
  <si>
    <t xml:space="preserve">Posibilidad de afectación reputacional por ausencia de documentos soportes necesarios para realizar los trámites de liquidación y cierre de los compromisos,  debido a falta de documentación que soporta la ejecución de los aportes acordados en los convenios de colaboración.  </t>
  </si>
  <si>
    <t xml:space="preserve">
El suboficial de seguimiento DICCO, verifica trimestralmente que en el comité de coordinación se aprueben los planes de inversión y se efectué el cronograma de entrega y ejecución de los aportes con relación a lo estipulado en el Plan de Inversión de acuerdo al procedimiento de convenios de colaboración P-SECEJ-COFIP-308, con el fin de realizar seguimiento a la ejecución. En caso de no de realizarse el comité de coordinación, se debe elaborar oficio informando la razón de la no realización de los comités y establecer su fecha de reprogramación. Dejando como evidencia de la verificación, las actas de comité de coordinación.</t>
  </si>
  <si>
    <t>El Jefe de Estado Mayor de las Unidades beneficiarias (Supervisor específico de convenios de colaboración minero energético) en las Divisiones y/o Unidades,</t>
  </si>
  <si>
    <t xml:space="preserve">El Jefe de Estado Mayor de las Unidades beneficiarias (Supervisor específico de convenios de colaboración minero energético) en las Divisiones y/o Unidades,  verifican mensualmente que los bienes recibidos por convenios de colaboración se encuentren registrados y dados de alta en el sistema de información SAP y que cuenten con los documentos soportes, de acuerdo al procedimiento de convenios de colaboración P-SECEJ-COFIP-308,  con el fin de garantizar la contabilización de los bienes y servicios. En caso de no tener convenios vigentes en el periodo, se debe informar con oficio que no se realiza el cruce contable. Dejando como evidencia de la verificación, un informe del cruce contable suscrito por el Supervisor específico, oficial logístico y contador de la Subunidad Ejecutora de Presupuesto que centraliza la información financiera de la(s) unidad(es) beneficiada(s). </t>
  </si>
  <si>
    <t>El Jefe de Estado Mayor de las Unidades  (Supervisor específico de convenios de colaboración minero energético), verifica mensualmente la ejecución de los convenios a través de los formatos F29 del MDN y el informe de supervisión dirigido a la Dirección de Convenios, de acuerdo al procedimiento de convenios de colaboración P-SECEJ-COFIP-308, con el fin de asegurar un adecuado seguimiento en la entrega y ejecución de los aportes acordados. En caso de no tener convenios vigentes en el periodo, se debe enviar oficio informando la no elaboración del formato F29. Dejando como evidencia de la verificación, el Formato F29 y los informes de supervisión</t>
  </si>
  <si>
    <t>El Suboficial de Seguimiento de la DICCO, coteja trimestralmente la información registrada en el formato F29 frente a los soportes documentales de la ejecución de los convenios vigentes de acuerdo a lo establecido en el Manual de Contratación y Convenios de MDN  - Resolución 4130 del 16 de junio de 2022 modificada por la Resolución 4213 del 13 de octubre de 2023 y el procedimiento P-SECEJ-COFIP-308,  con el fin de velar por la adecuada ejecución del Convenio y/o Acuerdo. En caso de no enviar los Formatos F29 y F30 consolidados y los anexos 5 informe de supervisión del MDN se debe elaborar un oficio informando los motivos. Dejando como soporte documental del cotejo, los oficios de envió de los Formatos F29 y F30 consolidados y los anexos 5 informe de supervisión del MDN.</t>
  </si>
  <si>
    <t>El Jefe de Estado Mayor de las Unidades  (Supervisor específico de convenios de colaboración minero energético),  verifica mensualmente que el expediente documental de la ejecución de cada uno de los convenios, cuente con los documentos soportes establecidos en el Manual de Contratación y Convenios de MDN  - Resolución 4130 del 16 de junio de 2022 modificada por la Resolución 4213 del 13 de octubre de 2023, con el fin garantizar la debida custodia de la información. En caso de no tener expedientes de convenios vencidos y vigentes, se debe elaborar un oficio informando los motivos. Dejando como evidencia de la verificación, el oficio de certificación de carpetas.</t>
  </si>
  <si>
    <t>Posibilidad de afectación reputacional por inconsistencias en la razonabilidad de los Estados Financieros debido a la falta reconocimiento oportuno de los hechos económicos.</t>
  </si>
  <si>
    <t>El Director Financiero del Ejército, verifica trimestralmente la correcta aplicación de los procedimientos presupuestales, financieros, contables y tributarios por parte de las Subunidades Ejecutoras de Presupuesto, de acuerdo con la circular de visitas administrativas emitida para la vigencia y lo establecido en el procedimiento “Verificación de la Razonabilidad de los Estados Financieros Consolidados del Ejército Nacional P-COFIP-DIFIN-024”,  con el fin de mitigar posibles inconsistencias en la información financiera consolidada de la Fuerza. En caso de no realizarse la visita administrativa a la Unidad, se debe reprogramar o modificar el cronograma e informar a la Subunidad Ejecutora de Presupuesto. Dejando como soporte documental de la verificación, el informe de la visita administrativa a la Unidad.</t>
  </si>
  <si>
    <t>El Oficial Central Contable y los Analistas Contables de la Dirección Financiera,  verifican trimestralmente la información financiera a través de los sistemas SIIF Nación y SAP, en relación con la cuenta fiscal mensual rendida por las Subunidades Ejecutoras de Presupuesto y conforme al procedimiento “Elaboración y Presentación de los Estados Financieros de las Unidades Ejecutoras de Presupuesto P-SECEJ-COFIP-378”,  con el fin garantizar la consistencia de la información financiera. En caso de que el informe sea elaborado por fuera de los tiempos establecidos, se deberá presentar un documento justificando la razón del retraso. Dejando como soporte documental de la verificación, el informe trimestral con las observaciones a la cuenta fiscal de las Subunidades Ejecutoras de Presupuesto.</t>
  </si>
  <si>
    <t>La Subunidad Ejecutora de Presupuesto, a través del Ordenador del Gasto,  verifica trimestralmente las observaciones y recomendaciones establecidas en el informe de observaciones a la cuenta fiscal emitido por la Dirección Financiera, en relación con los lineamientos y la normatividad vigente aplicable,  con el fin de garantizar la razonabilidad financiera. En caso de presentarse una situación que requiera validación a nivel estratégico, se deberá solicitar mediante documento la intervención de dicha instancia. Dejando como soporte documental de la verificación, el informe de respuesta a las observaciones de la cuenta fiscal trimestral.</t>
  </si>
  <si>
    <t>La Subunidad Ejecutora de Presupuesto, a través del Contador y el Tesorero,  verifica trimestralmente el reconocimiento contable y el seguimiento de las cuentas por cobrar, en relación con los títulos ejecutivos que originan el derecho al cobro, de acuerdo con lo establecido en la directiva de “Cobros Persuasivos y Coactivos”,  con el fin de garantizar la razonabilidad financiera. En caso de que la Unidad presente inconsistencias en los derechos reconocidos, deberá elaborar un documento solicitando al nivel central el concepto correspondiente. Dejando como soporte documental de la verificación, el oficio del seguimiento efectuado.</t>
  </si>
  <si>
    <t>Posibilidad de afectación reputacional y económica por el pago inadecuado de la nómina  al beneficiario final  debido a la falta de verificación del archivo plano (DIP) elaborado por los tesoreros</t>
  </si>
  <si>
    <t>El Ordenador del Gasto, el Contador, el Tesorero y el Jefe de Presupuesto de la Subunidad Ejecutora de Presupuesto, verifican mensualmente los valores a deducir y a pagar registrados en las actas de revisión de nómina, conforme a lo establecido en la Circular de Control, Manejo y Funciones de Tesorería de la vigencia, con el fin de establecer los valores reportados por las Unidades en dichas actas. En caso de presentarse inconsistencias, se deberá informar a la Unidad mediante oficio para que realice los ajustes correspondientes. Dejando como soporte documental de la verificación, el balance y el formato de deducidos de nómina discriminado por Unidad y detallado por personal activo y soldados.</t>
  </si>
  <si>
    <t>El Ordenador del Gasto de la Subunidad Ejecutora de Presupuesto, valida mensualmente de forma selectiva, el pago de la nómina del personal de oficiales, suboficiales, soldados y civiles frente al valor reportado en el archivo plano (DIP), de acuerdo con los lineamientos vigentes para el pago a beneficiario final, con el fin de identificar que no se presenten posibles diferencias en la muestra seleccionada. En caso de no realizarse la verificación selectiva, se deberá elaborar un oficio indicando los motivos y reprogramar la muestra. Dejando como soporte documental de la validación, el informe u oficio del delegado en el cual se relacionen las novedades y los valores objeto de verificación DIP vs. nómina.</t>
  </si>
  <si>
    <t>El Director Financiero del Ejército, verifica trimestralmente la aplicación de los lineamientos establecidos para el pago de nómina a beneficiario final, conforme al procedimiento de “Visitas Administrativas a las Subunidades Ejecutoras de Presupuesto y Divisiones”, con el fin de constatar el adecuado pago de la nómina al beneficiario final. En caso de no realizarse la visita administrativa a la Unidad, se deberá reprogramar o ajustar el cronograma e informar mediante documento a la Subunidad Ejecutora de Presupuesto. Dejando como soporte documental de la verificación, los informes de las visitas administrativas a las Subunidades Ejecutoras de Presupuesto donde se evidencie la verificación de la nómina.</t>
  </si>
  <si>
    <t>Posibilidad de afectación económica por corrupción a las malas prácticas de los funcionarios a cargo del proceso de acreedores varios, a causa de favorecer el interés particular sobre el interés institucional.</t>
  </si>
  <si>
    <t>El Director Contable y de Tesorería, a través de la Tesorería Auxiliar, verifica mensualmente y/o cada vez que se realiza una devolución a un acreedor la relación del beneficiario y el valor de la devolución mediante el Anexo 3 (Solicitud ante la DTN) frente a la información registrada en los sistemas SIIF y SAP, y conforme a los lineamientos establecidos en el procedimiento “Acreedores Varios Tesorería Cuartel General P-JEFIP-DICOT-128”,  con el fin de asegurar que la devolución se realice correctamente al beneficiario correspondiente. En caso de identificarse un error de digitación en los datos del beneficiario, se debe remitir un correo electrónico a la sección de Presupuesto, adjuntando el respectivo pantallazo, para solicitar que no se endose el pago al beneficiario final. Dejando como soporte documental de la verificación, el Anexo 3 (Solicitud ante la DTN) debe quedar debidamente firmado por el Tesorero Principal, el Contador del Comando Ejército y el Director Contable.</t>
  </si>
  <si>
    <t>El Director Contable y de Tesorería, a través de la Tesorería Auxiliar, verifica mensualmente y/o cada vez que se realiza una devolución a un acreedor, el cumplimiento de los lineamientos establecidos en el procedimiento “Acreedores Varios Tesorería Cuartel General P-JEFIP-DICOT-128” mediante el Anexo 1 (Recibo) y la revisión de los saldos disponibles constituidos en la DTN, contrastándolos con las solicitudes presentadas por los beneficiarios, con el fin de asegurar que los recursos solicitados a la DTN correspondan exactamente a las devoluciones requeridas. En caso de que el valor de la devolución solicitada difiera del registrado en el Anexo 3, se deberá enviar correo electrónico a la Dirección Financiera solicitando la omisión de la solicitud. Dejando como soporte documental de la verificación, el Anexo 1 (Recibo) debe quedar debidamente firmado por el Tesorero Principal y el Director Contable y de Tesorería.</t>
  </si>
  <si>
    <t>El Ordenador del Gasto, a través del Tesorero y el Contador, verifica mensualmente los registros de los acreedores varios sujetos a devolución en la DTN, asegurando que los recursos se encuentren constituidos en bancos bajo el código de deducciones 2-20-01-09-14 “OTROS DTOS – SALDOS A FAVOR DE TERCEROS NÓMINA PENDIENTE DE PAGO” (pagos no exitosos) y que dicha información corresponda a la realidad financiera registrada en los sistemas SIIP y SAP, conforme a los lineamientos establecidos en la circular vigente,  con el fin de salvaguardar los recursos de terceros constituidos ante la DTN y mantener un control detallado de los acreedores sujetos a devolución generados por las Subunidades Ejecutoras de Presupuesto. En caso de no realizarse la verificación mensual, se debe elaborar un documento que justifique el motivo por el cual la actividad no fue ejecutada. Dejando como soporte documental de la verificación, el Anexo 24 “Relación de acreedores varios sujetos a devolución constituidos en la DTN” y el Anexo 30 “Análisis individual de acreedores varios”.</t>
  </si>
  <si>
    <t>El Director Contable y de Tesorería, a través de la Tesorería Auxiliar, verifica trimestralmente los acreedores varios mediante la comparación entre el registro de las cuentas por pagar y los documentos acreedores en el Sistema SIIF, frente a los registros del Sistema SAP, conforme a lo establecido en la Guía Financiera No. 19, Código GF-G-019 de Acreedores Varios,  con el fin de revisar y tener constancia de las devoluciones realizadas. En caso de presentarse fallas en las plataformas SIIF o SAP que impidan la actualización de la información, se debe elaborar un documento que contenga la justificación y los respectivos pantallazos de la falla. Dejando como soporte documental de la verificación, el comprobante de egreso debidamente firmado.</t>
  </si>
  <si>
    <t>Posibilidad de Afectación Económica por corrupción en las malas prácticas de los funcionarios a cargo del proceso de acreedores varios, a causa de favorecer el interés particular sobre el interés institucional.</t>
  </si>
  <si>
    <t xml:space="preserve">La Subunidad Ejecutora de Presupuesto que presente observaciones de nómina en la visita administrativa realizada por le COFIP, deberá elaborar el informe por medio del cual se subsane la novedad identificada. </t>
  </si>
  <si>
    <t xml:space="preserve">debido al inadecuado cumplimiento de los protocolos de seguridad y reserva de la información, que afectan la confidencialidad de la información del Ejército Nacional </t>
  </si>
  <si>
    <t xml:space="preserve">Posibilidad de afectación reputacional por falta de aplicación o difusión de los controles de acceso en seguridad de la información debido al inadecuado cumplimiento de los protocolos de seguridad y reserva de la información, que afectan la confidencialidad de la información del Ejército Nacional </t>
  </si>
  <si>
    <t>El Oficial de Comunicaciones -TIC  de la División,  Fuerza de Despliegue Rápido, Brigada, Batallón, Comando Funcional, Comando de Apoyo, Oficinas asesoras del Comandante y Segundo Comandante del Ejército Nacional, Departamentos,</t>
  </si>
  <si>
    <t>verifica trimestralmente, la Gestión de Acceso de Usuarios,  los niveles de seguridad y permisos de acceso a los servicios informáticos y sistemas de información del personal de la unidad en cumplimiento del procedimiento P-JEMPP-CEDE6-332  y NTC-ISO2001:2013 anexo A.9.2</t>
  </si>
  <si>
    <t>con el fin de llevar el control de acceso a las diferentes plataformas del componente C5, en caso de no enviar informe, por parte del CEDE6 se solicitara a las respectivas unidades la justificación del incumplimiento,  dejando como evidencia informe de verificación con las cantidades de solicitudes de servicios informáticos gestionadas..</t>
  </si>
  <si>
    <t>El Oficial de Comunicaciones -TIC  de la División,  Fuerza de Despliegue Rápido, Brigada, Batallón, Comando Funcional, Comando de Apoyo, Oficinas asesoras del Comandante y Segundo Comandante del Ejército Nacional, Departamentos, verifica trimestralmente, la Gestión de Acceso de Usuarios,  los niveles de seguridad y permisos de acceso a los servicios informáticos y sistemas de información del personal de la unidad en cumplimiento del procedimiento P-JEMPP-CEDE6-332  y NTC-ISO2001:2013 anexo A.9.2 con el fin de llevar el control de acceso a las diferentes plataformas del componente C5, en caso de no enviar informe, por parte del CEDE6 se solicitara a las respectivas unidades la justificación del incumplimiento,  dejando como evidencia informe de verificación con las cantidades de solicitudes de servicios informáticos gestionadas..</t>
  </si>
  <si>
    <t>El Oficial de Comunicaciones -TIC  de la División,  Fuerza de Despliegue Rápido, Brigada, Batallón, Comando Funcional, Comando de Apoyo, Oficinas asesoras del Comandante y Segundo Comandante del Ejército Nacional, Departamentos y unidades equivalentes que cuente con centro de Datos, con infraestructura Tecnológica del componente C5</t>
  </si>
  <si>
    <t>Valida trimestralmente,   el acceso de personal a instalaciones de procesamiento de datos, archivo, y demás áreas restringidas en cumplimiento del  procedimiento  P-JEMPP-CEDE6-323  gestión de acceso a áreas seguras y NTC-ISO2001:2013 anexo A.11.1 Áreas Seguras,</t>
  </si>
  <si>
    <t>con el fin de llevar el control de acceso del personal a estas áreas, en caso de no enviar informe, por parte del CEDE6 se solicitara a las respectivas unidades la justificación del incumplimiento, dejando como evidencia informe de verificación con las autorizaciones  de acceso a áreas seguras y los formatos FO-JEMPP-CEDE6-1344 y la bitácora de control de acceso a áreas seguras FO-JEMPP-CEDE6-1353</t>
  </si>
  <si>
    <t>El Oficial de Comunicaciones -TIC  de la División,  Fuerza de Despliegue Rápido, Brigada, Batallón, Comando Funcional, Comando de Apoyo, Oficinas asesoras del Comandante y Segundo Comandante del Ejército Nacional, Departamentos y unidades equivalentes que cuente con centro de Datos, con infraestructura Tecnológica del componente C5 Valida trimestralmente,   el acceso de personal a instalaciones de procesamiento de datos, archivo, y demás áreas restringidas en cumplimiento del  procedimiento  P-JEMPP-CEDE6-323  gestión de acceso a áreas seguras y NTC-ISO2001:2013 anexo A.11.1 Áreas Seguras, con el fin de llevar el control de acceso del personal a estas áreas, en caso de no enviar informe, por parte del CEDE6 se solicitara a las respectivas unidades la justificación del incumplimiento, dejando como evidencia informe de verificación con las autorizaciones  de acceso a áreas seguras y los formatos FO-JEMPP-CEDE6-1344 y la bitácora de control de acceso a áreas seguras FO-JEMPP-CEDE6-1353</t>
  </si>
  <si>
    <t>El Oficial de Comunicaciones -TIC  de la División,  Fuerza de Despliegue Rápido, Brigada, Batallón, Comando Funcional, Comando de Apoyo, Oficinas asesoras del Comandante y Segundo Comandante del Ejército Nacional, Departamentos</t>
  </si>
  <si>
    <t>Con el fin de controlar la transferencia de información por los medios autorizados, en caso de no enviar informe, por parte del CEDE6 se solicitara a las respectivas unidades la justificación del incumplimiento,    dejando como soporte el informe de verificación del cumplimiento.</t>
  </si>
  <si>
    <t>Posibilidad de afectación reputacional por las fallas en los sistemas de seguridad digital institucionales debido a la inadecuada aplicación de los procedimientos para la gestión de acceso, copias de respaldo y el seguimiento a la instalación de agentes de seguridad en los equipos que afectan la integridad de los activos de información.</t>
  </si>
  <si>
    <t>con el fin de controlar el acceso a las plataformas tecnológicas y sistemas de información del  del Ejército Nacional,  en caso de no enviar informe, por parte del CEDE6 se solicitará a las respectivas unidades la justificación del incumplimiento, dejando como evidencia de la verificación un informe con los usuarios administradores autorizados.</t>
  </si>
  <si>
    <t>Los oficiales/suboficiales de comunicaciones de las Unidades que cuenten con la administración de plataformas y/o sistemas de información, del componente C5 verifican semestralmente,  los usuarios que cuenten con perfiles de administrador con acceso vigente en cumplimiento del procedimiento P-JEMPP-CEDE6-332 "gestión de acceso"  y NTC-ISO27001:2022 anexo A.09 Control de Acceso, con el fin de controlar el acceso a las plataformas tecnológicas y sistemas de información del  del Ejército Nacional,  en caso de no enviar informe, por parte del CEDE6 se solicitará a las respectivas unidades la justificación del incumplimiento, dejando como evidencia de la verificación un informe con los usuarios administradores autorizados.</t>
  </si>
  <si>
    <t>Los oficiales/suboficiales de comunicaciones de las Unidades que cuenten con la administración de plataformas y/o sistemas de información, infraestructura tecnológica, etc.. del componente C5</t>
  </si>
  <si>
    <t xml:space="preserve"> Verifican trimestralmente las medidas de seguridad actualizadas implementadas sobre las plataformas tecnológicas del Ejército Nacional  en cumplimiento de la Resolución 7870 de 2022, Directiva Permanente No 2025228010640103 del 16 de junio del 2025 lineamientos para el apoyo  de la seguridad de la información del Ejército Nacional",</t>
  </si>
  <si>
    <t>con el fin de asegurar que la información no sea alterada, eliminada o manipulada de forma indebida, en caso de no enviar informe, por parte del CEDE6 se solicitará a las respectivas unidades la justificación del incumplimiento, dejando como evidencia  de la verificación el informe de medidas o acciones de seguridad adoptadas para la protección de los sistemas de información del Ejército Nacional.</t>
  </si>
  <si>
    <t>Los oficiales/suboficiales de comunicaciones de las unidades que administran medidas de seguridad en plataformas Tecnológicas del componente C5,  Verifican trimestralmente las medidas de seguridad actualizadas implementadas sobre las plataformas tecnológicas del Ejército Nacional  en cumplimiento de la Resolución 7870 de 2022, Directiva Permanente No 2025228010640103 del 16 de junio del 2025 lineamientos para el apoyo  de la seguridad de la información del Ejército Nacional", con el fin de asegurar que la información no sea alterada, eliminada o manipulada de forma indebida, en caso de no enviar informe, por parte del CEDE6 se solicitará a las respectivas unidades la justificación del incumplimiento, dejando como evidencia  de la verificación el informe de medidas o acciones de seguridad adoptadas para la protección de los sistemas de información del Ejército Nacional.</t>
  </si>
  <si>
    <t>Los oficiales/suboficiales de comunicaciones de las Unidades que administren la seguridad de los medios removibles de los equipos del componente C5,</t>
  </si>
  <si>
    <t xml:space="preserve"> veverifican Semestralmente el uso de dispositivos de almacenamiento extraíble, que puedan infectar los equipos en cumplimiento del procedimiento P-JEMPP-CEDE6-328 gestión de medios removibles y NTC-ISO2001.2013 anexo A.8 3.1 'Gestión de Medios de Soporte Removibles",</t>
  </si>
  <si>
    <t>Los oficiales/suboficiales de comunicaciones de las Unidades que administren la seguridad de los medios removibles de los equipos del componente C5,  veverifican Semestralmente el uso de dispositivos de almacenamiento extraíble, que puedan infectar los equipos en cumplimiento del procedimiento P-JEMPP-CEDE6-328 gestión de medios removibles y NTC-ISO2001.2013 anexo A.8 3.1 'Gestión de Medios de Soporte Removibles", con el fin de controlar los ingresos y salidas de información de los equipos, en caso de no enviar informe, por parte del CEDE6 se solicitará a las respectivas unidades la justificación del incumplimiento, dejando como evidencia el formato de servicios informáticos FO-JEMPP-CEDE-1034 e informe de los permisos otorgados.</t>
  </si>
  <si>
    <t>Posibilidad de afectación reputacional por las fallas en los sistemas de información y/o equipos del componente C5 institucionales, debido al inadecuado control y verificación de estos, que afectan la disponibilidad de la información del Ejército Nacional.</t>
  </si>
  <si>
    <t xml:space="preserve">El Comando de Apoyo Operacional de Comunicaciones y Ciberdefensa (CAOCC)  </t>
  </si>
  <si>
    <t>verifica trimestralmente las vulnerabilidades en las tecnologías del componente C5 en cumplimiento del procedimiento P-JEMPP-CEDE6-325 gestión de incidentes y NTC-ISO27001 del 2022 anexo A 16 gestión de incidentes de seguridad de la información,</t>
  </si>
  <si>
    <t>con el fin de realizar el tratamiento de incidentes de seguridad informática del Ejército Nacional, en caso de no enviar informe, por parte del CEDE6 se solicitara a las respectivas unidades la justificación del incumplimiento, dejando como evidencia de la verificación el informe de gestión de incidentes de seguridad informática.</t>
  </si>
  <si>
    <t>El Comando de Apoyo Operacional de Comunicaciones y Ciberdefensa (CAOCC)   verifica trimestralmente las vulnerabilidades en las tecnologías del componente C5 en cumplimiento del procedimiento P-JEMPP-CEDE6-325 gestión de incidentes y NTC-ISO27001 del 2022 anexo A 16 gestión de incidentes de seguridad de la información, con el fin de realizar el tratamiento de incidentes de seguridad informática del Ejército Nacional, en caso de no enviar informe, por parte del CEDE6 se solicitara a las respectivas unidades la justificación del incumplimiento, dejando como evidencia de la verificación el informe de gestión de incidentes de seguridad informática.</t>
  </si>
  <si>
    <t xml:space="preserve">valida anualmente  la elaboración y difusión del Plan de Recuperación Ante Desastres (DRP) con las tecnologías del Componente C5 en cumplimiento del procedimiento P-JEMPP-CEDE6-458 y NTC-ISO27001.2022 anexo A.17 "Aspectos de Seguridad de la Información de la Gestión de la Continuidad de Negocio", </t>
  </si>
  <si>
    <t>El Oficial de Comunicaciones   de la División, Comando Funcional, Comando de Apoyo, valida anualmente  la elaboración y difusión del Plan de Recuperación Ante Desastres (DRP) con las tecnologías del Componente C5 en cumplimiento del procedimiento P-JEMPP-CEDE6-458 y NTC-ISO27001.2022 anexo A.17 "Aspectos de Seguridad de la Información de la Gestión de la Continuidad de Negocio",  con el fin de determinar los cursos de acción a desarrollar ante desastres para restablecer servicios tecnológicos, en caso de no enviar plan, por parte del CEDE6 se solicitará a las respectivas unidades la justificación del incumplimiento, dejando como evidencia el Plan de recuperación ante desastres (DRP).</t>
  </si>
  <si>
    <t xml:space="preserve"> verifica trimestralmente el cumplimiento de las actividades diseñadas para el registro de los cambios de infraestructura tecnológica en cumplimiento del procedimiento P-JEMPP-CEDE6-423 "gestión de cambios de infraestructura tecnológica" y NTC-ISO2001:2013 anexo A. 12.1.2 "Gestión de Cambios",</t>
  </si>
  <si>
    <t>El Oficial de Comunicaciones  de la División, Brigada, Batallón, Fuerza de Despliegue Rápido, Comando Funcional, Comando de Apoyo</t>
  </si>
  <si>
    <t>valida anualmente la elaboración y difusión del plan de mantenimiento del Componente C5 de primer nivel en las unidades de acuerdo a la Directiva Permanente 00199 del 2017 Comunicaciones en el Ejercicio del Mando Tipo Misión Anexo B inciso IV Literal H, I &amp; J y el procedimiento P-JEMPP-CEDE6-305 Gestión de sistemas de comunicaciones para garantizar Comando y Control,</t>
  </si>
  <si>
    <t>El Oficial de Comunicaciones  de la División, Brigada, Batallón, Fuerza de Despliegue Rápido, Comando Funcional, Comando de Apoyo valida anualmente la elaboración y difusión del plan de mantenimiento del Componente C5 de primer nivel en las unidades de acuerdo a la Directiva Permanente 00199 del 2017 Comunicaciones en el Ejercicio del Mando Tipo Misión Anexo B inciso IV Literal H, I &amp; J y el procedimiento P-JEMPP-CEDE6-305 Gestión de sistemas de comunicaciones para garantizar Comando y Control, con el fin de garantizar el mantenimiento de los elementos y evitar el fallo en las redes de comunicaciones de las unidades, en caso de no enviar plan, por parte del CEDE6 se solicitará a las respectivas unidades la justificación del incumplimiento, dejando como soporte documental el plan anual de mantenimiento.</t>
  </si>
  <si>
    <t>El Oficial de Comunicaciones de la División, Brigada, Fuerza de Despliegue Rápido, Batallón, Comando de Apoyo Operacional de Comunicaciones y Ciberdefensa (CAOCC),</t>
  </si>
  <si>
    <t xml:space="preserve">valida anualmente la elaboración y difusión, del plan anual de revistas a las repetidoras y centros de mando tipo Misión en cumplimiento de la Directiva Permanente 00199 del 2017 Comunicaciones en el Ejercicio del Mando Tipo Misión Anexo B inciso V literal H, 1&amp;J, así como del procedimientos P-JEMPP-CEDE6-305 Gestión de sistemas de comunicaciones para garantizar Comando y Control, </t>
  </si>
  <si>
    <t>con el fin de garantizar los mantenimientos de los elementos y evitar la obsolescencia de los mismos, en caso de no enviar plan, por parte del CEDE6 se solicitara a las respectivas unidades la justificación del incumplimiento,  dejando como evidencia el plan anual de revistas a las repetidoras y centros de Mando Tipo Misión.</t>
  </si>
  <si>
    <t>El Oficial de Comunicaciones de la División, Brigada, Fuerza de Despliegue Rápido, Batallón, Comando de Apoyo Operacional de Comunicaciones y Ciberdefensa (CAOCC), valida anualmente la elaboración y difusión, del plan anual de revistas a las repetidoras y centros de mando tipo Misión en cumplimiento de la Directiva Permanente 00199 del 2017 Comunicaciones en el Ejercicio del Mando Tipo Misión Anexo B inciso V literal H, 1&amp;J, así como del procedimientos P-JEMPP-CEDE6-305 Gestión de sistemas de comunicaciones para garantizar Comando y Control,  con el fin de garantizar los mantenimientos de los elementos y evitar la obsolescencia de los mismos, en caso de no enviar plan, por parte del CEDE6 se solicitara a las respectivas unidades la justificación del incumplimiento,  dejando como evidencia el plan anual de revistas a las repetidoras y centros de Mando Tipo Misión.</t>
  </si>
  <si>
    <t>El Oficial de Comunicaciones de la División, Brigada, Batallón. Fuerza de Despliegue Rápido, Comando de Apoyo Operacional de Comunicaciones y Ciberdefensa (CAOCC),</t>
  </si>
  <si>
    <t>Verifica trimestralmente  las pruebas de conectividad  con forme al formato FO-JEMPP-CEDE6-1036 en cumplimiento a la Directiva Permanente 00199 del 2017 comunicaciones en el Ejercicio del Mando Tipo Misión Anexo B inciso M literal H, I &amp; J, del procedimiento P-JEMPP-CEDE6-305 Gestión de sistemas de comunicaciones para garantizar Comando y Control,</t>
  </si>
  <si>
    <t>con el fin de determinar el estado de funcionamiento de los equipos de comunicaciones, en caso de no enviar informe, por parte del CEDE6 se solicitara a las respectivas unidades la justificación del incumplimiento, dejando como evidencia el formato FO-JEMPP-CEDE6-1036 diligenciado y firmado.</t>
  </si>
  <si>
    <t>El Oficial de Comunicaciones de la División, Brigada, Batallón. Fuerza de Despliegue Rápido, Comando de Apoyo Operacional de Comunicaciones y Ciberdefensa (CAOCC), Verifica trimestralmente  las pruebas de conectividad  con forme al formato FO-JEMPP-CEDE6-1036 en cumplimiento a la Directiva Permanente 00199 del 2017 comunicaciones en el Ejercicio del Mando Tipo Misión Anexo B inciso M literal H, I &amp; J, del procedimiento P-JEMPP-CEDE6-305 Gestión de sistemas de comunicaciones para garantizar Comando y Control, con el fin de determinar el estado de funcionamiento de los equipos de comunicaciones, en caso de no enviar informe, por parte del CEDE6 se solicitara a las respectivas unidades la justificación del incumplimiento, dejando como evidencia el formato FO-JEMPP-CEDE6-1036 diligenciado y firmado.</t>
  </si>
  <si>
    <t>Posibilidad de afectación reputacional por corrupción en el desvío de material (Cómputo, Equipos de comunicaciones, accesorios, repuestos) del componente c5 del Ejercito Nacional a unidades que no estaban relacionadas en el plan de distribución. debido a fallas en el seguimiento y control de la asignación de bienes.</t>
  </si>
  <si>
    <t xml:space="preserve">valida mensualmente la publicación de los planes de distribución de material del componente C5 a las unidades del Ejercito Nacional de acuerdo al procedimiento No. P-JEMPP-CEDE6-304, </t>
  </si>
  <si>
    <t>El Oficial de Comunicaciones de la División, Brigada,  Fuerza de Despliegue Rápido, Fuerza de Tarea,  Batallón, Comando Funcional, Comando de Apoyo, Oficinas asesoras del Comandante y Segundo Comandante del Ejército Nacional,</t>
  </si>
  <si>
    <t>cotejan mensualmente la distribución del material del componente C5 a las unidades de acuerdo a requerimientos registrados dentro de los planes de distribución emitidos por el Departamento de Comunicaciones CEDE6,</t>
  </si>
  <si>
    <t>Verifica anualmente el inventario de activos de información tecnológicos del Ejército  Nacional, de acuerdo al procedimiento de gestión de activos P-JEMPP-CEDE6-331  y NTC-ISO2001:2013 anexo A.8 Gestión de Activos,</t>
  </si>
  <si>
    <t>con el fin de identificar los niveles de seguridad  y llevar el control de los activos de información tecnológicos del Ejército  Nacional,  en caso de no enviar matriz actualizada, por parte del CEDE6 se solicitará a JEMOP justificación del incumplimiento, dejando como soporte de la verificación un informe de entrega con  el formato de gestión de activos FO-JEMPP-CEDE-1358 diligenciado.</t>
  </si>
  <si>
    <t>El Comandante del  Comando de Apoyo Operacional de Comunicaciones y Ciberdefensa (CAOCC) Verifica anualmente el inventario de activos de información tecnológicos del Ejército  Nacional, de acuerdo al procedimiento de gestión de activos P-JEMPP-CEDE6-331  y NTC-ISO2001:2013 anexo A.8 Gestión de Activos, con el fin de identificar los niveles de seguridad  y llevar el control de los activos de información tecnológicos del Ejército  Nacional,  en caso de no enviar matriz actualizada, por parte del CEDE6 se solicitará a JEMOP justificación del incumplimiento, dejando como soporte de la verificación un informe de entrega con  el formato de gestión de activos FO-JEMPP-CEDE-1358 diligenciado.</t>
  </si>
  <si>
    <t>verifica trimestralmente que la transferencia de información sea realizada por medios autorizados (Correo institucional EJC, Sistema ORFEO, Nubes Institucionales EJC, Sistema de información SICDI, Carpeta Compartida en la red institucional en cumplimiento del procedimiento P-JEMPP-CEDE6-324  y NTC-ISO2001:2013 anexo A.13.2,</t>
  </si>
  <si>
    <t>El Oficial de Comunicaciones -TIC  de la División,  Fuerza de Despliegue Rápido, Brigada, Batallón, Comando Funcional, Comando de Apoyo, Oficinas asesoras del Comandante y Segundo Comandante del Ejército Nacional, Departamentos verifica trimestralmente que la transferencia de información sea realizada por medios autorizados (Correo institucional EJC, Sistema ORFEO, Nubes Institucionales EJC, Sistema de información SICDI, Carpeta Compartida en la red institucional en cumplimiento del procedimiento P-JEMPP-CEDE6-324  y NTC-ISO2001:2013 anexo A.13.2, Con el fin de controlar la transferencia de información por los medios autorizados, en caso de no enviar informe, por parte del CEDE6 se solicitara a las respectivas unidades la justificación del incumplimiento,    dejando como soporte el informe de verificación del cumplimiento.</t>
  </si>
  <si>
    <t>Validan trimestralmente la ejecución de copias de seguridad o backup de las bases de datos, servidores físicos y virtuales y archivos del Ejército Nacional en cumplimiento directiva 0200 del 2017 y procedimiento F-JEMPP-CEDE6-454 y NTC-ISO27001:2022 anexo A. 12.3.1 "Copias de Respaldo",</t>
  </si>
  <si>
    <t>con el fin de contar con un respaldo de la información en el momento que se requiera, en caso de no enviar informe, por parte del CEDE6 se solicitará a las respectivas unidades la justificación del incumplimiento, dejando como evidencia de la validación un informe ejecutivo del registro de ejecución de backup de acuerdo a formato de control de ejecución e inventario Backup FO-JEMPP-CEDE6-1781, de todos los componentes a los que se les haya realizado el Backup.</t>
  </si>
  <si>
    <t>Los oficiales/suboficiales de comunicaciones de las Unidades que cuenten con la administración de plataformas y/o sistemas de información, infraestructura tecnológica, etc.. del componente C5 Validan trimestralmente la ejecución de copias de seguridad o backup de las bases de datos, servidores físicos y virtuales y archivos del Ejército Nacional en cumplimiento directiva 0200 del 2017 y procedimiento F-JEMPP-CEDE6-454 y NTC-ISO27001:2022 anexo A. 12.3.1 "Copias de Respaldo", con el fin de contar con un respaldo de la información en el momento que se requiera, en caso de no enviar informe, por parte del CEDE6 se solicitará a las respectivas unidades la justificación del incumplimiento, dejando como evidencia de la validación un informe ejecutivo del registro de ejecución de backup de acuerdo a formato de control de ejecución e inventario Backup FO-JEMPP-CEDE6-1781, de todos los componentes a los que se les haya realizado el Backup.</t>
  </si>
  <si>
    <t>verifica trimestralmente la ejecución mensual de copias de respaldo o backup de la información institucional en cumplimiento Directiva 0200 del 2017, procedimiento P-JEMPP-CEDE6-454 y NTC-ISO27001.2022 anexo A 12.3.1 "Copias de Respaldo",</t>
  </si>
  <si>
    <t xml:space="preserve"> con el fin de tener respaldo y disponibilidad de la información, en caso de no enviar informe, por parte del CEDE6 se solicitará a las respectivas unidades la justificación del incumplimiento, dejando como evidenciada la verificación un informe de ejecución de backup.</t>
  </si>
  <si>
    <t>El Oficial de Comunicaciones -TIC  de la División,  Fuerza de Despliegue Rápido, Brigada, Batallón, Comando Funcional, Comando de Apoyo, Oficinas asesoras del Comandante y Segundo Comandante del Ejército Nacional, Departamentos, verifica trimestralmente la ejecución mensual de copias de respaldo o backup de la información institucional en cumplimiento Directiva 0200 del 2017, procedimiento P-JEMPP-CEDE6-454 y NTC-ISO27001.2022 anexo A 12.3.1 "Copias de Respaldo",  con el fin de tener respaldo y disponibilidad de la información, en caso de no enviar informe, por parte del CEDE6 se solicitará a las respectivas unidades la justificación del incumplimiento, dejando como evidenciada la verificación un informe de ejecución de backup.</t>
  </si>
  <si>
    <t>con el fin de llevar un control de cambios realizados en la infraestructura, en caso de no enviar informe, por parte del CEDE6 se solicitara a las respectivas unidades la justificación del incumplimiento, dejando como evidencia de la variación un informe de las gestiones de cambios de acuerdo a formatos de solicitud de cambios FO-JEMPP-CEDE6-1673 y la bitácora de control de cambios FO-JEMPP-CEDE6-1674.</t>
  </si>
  <si>
    <t>El Oficial de Comunicaciones de la División, Comando Funcional, Comando de Apoyo,  verifica trimestralmente el cumplimiento de las actividades diseñadas para el registro de los cambios de infraestructura tecnológica en cumplimiento del procedimiento P-JEMPP-CEDE6-423 "gestión de cambios de infraestructura tecnológica" y NTC-ISO2001:2013 anexo A. 12.1.2 "Gestión de Cambios", con el fin de llevar un control de cambios realizados en la infraestructura, en caso de no enviar informe, por parte del CEDE6 se solicitara a las respectivas unidades la justificación del incumplimiento, dejando como evidencia de la variación un informe de las gestiones de cambios de acuerdo a formatos de solicitud de cambios FO-JEMPP-CEDE6-1673 y la bitácora de control de cambios FO-JEMPP-CEDE6-1674.</t>
  </si>
  <si>
    <t>El Director de la Dirección de Planes y Políticas C5 (DIPOC)</t>
  </si>
  <si>
    <t xml:space="preserve"> con el fin de suplir las necesidades en materia de tecnología y sistemas de comunicaciones. En caso de no Recepcionar el informe por parte de DIPOC se solicitará la justificación del incumplimiento. Dejando como evidencia de la validación un informe de la emisión de los planes dirigida al CEDE6.</t>
  </si>
  <si>
    <t>El Director de la Dirección de Planes y Políticas C5 (DIPOC) valida mensualmente la emisión de los planes de distribución de material del componente C5 a las unidades del Ejercito Nacional de acuerdo al procedimiento No. P-JEMPP-CEDE6-304  con el fin de suplir las necesidades en materia de tecnología y sistemas de comunicaciones. En caso de no Recepcionar el informe por parte de DIPOC se solicitará la justificación del incumplimiento. Dejando como evidencia de la validación un informe de la emisión de los planes dirigida al CEDE6.</t>
  </si>
  <si>
    <t>Oficiales  de Comunicaciones Divisiones, Brigadas, Batallones, Fuerzas de Tarea, Fuerzas de Despliegue Rápido, Comandos Funcionales, Comandos de Apoyo, Ayudantía General y Segundo Comandante EJC. 
quien desempeñe funciones de Comunicaciones o Informática en las unidades cuya TOE no cuenta con S6, B6, F6,C6, D6)</t>
  </si>
  <si>
    <t>El Director de la Dirección de Prospectiva e Innovación C5 (DIPIC),</t>
  </si>
  <si>
    <t>con el fin de dar a conocer los planes de distribución emitidos. En caso de no Recepcionar el informe por parte de DIPIC se solicitará la  justificación del incumplimiento. dejando como evidencia de la validación un informe de la publicación de los planes dirigida al CEDE6.</t>
  </si>
  <si>
    <t>El Director de la Dirección de Prospectiva e Innovación C5 (DIPIC), valida mensualmente la publicación de los planes de distribución de material del componente C5 a las unidades del Ejercito Nacional de acuerdo al procedimiento No. P-JEMPP-CEDE6-304,  con el fin de dar a conocer los planes de distribución emitidos. En caso de no Recepcionar el informe por parte de DIPIC se solicitará la  justificación del incumplimiento. dejando como evidencia de la validación un informe de la publicación de los planes dirigida al CEDE6.</t>
  </si>
  <si>
    <t>con el fin de llevar un control de la distribución los mismos a las unidades del Ejército Nacional. En caso de presentarse novedades en la distribución se informará mediante oficio a CEDE6 para tomar acciones pertinentes.   Dejando como evidencia de la verificación un informe de entradas y salidas del material del Componente C5 dirigido a CEDE6.</t>
  </si>
  <si>
    <t>El Oficial de Comunicaciones de la División, Brigada,  Fuerza de Despliegue Rápido, Fuerza de Tarea,  Batallón, Comando Funcional, Comando de Apoyo, Oficinas asesoras del Comandante y Segundo Comandante del Ejército Nacional, cotejan mensualmente la distribución del material del componente C5 a las unidades de acuerdo a requerimientos registrados dentro de los planes de distribución emitidos por el Departamento de Comunicaciones CEDE6, con el fin de llevar un control de la distribución los mismos a las unidades del Ejército Nacional. En caso de presentarse novedades en la distribución se informará mediante oficio a CEDE6 para tomar acciones pertinentes.   Dejando como evidencia de la verificación un informe de entradas y salidas del material del Componente C5 dirigido a CEDE6.</t>
  </si>
  <si>
    <t>Análisis de inteligencia en apoyo al ataque a la red (explosivitas ilegales).</t>
  </si>
  <si>
    <t>verifica trimestralmente mediante las reuniones la correcta aplicación del protocolo de judicialización a la red de explosivitas de los Grupos Armados Organizados (GAO), de acuerdo a la Directiva Permanente 00000193 "Gestión de desminado"  misiones particulares,</t>
  </si>
  <si>
    <t>por  fraude interno en la omisión de los funcionarios que manipulen información, ya sea añadiendo o eliminando datos de los documentos soportes durante la ejecución de las tareas de desminado humanitario,</t>
  </si>
  <si>
    <t>verifica semestralmente el desarrollo de las  operaciones de desminado humanitario, de acuerdo al plan de trabajo establecido por sección de Operaciones de la BRDEH, corroborando el correcto desarrollo de los POA (Procedimiento operacional aprobado),</t>
  </si>
  <si>
    <t>con el fin de evitar las no conformidades en el desarrollo de las operaciones, en caso que no se pueda dar cumplimiento al plan se debe reprogramar las visitas técnicas, dejando como evidencia de la verificación el "informe de revista."</t>
  </si>
  <si>
    <t xml:space="preserve">     El riesgo afecta la imagen de la entidad internamente, de conocimiento general, nivel interno, de junta directiva y accionistas y/o de proveedores</t>
  </si>
  <si>
    <t>con el fin de identificar retrasos, desviaciones o requerimientos extraordinarios que puedan afectar los lineamientos doctrinales. Si la reunión no se realiza, se reprograma la misma, dejando como soporte documental de la verificación un acta de reunión.</t>
  </si>
  <si>
    <t>CEAYG - Ayudantía General Comando Ejército</t>
  </si>
  <si>
    <t>Inicia con la planeación técnica de la función archivística y administración de archivos desde su producción hasta su disposición final , Aplica a dependencias del COEJC- SECEJ- JEMPP- JEMGF- JEMOP - Divisiones, Brigadas, Batallones, Todas las escuelas de formación y capacitación, Direcciones, Departamentos, Comandos Funcionales, Comandos de Apoyo , BLICA.</t>
  </si>
  <si>
    <t xml:space="preserve">Oficial de Gestión Documental /Suboficial de Gestión Documental/ Ayudantía General Comando Ejército/Divisiones/ Brigadas/ Escuelas de Formación / Comandos /BLICA/ unidades del Ejército </t>
  </si>
  <si>
    <t>Porcentaje de cumplimiento de las actividades plasmadas en los diferentes planes emitidos por el Área de Gestión Documental  de la Ayudantía General ( Plan Archivístico Integral y Plan de Transferencias Documentales Primaria) .</t>
  </si>
  <si>
    <t xml:space="preserve"> Verifica mensualmente el cumplimiento de las actividades para la recepción de los documentos por correo electrónico de acuerdo a la directiva permanente No. 01016 /2016  instrucciones para la aplicación del proceso de gestión documental en el Ejército Nacional, con el fin de Recepcionar y enviar los documentos que son recibidos a través del correo institucional,</t>
  </si>
  <si>
    <t xml:space="preserve"> Verifica mensualmente el cumplimiento de las actividades relacionadas en el reglamento 4-01 de Gestión Documental  programa de Saneamiento ambiental  desinfección, desratización y desinsectación de los archivos y el programa de inspección y mantenimiento de sistema de almacenamiento e instalaciones físicas  </t>
  </si>
  <si>
    <t xml:space="preserve">con el fin de brindar una adecuada conservación de los acervos documentales evitando el deterioro de los archivos, En caso de presentar incumplimientos se realizara capacitación de las responsabilidades de los servidores públicos. Dejando como evidencia un informe de la actividad realizada con registro fotográfico anexando los formatos FO-SECEJ-CEAYG-2175 - FO-SECEJ-CEAYG-2176. </t>
  </si>
  <si>
    <t>Aplicación del programa de capacitación y sensibilización, del sistema integrado de conservación de acuerdo al reglamento 4-01 de Gestión Documental</t>
  </si>
  <si>
    <t>Oficial de Gestión Documental /Suboficial de Gestión Documental/Ayudantía General Comando Ejército/ Divisiones/ Brigadas/ Escuelas de Formación / Comandos / Departamentos (que cuenten con archivos centralizados) / BLICA/ unidades del Ejército Nacional</t>
  </si>
  <si>
    <t>con el fin de prevenir el deterioro de los acervos documentales, En caso de presentar incumplimiento se realizara estudio para traslado de la documentación que puedan ser afectados. Dejando como evidencia un informe  con registro fotográfico de la actividad realizada respecto al cambio de las unidades de conservación anexando el formato monitoreo control de condiciones ambientales FO-SECEJ-CEAYG-1014</t>
  </si>
  <si>
    <t xml:space="preserve"> Verifica bimestral el cumplimiento de las actividades del programa de mantenimiento de sistemas de almacenamiento e instalaciones físicas (revisiones de los elementos de seguridad, rutas de evacuación, infraestructura, estantería ,sistema de redes eléctricas en los archivos de gestión y centrales),</t>
  </si>
  <si>
    <t xml:space="preserve"> con el fin de minimizar los riesgos asociados con la conservación del material y las medidas de seguridad y protección establecidas, En caso de presentar incumplimientos se realizara simulacro de emergencia aplicada al material documental. Dejando como evidencia de la verificación un informe de seguimiento en registro fotográfico anexando el formato FO-SECEJ-CEAYG-2176</t>
  </si>
  <si>
    <t>Departamento de Educación Militar (CEDE7) - Dirección de Planeación de Educación (DIPED) - Comando de Educación y Doctrina (CEDOC) - Dirección de Educación (DIEDU).</t>
  </si>
  <si>
    <t>con el propósito de realizar control al proceso de Gestión de Educación Militar, de no realizarse, se deben reprogramar para el mes siguiente, dejando como soporte de la revisión un informe de las capacitaciones realizadas por el CEDOC.</t>
  </si>
  <si>
    <t xml:space="preserve">verifica semestralmente el conocimiento de las directivas y lineamientos emitidos por el Departamento de Educación Militar, al Subsistema de Educación del Ejército Nacional, de acuerdo con la Circular No. 00001327 de 2020 del Departamento de Planeación (CEDE5), </t>
  </si>
  <si>
    <t>con el fin de realizar seguimiento al conocimiento del personal que integra el Subsistema de Educación, de no realizarse, se deben reprogramar para el mes siguiente, dejando como soporte de la verificación un informe y circular.</t>
  </si>
  <si>
    <t xml:space="preserve">con el propósito de realizar seguimiento a los temas emitidos por el proceso, dejando como soporte de la validación un informe con la circular o boletín dirigida a las Unidades. </t>
  </si>
  <si>
    <t xml:space="preserve">por debilidad de los procesos sistemáticos de autorregulación y de seguimiento permanente de los programas académicos, al interior de cada Escuela, </t>
  </si>
  <si>
    <t>debido a la limitación en la mejora continua en el marco de los lineamientos del MEN, del CNA y del modelo de aseguramiento de la calidad.</t>
  </si>
  <si>
    <t>con el fin de realizar seguimiento al cumplimientos de la normatividad por parte de las Unidades, caso de no efectuarse en la fecha establecida, la actividad deberá reprogramarse y documentarse formalmente, dejando como soporte de la verificación un informe.</t>
  </si>
  <si>
    <t>con el propósito de realizar el seguimiento al estado de los procesos de autoevaluación. La actividad se formaliza mediante un informe técnico; si no se realiza en la fecha programada, deberá reprogramarse y documentarse formalmente, dejando como soporte de la verificación un informe.</t>
  </si>
  <si>
    <t>con el propósito de realizar seguimiento a los planes, las fortalezas y las oportunidades de mejora identificadas en los procesos de autoevaluación,  si no se efectúa en la fecha programada, deberá reprogramarse e informar al Director, dejando como soporte de la verificación un informe técnico.</t>
  </si>
  <si>
    <t xml:space="preserve"> a causa de las falencias en el control y seguimiento de los sistemas de información académica, favoreciendo el interés particular sobre el interés institucional.</t>
  </si>
  <si>
    <t xml:space="preserve">con el propósito de realizar seguimiento y control a los cursos programados en la oferta académica, en caso de no cumplirse las actividades se realiza la reprogramación de las mismas, dejando como soporte documental de la verificación un informe que será remitido al Director de la Escuela. </t>
  </si>
  <si>
    <t>con el propósito de realizar seguimiento y control a los documentos, en caso de no cumplirse con la actividad se realiza la reprogramación de esta y se informa su incumplimiento, dejando como soporte documental de la verificación un informe que será remitido al Director de la Escuela.</t>
  </si>
  <si>
    <t xml:space="preserve"> verifica mensualmente las copias de seguridad  (backup) de  los archivos documentales del proceso de educación militar, de acuerdo a la Directiva Permanente No. 000221 de 2017 "Seguridad de la Información", </t>
  </si>
  <si>
    <t xml:space="preserve"> con la finalidad de proteger la información para evitar la manipulación incorrecta y uso indebido por personal no autorizado, en caso de no cumplirse con la actividad se realiza la reprogramación de la misma, dejando como documento soporte de la verificación un informe con sus respectivos anexos el cual será remitido al remitido al Director de la Escuela. </t>
  </si>
  <si>
    <t xml:space="preserve">con el fin de verificar que no se altere la planeación académica,  en caso de no cumplirse con la validación de las actividades se realiza la reprogramación,  dejando como soporte de la validación un informe que será remitido al Director de la Escuela. </t>
  </si>
  <si>
    <t>con el fin de verificar que se cumpla con la malla académica estipulada y las horas contratadas,  en caso de no cumplirse con la validación de las actividades se realiza la reprogramación, dejando como evidencia de la validación un informe comparativo detallado del proceso que será remitido al Director de la Escuela.</t>
  </si>
  <si>
    <t xml:space="preserve"> con el propósito de realizar seguimiento y control a los compromisos y obligaciones de este personal, en caso de no cumplirse con las actividades se realiza la reprogramación de la misma, dejando como soporte documental de la verificación un informe donde se relacione los nombres y números de acta de compromiso y confidencialidad institucional que será remitido al Director de la Escuela.</t>
  </si>
  <si>
    <t>a causa de las falencias en el control y seguimiento de los sistemas de información académica, favoreciendo el interés particular sobre el interés institucional.</t>
  </si>
  <si>
    <t xml:space="preserve">verifica mensualmente en reuniones de coordinación con jurídica, si se han reportado PQR (quejas y reclamaciones) o denuncias de corrupción, asociadas al proceso de Gestión de Educación Militar de acuerdo con los lineamientos establecidos en los reglamentos académicos, </t>
  </si>
  <si>
    <t xml:space="preserve">con el fin de brindar transparencia a los procedimientos académicos de la Unidad y la institución, en caso de se encuentren quejas y reclamaciones, se debe seguir el procedimiento de acuerdo al reglamento académico e informar al Director de la Escuela sobre los resultados encontrados para tomar las acciones respectivas del caso, dejando como evidencia de la verificación un Acta de Reunión. </t>
  </si>
  <si>
    <t xml:space="preserve">El Inspector de Estudios/Vicerrector Académico/ Oficial de Educación Militar/oficial de Educación Superior, </t>
  </si>
  <si>
    <t xml:space="preserve"> con el fin de evaluar periódicamente la calidad y efectividad de la formación y capacitación, en caso de no cumplirse con la actividad se realiza la reprogramación de la actividad, dejando como soporte de la revisión un informe con los aspectos positivos y por mejorar dirigido al Director de la Escuela.</t>
  </si>
  <si>
    <t>con el fin de validar las fechas de cargue y trazabilidad de la información, así como las notas de los cursos militares revisando planillas, reporte de notas, exámenes y trabajos, en caso de no cumplirse con la verificación de las actividades se realiza la reprogramación, dejando como soporte documental de la verificación un informe que será remitido al Director de la Escuela.</t>
  </si>
  <si>
    <t xml:space="preserve">por corrupción se use el poder en beneficio propio o de terceros, para sobrestimar costos en las necesidades de educación, que puedan generar excedentes en los recursos asignados permitiendo su desviación, </t>
  </si>
  <si>
    <t xml:space="preserve">verifica mensualmente que las necesidades relacionadas con la educación se soporten con evidencias documentales verificables (cotizaciones, estudios de mercado, análisis de precios unitarios, históricos de costos) generando las actas de verificación de costos a las necesidades presentadas, de acuerdo a la Directiva Permanente No. 07 de 2021 "Lineamientos a tener en cuenta en la gestión financiera para las Unidades y Subunidades ejecutoras del Ministerio de Defensa Nacional", </t>
  </si>
  <si>
    <t>con el propósito de contar con los soportes documentales necesarios para la estructuración del anteproyecto de presupuesto y el plan anual de adquisiciones, en caso de no realizarse, se debe programar para el próximo bimestre, dejando como soporte de la verificación un informe.</t>
  </si>
  <si>
    <t xml:space="preserve">verifica mensualmente a través de las mesas de trabajo entre CEDE7 y las dependencias del Ejército, la demanda real de las necesidades de la Educación, para el planeamiento de la oferta académica, y los convenios requeridos de acuerdo a la Directiva Permanente No. 07 de 2021 "Lineamientos a tener en cuenta en la gestión financiera para las Unidades y Subunidades ejecutoras del Ministerio de Defensa Nacional",  </t>
  </si>
  <si>
    <t>con el fin de realizar el cierre de brechas a través del anteproyecto de presupuesto y el plan anual de adquisiciones de cada vigencia,  en caso de no realizarse, se debe programar y se debe informar sobre su incumplimiento, dejando como evidencia de la verificación un informe y un actas de reunión.</t>
  </si>
  <si>
    <t>Director de Asuntos Disciplinarios y Administrativos del Ejército
(DADAE)
Oficial de asuntos Disciplinarios y Administrativos
(OADAS)
Oficiales jurídicos de Comandos Funcionales, Comandos de Apoyo, BLICA
Los Oficiales Jurídicos y/o Asesores Jurídicos Militares o sus equivalentes del Ejército Nacional de División, Brigadas y Batallones</t>
  </si>
  <si>
    <t xml:space="preserve">verifican mensualmente las investigaciones disciplinarias y administrativas de acuerdo al cumplimiento de la ley 1476 de 2011 y la 1862 del 2017, </t>
  </si>
  <si>
    <t xml:space="preserve">con el fin de evitar la inactividad o falencia en el adelantamiento de los procesos, en caso de  inactividad de alguna investigación se tomarían las acciones disciplinarias, por parte de los funcionarios competentes, dejando como evidencia de la verificación, el Acta de Reunión. </t>
  </si>
  <si>
    <t>con el fin de tener el registro de información que permita al custodio de las investigaciones tener certeza del lugar y estado en que se encuentran los procesos adelantados al interior de la institución, en caso de no haber sido asignados los expedientes se realizaran las anotaciones en el folio de vida de los funcionarios encargados de cumplir la actividad, dejando como evidencia de la validación, el acta de asignación de expedientes.</t>
  </si>
  <si>
    <t xml:space="preserve">El Director de Asuntos Disciplinarios y Administrativos del Ejército (DADAE), el Oficial de asuntos Disciplinarios y Administrativos (OADAS), Oficiales jurídicos de Comandos Funcionales, Comandos de Apoyo, BLICA
Los Oficiales Jurídicos y/o Asesores Jurídicos Militares o sus equivalentes del Ejército Nacional de División, Brigadas y Batallones </t>
  </si>
  <si>
    <t xml:space="preserve"> con el fin de tener un registro en tiempo real del estado de los procesos disciplinarios y administrativos y a su vez evitar la inactividad o falencia en el adelantamiento de los procesos, en caso de no tener actualizado el sistema  se realizara la anotación en los folios de vida de los funcionarios encargados de actualizar el sistema SIJEN, dejando como evidencia de la verificación, un informe de auditoría interna del sistema.</t>
  </si>
  <si>
    <t>con el fin de implementar dichas políticas al interior de la Fuerza de acuerdo con la normatividad vigente, en caso de  encontrar inconsistencia en algún lineamiento emitido, se informa al Comando superior para subsanar las novedades encontradas y mitigar su impacto, dejando como evidencia de la validación el oficio donde se solicita la información.</t>
  </si>
  <si>
    <t>verifica de manera mensual (permanentemente) los lineamientos emitidos por las Direcciones del Departamento Jurídico Integral</t>
  </si>
  <si>
    <t>con el fin de que toda política se encuentre acorde con la normatividad,  jurisprudencia y doctrina vigentes y que cuente con la revisión de DIPOJ, en caso de  encontrar inconsistencias se realiza oficio a la dirección que elaboro el producto con el fin que se acaten las recomendaciones jurídicas, dejando como evidencia de la verificación un documento donde se envían observaciones a la Dirección.</t>
  </si>
  <si>
    <t>por omitir o desconocer las acciones frente a las quejas y/o denuncias en temáticas propias de Derechos humanos e infracciones al DIH</t>
  </si>
  <si>
    <t>debido al  incumplimiento del seguimiento de quejas y/o por omisión de la interposición de la denuncia contra Grupos Armados Organizados (GAO) por eventos de violación a los derechos humanos e infracción al DIH.</t>
  </si>
  <si>
    <t>con la finalidad  de evidenciar el cumplimiento de la gestión en el trámite de las quejas, en caso de detectar retrasos en dicho trámite por las unidades se hace el llamado de atención por el retraso del cumplimiento a  los términos  de ley correspondientes, dejando como evidencia de la verificación documental, un informe.</t>
  </si>
  <si>
    <t>Los Oficiales Jurídicos y/o Asesores Jurídicos Militares o sus equivalentes del Ejército Nacional de División, Brigadas y Batallones</t>
  </si>
  <si>
    <t>con la finalidad  de evidenciar las actuaciones realizadas dentro del proceso, en caso de detectar el no cumplimiento de dicha actuación la unidad debe realizar un llamado de atención a sus unidades subalternas, dejando como evidencia de la verificación documental, un informe.</t>
  </si>
  <si>
    <t>Realizar reunión con el personal de las Unidades (DIV-BR-BT) de manera virtual sobre temas relacionados con la instauración de la denuncia ante la Fiscalía General contra los GAO por violación a los DDHH y DIH</t>
  </si>
  <si>
    <t>con el propósito de conocer la trazabilidad de la queja, en caso de encontrar inconsistencias en la información se devuelve para que se corrijan las observaciones, dejando como evidencia de la verificación documental, las fichas técnicas actualizadas (históricas y allegadas activas).</t>
  </si>
  <si>
    <t>El Director de Derecho Operacional  y Derechos  Humanos y Los Oficiales Jurídicos y/o Asesores Jurídicos Militares o sus equivalentes del Ejército Nacional de División, Brigadas y Batallones</t>
  </si>
  <si>
    <t>con el propósito de realizar un análisis estadístico sistematizado y porcentual izado, de lugares, actuaciones, conductas, acciones, respecto al trámite de las  quejas  históricas y allegadas por las  Unidades, en caso de encontrar información desactualizada o errada, se devuelve para que se corrijan las observaciones dejando como evidencia de la verificación, la base de datos o la actualización del Centro de Información, Difusión y Análisis Jurídico del Ejército Nacional (CIDAJE módulo quejas).</t>
  </si>
  <si>
    <t>DADAE, OADAS, Comandos Funcionales y de Apoyo y Los Oficiales Jurídicos y/o Asesores Jurídicos Militares o sus equivalentes del Ejército Nacional de División, Brigadas y Batallones</t>
  </si>
  <si>
    <t>El Director de Asuntos Disciplinarios y Administrativos del Ejército (DADAE), el Oficial de Asuntos Disciplinarios y Administrativos (OADAS), Oficiales jurídicos de Comandos Funcionales, Comandos de Apoyo, BLICA y Los Oficiales Jurídicos y/o Asesores Jurídicos Militares o sus equivalentes del Ejército Nacional de División, Brigadas y Batallones</t>
  </si>
  <si>
    <t>con la finalidad de verificar el termino de prescripción, en caso de no haber sido asignados los expedientes se realizaran las anotaciones en el folio de vida de los funcionarios encargados de cumplir la actividad, dejando como evidencia de la comparación, un informe de auditoría interna del sistema.</t>
  </si>
  <si>
    <t>con el fin de evitar la inactividad o falencia en el adelantamiento de los procesos realizando reuniones de asignación de procesos, de vigilancia, control y seguimiento, en caso de encontrar alguna inactividad de las investigaciones se tomarían las acciones disciplinarias, por parte de los funcionarios competentes, dejando como evidencia de la verificación un acta de asignación.</t>
  </si>
  <si>
    <t>con el fin de informar a los Ordenadores del Gasto del Cuartel General sobre el estado de cumplimiento de las metas de ejecución estipuladas por el Segundo Comandante del Ejército Nacional. En caso de no contar con acceso a los reportes del Sistema SIIF, se debe elaborar un documento explicando la novedad, acompañado del respectivo pantallazo de la plataforma. Dejando como soporte documental de la verificación, el informe de ejecución presupuestal correspondiente a las Unidades Centralizadas (DIADQ, DIPER, APOLOG, DIPSO).</t>
  </si>
  <si>
    <t>a causa del incumplimiento de los protocolos y procedimientos del Servicio al Ciudadano, para obtención de un beneficio propio o de un tercero.</t>
  </si>
  <si>
    <t>Cumplimiento a los términos estipulados por ley 1755/2015 para el trámite de PQRSD</t>
  </si>
  <si>
    <t>Validar el grado de satisfacción de la ciudadanía y los grupos de valor</t>
  </si>
  <si>
    <t>a causa de la falta de  compromiso personal de alumnos e Instructores  que adelantan y participan respectivamente en los cursos de entrenamiento</t>
  </si>
  <si>
    <t>Oficial y/o suboficial D7 CENAE, Inspectores de estudios de las escuelas de Entrenamiento CENAE en coordinación SEPSE de la Unidad</t>
  </si>
  <si>
    <t>con el propósito de constatar la adecuada implementación de los requerimientos de infraestructura, ayudas de instrucción y medidas de seguridad que puedan afectar la integridad física del personal,  en caso de encontrar alguna observación se suspende la instrucción hasta subsanar la novedad,   dejando como soporte informe ejecutivo (registro fotográfico) y copia del formato de revista establecido.</t>
  </si>
  <si>
    <t>El Oficial de Instrucción, entrenamiento y reentrenamiento B7 en coordinación con el SEPSE del CENAE o quien haga sus veces,</t>
  </si>
  <si>
    <t>El Oficial de Instrucción, entrenamiento y reentrenamiento y/o Inspector de Estudios de las Unidades quien haga sus veces.</t>
  </si>
  <si>
    <t>Realizar revistas al material e infraestructuras  de Instrucción y Entrenamiento asignado  a la Unidad.</t>
  </si>
  <si>
    <t xml:space="preserve">con el propósito de mantener la transparencia en el desarrollo de los programas de entrenamiento de la fuerza, en caso de encontrar PQR sobre presunta manipulación de información académica se debe informar al Director de las Escuelas, para establecer las acciones a tomar. Dejando como soporte de la verificación  un informe  </t>
  </si>
  <si>
    <t>con el propósito de realizar seguimiento y control a la documentación del personal certificado por la Unidad, de no realizarse la actividad durante el  periodo se deberá reprogramar e informar si se dio o no cumplimiento y porque, dejando como soporte documental de la verificación un informe ejecutivo de los resultados y observaciones obtenidas durante la actividad.</t>
  </si>
  <si>
    <t>con el propósito de garantizar la correcta utilización del material aeronáutico en los procesos y procedimientos de mantenimiento. En caso de encontrar deficiencias en los procesos y/o procedimientos se informara al Comando de la unidad para su corrección. Dejando como evidencia de la verificación un informe.</t>
  </si>
  <si>
    <t xml:space="preserve"> por incumplimiento y/o retrasos en el suministro de bienes y servicios a las unidades de la fuerza</t>
  </si>
  <si>
    <t>Realizar informe al Comando Superior con la relación de unidades pendientes por recoger material con su respectiva observación</t>
  </si>
  <si>
    <t>Realizar seguimiento y control a la programación de las operaciones logísticas de las unidades
Formatos para reuniones operacionales ( informe mensual de seguimiento</t>
  </si>
  <si>
    <t xml:space="preserve">con el fin de garantizar que se cumplan los requisitos del movimiento y documentación legal, en caso de no realizar la actividad se debe realizar un informe con la justificación de las causas, dejando como soporte de  la verificación de las actividades el formato de orden de marcha diligenciado (FO-JEMGF-COLOG-1488). </t>
  </si>
  <si>
    <t>Realizar comparativo entre la disponibilidad de vehículos VS la disponibilidad de conductores del parque automotor.</t>
  </si>
  <si>
    <t>Realizar verificación del posicionamiento de material en los diferentes almacenes y/o bodegas.
Informe.</t>
  </si>
  <si>
    <t>Capacitar al personal en las directrices entregadas por la directiva permanente 00000162 de 2019 operaciones logísticas.</t>
  </si>
  <si>
    <t>Verificar  las bodegas de todos los almacenes, con el fin de evidenciar la condición del almacenamiento del  material   evitando daños   causados por efectos de almacenamiento o del factor climático.</t>
  </si>
  <si>
    <t>debido a que no se asigna roles claro de responsabilidad y supervisión, o no se hizo uso de los procedimiento ya establecidos en la doctrina y normatividad logística.</t>
  </si>
  <si>
    <t xml:space="preserve">Elaborar un informe trimestral que documente las novedades presentadas y las acciones correctivas implementadas, documentado en la disponibilidad y utilización de los vehículos destinados al traslado del personal en tratamiento, así como en los pre operativos efectuados durante el período. </t>
  </si>
  <si>
    <t>El Comandante del Batallón en coordinación con el Ejecutivo y Segundo Comandante BASAN</t>
  </si>
  <si>
    <t xml:space="preserve">verifica
mensualmente el cumplimiento de los parámetros establecidos en la directiva No. 00000050 de 2021 planeamiento logístico ,  correspondiente a la ejecución de los recursos asignados para el personal militar en tratamiento, </t>
  </si>
  <si>
    <t>con el propósito de identificar las necesidades y seguimiento a las 5 capacidades logísticas, en caso de no realizar la actividad se programa para realizar el siguiente mes informando al comando superior, dejando como evidencia las actas de reunión de radar de transparencia.</t>
  </si>
  <si>
    <t>Oficial de operaciones logísticas u oficial de administración logística o quien haga sus veces (BAABS2, COMOL2, COMOL3</t>
  </si>
  <si>
    <t xml:space="preserve">con el fin de garantizar la trazabilidad de los movimientos  en el sistema. En caso de no realizar la verificación se deberá justificar el incumplimiento, dejando como evidencia documental de la verificación un informe.
</t>
  </si>
  <si>
    <t xml:space="preserve">Oficial de operaciones logísticas u oficial de administración logística o quien haga sus veces (BAABS2, COMOL2, COMOL3  Verifica mensualmente el consolidado de los movimientos diarios en el sistema SAP de los almacenes, de acuerdo a  manual de procedimientos administrativos y financieros para el manejo de bienes del Ministerio de Defensa Nacional (FP-M-003) con el fin de garantizar la trazabilidad de los movimientos  en el sistema. En caso de no realizar la verificación se deberá justificar el incumplimiento, dejando como evidencia documental de la verificación un informe.
</t>
  </si>
  <si>
    <t>con el fin de garantizar la entrega del material a las unidad, evitando la perdida o desviación del material reservado y/o no reservado e custodia. En caso de encontrar novedades las unidades debe de realizar un informe al oficial de operaciones logísticas con la justificación,  dejando como soporte de la verificación  el Acta de Reunión.</t>
  </si>
  <si>
    <t>Jefes de Estado Mayor ( BAABS2, COMOL2, COMOL3 erifica mensualmente en las reuniones administrativas  los consolidados de los planes de material asignados a sus unidades mediante el sistema SAP acuerdo a  manual de procedimientos administrativos y financieros para el manejo de bienes del Ministerio de Defensa Nacional (FP-M-003) con el fin de garantizar la entrega del material a las unidad, evitando la perdida o desviación del material reservado y/o no reservado e custodia. En caso de encontrar novedades las unidades debe de realizar un informe al oficial de operaciones logísticas con la justificación,  dejando como soporte de la verificación  el Acta de Reunión.</t>
  </si>
  <si>
    <t>verifica mensualmente  en  los diferentes almacenes, la trazabilidad entre el material físico vs. Material SAP de acuerdo al manual de procedimientos administrativos y financieros para el manejo de bienes del Ministerio de Defensa Nacional (fp-m003)</t>
  </si>
  <si>
    <t>con el fin de garantizar que todo el inventario que se encuentre físico coincida con el registrado en el sistema SAP. En caso de no realizar la verificación, se deberá justificar mediante un informe, dejando como evidencia un informe de revistas selectivas.</t>
  </si>
  <si>
    <t xml:space="preserve"> El Oficial Operaciones Logísticas u oficial de administración y logística o quien haga sus veces (BAABS2,COMOL2, COMOL3 verifica mensualmente  en  los diferentes almacenes, la trazabilidad entre el material físico vs. Material SAP de acuerdo al manual de procedimientos administrativos y financieros para el manejo de bienes del Ministerio de Defensa Nacional (fp-m003) con el fin de garantizar que todo el inventario que se encuentre físico coincida con el registrado en el sistema SAP. En caso de no realizar la verificación, se deberá justificar mediante un informe, dejando como evidencia un informe de revistas selectivas.</t>
  </si>
  <si>
    <t>por corrupción de los servidores públicos que adulteren, adicionen o eliminen registros e información en los sistemas y plataformas de inventarios logísticos SAP - SILOG</t>
  </si>
  <si>
    <t>Actualización DATA Maestra</t>
  </si>
  <si>
    <t xml:space="preserve">con el propósito de evitar movimientos erróneos y no autorizados en el sistema. En caso de que CEDE4 no pueda realizar las verificaciones se delega a la División correspondiente para adelantar las mismas, dejando como evidencia de la verificación un informe. </t>
  </si>
  <si>
    <t>con el fin de realizar control y seguimiento a los inventarios logísticos. En caso de no realizar la validación se deberá justificar el incumplimiento, dejando como evidencia la validación con la confrontación de los boletines de consumo y activos fijos firmados.</t>
  </si>
  <si>
    <t>con el fin de hacer seguimiento a los elementos que están físicos vs. sistema SAP y no exista fuga o pérdida de material en bodega o en servicio. En caso de no realizarlas, se deberá justificar el incumplimiento, dejando como evidencia el acta de confrontación de cargos .</t>
  </si>
  <si>
    <t>por debido a inadecuado planeamiento de sostenimiento logístico a bienes que se encuentran en mantenimiento, fuera de servicio u obsoletos</t>
  </si>
  <si>
    <t>El Oficial de Determinación de la Demanda de DIPEL a través del área funcional de Transportes</t>
  </si>
  <si>
    <t xml:space="preserve"> verifica anualmente el número de vehículos del Ejército Nacional en situación de servicio conforme al reporte descargado del sistema SAP ZETAREPORTESAF de acuerdo a lo establecido en la Directiva de Planeamiento Logístico N°0000050/2021 anexo G y al procedimiento determinación de la demanda P-JEMPP-CEDE4-271, 
</t>
  </si>
  <si>
    <t>El Director de Sistemas de Información Logística a través del área de inventarios</t>
  </si>
  <si>
    <t>verifica de trimestral la situación de los inventarios logísticos  de acuerdo al procedimiento "seguimiento inventarios sistema (SAP - SILOG) P-JEMPP-CEDE4-272",</t>
  </si>
  <si>
    <t>con el propósito de controlar y verificar el estado de los bienes asignados a las Unidades y proyectar las depuraciones del material que cumplen su vida útil y/o se encuentren obsoletos, en caso de no realizar dentro del trimestre, deberá hacerla de manera prioritaria o delegar a la División correspondiente para que realice la verificación,  dejando como evidencia un informe de la visita realizada.</t>
  </si>
  <si>
    <t>Realiza revisión previa de los Planes de necesidades para área de transportes generados en el periodo con todos los requisitos antes de remitirlos a las CENAC</t>
  </si>
  <si>
    <t>Líder del proceso de planeamiento logístico en las Divisiones, Comandos Funcionales - Comandos de Apoyo, D4, B4, S4, C4</t>
  </si>
  <si>
    <t xml:space="preserve">para ello contempla la disponibilidad de los vehículos en servicio y combustible asignado de acuerdo Orden Administrativa de Partidas Fiscales (OAPF) y la confrontación de libros de asignación o consumo de combustibles con movimientos registrados en SAP, en caso de no hacerlo deberá delegar a funcionario IDONEO ( conocimientos ) para que efectué la verificar y reporte oportuno,  dejando como evidencia informe. </t>
  </si>
  <si>
    <t>con el fin de  validar y  priorizar las necesidades de acuerdo al presupuesto asignado, en caso de no verificar las solicitudes y los inventarios, se deberá reprogramar o adicionar las reuniones necesarias hasta establecer la determinación de la demanda de acuerdo a las necesidades, dejando como evidencia acta de reunión.</t>
  </si>
  <si>
    <t>para identificar los programas y fechas de cumplimiento respecto a los elementos a producir por el Batallón de intendencia y Batallón de mantenimiento, en caso de no verificar las necesidades proyectadas , deberá  justificar como estableció los programas y fechas de producción dejando como evidencia el archivo de Excel "necesidades iniciales".</t>
  </si>
  <si>
    <t>Oficial de políticas logísticas</t>
  </si>
  <si>
    <t>con el fin de generar el plan y cronogramas de mantenimiento de las plataformas de vehículos blindados, tácticos, sistema de artillería, armamento liviano y optronicos, teniendo en cuenta  los requerimientos que envían las Unidades de mantenimiento, en caso de NO verificar las necesidades de mantenimiento ni las capacidades de las Unidades según los niveles (I -II), deberán justificar como establecieron el plan y cronograma respectivo, dejando como evidencia el Plan de Mantenimiento.</t>
  </si>
  <si>
    <t>para identificar cantidades, programas y fechas de suministro, en caso de no hacer la verificar previa del material existente, a producir, adquirir y de mantenimiento, deberá justificar como establecieron el plan de abastecimiento, dejando como evidencia el oficio de solicitud de Demanda de requerimientos, órdenes y presupuesto autorizado.</t>
  </si>
  <si>
    <t>con el fin de optimizar la inversión de los recursos, de acuerdo a las solicitudes de los procesos, en caso de no realizar la verificación de las necesidades de sus Unidades, deberán justificar como se establecieron para la generación de los planes, dejando como evidencia de los planes de necesidades.</t>
  </si>
  <si>
    <t>para ello se realizara en las visitas la confrontación de inventarios con el propósito de controlar y verificar el estado de los bienes asignados a las Unidades y proyectar las depuraciones del material que cumplen su vida útil y/o se encuentren obsoletos en caso de no poder realizar la verificación, se delegara de acuerdo a sucesión del mando dentro de los gestores de inventarios realizarla,  dejando como evidencia un informe de la visita realizada.</t>
  </si>
  <si>
    <t>El Director de Sistemas de Información Logística a través del área de inventarios,</t>
  </si>
  <si>
    <t>ESTE RIESGO NO SE PUBLICA DE ACUERDO A LA LEY ESTATUTARIA 1621 DEL 17 DE ABRIL DEL 2013 POR SU CLASIFICACIÓN RESERVADA.
SE PUEDE CONSULTAR EN EL CEDE 2</t>
  </si>
  <si>
    <t>con el fin de realizar seguimiento y control del avance del proyecto evitando  que la información sea errónea y genere desinformación del estado real de las obras de consolidación, en caso de presentarse errores en la información se notifica a la unidad, dejando como evidencia de la verificación el "formato FO-COING-986 Informe supervisión proyectos de consolidación."</t>
  </si>
  <si>
    <t xml:space="preserve">Realizar la recepción y verificación de los Kardex de suministro y combustible de los proyectos de consolidación que se encuentren en ejecución. </t>
  </si>
  <si>
    <t>con el propósito de evitar reprocesos y retrasos en la liquidación de los convenios, en caso de no cumplir con algún ítem de la lista de verificación se debe solicitar la información a la entidad correspondiente, dejando como evidencia de la verificación el "formato FO-COING-575 listas de chequeo de carpetas de proyectos".</t>
  </si>
  <si>
    <t>con el fin de hacer el seguimiento a los compromisos adquiridos y  corroborar la información del avance de obra, en caso de no cumplir con los compromisos se debe informar al jefe inmediato con el fin de realizar las correcciones, dejando como evidencia de la verificación las "actas de comité o actas de reunión."</t>
  </si>
  <si>
    <t>con el fin de dar cumplimiento a los artículos descritos en la Ley 1861 de 2017, Ley 2341 de 2023 y demás lineamientos  emitidos por el Comando de Reclutamiento y Control Reservas, en caso de encontrar inconsistencias en el cumplimiento de la gestión, se reportará al Comandante del COREC,  como soporte documental de la verificación se realizará un informe de resultados.</t>
  </si>
  <si>
    <t>con el fin de evaluar los aspectos relevantes de la normatividad vigente y demás lineamientos fundamentales que aplica al subsistema de reclutamiento, en caso de encontrar novedades en el resultado de la evaluación se dejará evidencia de las inconsistencias, informado  al Director de Reclutamiento para la toma de decisiones, como soporte de la verificación será un informe.</t>
  </si>
  <si>
    <t>Realizar reunión de seguimiento trimestral Call center para evaluar el comportamiento a nivel nacional de la definición de situación militar de segunda clase</t>
  </si>
  <si>
    <t xml:space="preserve">con el fin de medir la atención prestada por los Distritos Militares durante la definición de su situación militar, en caso de encontrar bajos porcentajes de satisfacción por parte del ciudadano, se tomarán las acciones pertinentes,  como soporte documental de la verificación se generará un informe de resultados. </t>
  </si>
  <si>
    <t xml:space="preserve"> con el fin de garantizar que dicho personal sea capacitado en los aspectos y lineamientos relevantes para la incorporación, en caso de no realizarse esta actividad se debe reprogramar, dejando como soporte documental de la verificación un informe de resultados.</t>
  </si>
  <si>
    <t>Recalcar las funciones a las Unidades Tácticas y Comités de Incorporación sobre el proceso de incorporación de acuerdo a la ley 1861 de 2017, ley 2341 de 2023, ley 2384 de 2024</t>
  </si>
  <si>
    <t>por el déficit de postulantes en las escuelas de formación militar</t>
  </si>
  <si>
    <t>debido a deficiencias en la estrategia de comunicación en los canales digitales para la promoción de los programas de formación y ofertas académicas.</t>
  </si>
  <si>
    <t>Actividades para la consolidación del talento humano a través de la planeación.</t>
  </si>
  <si>
    <t>El Oficial de incorporación de las escuelas / Administración plataforma, (ESMIC - EMSUB – ESPRO),</t>
  </si>
  <si>
    <t xml:space="preserve"> a causa de la falta de ética y transparencia en el  proceso de selección e incorporación.</t>
  </si>
  <si>
    <t>Realizar informe de actividades establecidas en el cronograma de DANTE , incluyendo campañas de actividades anticorrupción a los comités de selección y incorporación.</t>
  </si>
  <si>
    <t>Oficial de Incorporación</t>
  </si>
  <si>
    <t xml:space="preserve">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 </t>
  </si>
  <si>
    <t>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t>
  </si>
  <si>
    <t>Por corrupción, se use el poder en beneficio propio o de terceros, para el tráfico ilícito de material histórico del Ejército Nacional.</t>
  </si>
  <si>
    <t>Oficiales y/o Suboficiales de Instrucción y entrenamiento, Sociohumanistica Militar, Cultura Militar o quienes hagas sus veces, de ( DIVISIONES , ESMIC, EMSUB, CEMIL, CEMAI, CIDES, CENAE, BRIER) y otras Unidades</t>
  </si>
  <si>
    <t xml:space="preserve">Oficiales y/o Suboficiales de Instrucción y entrenamiento, Sociohumanistica Militar, Cultura Militar o quienes hagas sus veces, de ( DIVISIONES , ESMIC, EMSUB, CEMIL, CEMAI, CIDES, CENAE, BRIER) y otras Unidades, </t>
  </si>
  <si>
    <t>Con  el fin de dar testimonio de la 
existencia del material, en caso de no 
cumplimiento de la actividad , se 
reprograma las misma, dejando como 
soporte de la verificación un informe 
de conservación y salvaguarda de 
patrimonio cultural de la Institución.</t>
  </si>
  <si>
    <t>Con el fin de  verificar su correcto 
diligenciamiento y fortalecer la imagen 
institucional  ante la población civil, de 
no realizarse la actividad se debe 
reprogramar para el próximo trimestre,  
dejando como soporte documental de 
la verificación oficio remisorio de la 
reseña histórica a la Unidad.</t>
  </si>
  <si>
    <t xml:space="preserve"> verifica trimestralmente  el cumplimiento de las actividades de difusión y capacitaciones establecidas en el plan de trabajo de Sociohumanistica y Cultura Militar, de acuerdo a la Directiva Permanente No. 118  de 2021 "Lineamientos  para la Gestión de la cultura militar del Ejercito Nacional", </t>
  </si>
  <si>
    <t>RIESGOS DE INTEGRIDAD PÚBLICA DEL EJÉRCITO NACIONAL VIGENCIA 2026</t>
  </si>
  <si>
    <t xml:space="preserve">Adquisición de Bienes y Servicios </t>
  </si>
  <si>
    <t>Posibilidad de afectación reputacional, por conflicto de interés, al manipular, alterar o eliminar de manera no autorizada información doctrinal, mediante acciones u omisiones del personal militar y civil que hace parte del proceso de Gestión de Doctrina, a causa del incumplimiento de los lineamientos legales y normativos que regulan la reserva y protección de la información clasificada de la Fuerza, favoreciendo intereses particulares sobre el interés institucional.</t>
  </si>
  <si>
    <t>Posibilidad de afectación económica por corrupción al uso indebido de la maquinaria (línea amarilla y blanca) sin autorización del Comando de Ingenieros, a causa de favorecer a terceros a cambio de beneficios propios.</t>
  </si>
  <si>
    <t xml:space="preserve">Posibilidad de Afectación Reputacional por fraude interno en  la manipulación de los sistemas de información penitenciaria y carcelaria de las personas privadas de la libertad, a causa de la falta de conocimientos específicos de los servidores públicos de las CPAMS para la función penitenciaria y carcelaria. </t>
  </si>
  <si>
    <t>Posibilidad de afectación económica y reputacional por corrupción al desviar los recursos asignados para las actividades desarrolladas en la Dirección de familia y bienestar a causa de incumplimiento a lo establecido en la Directiva de familia y bienestar vigente.</t>
  </si>
  <si>
    <t>a causa de incumplimiento a lo establecido en la Directiva de familia y bienestar vigente.</t>
  </si>
  <si>
    <t>Posibilidad de afectación reputacional por fraude interno en la acción u omisión de un funcionario se manipule, venda, entregue o modifique información relacionada con la evaluación por competencias del personal militar estudiado para ascenso o llamamiento a curso al grado inmediatamente superior, en la categoría de Oficiales:  de MY a TC, CR a BG, BG A MG y en categoría de suboficiales de SM a SMC, SMC a SMCC. A causa de la falta de seguimiento y aplicación rigurosa de protocolos éticos y tecnológicos que compromete la transparencia en los procesos de evaluación para ascensos.</t>
  </si>
  <si>
    <t>por fraude interno en la acción u omisión de un funcionario se manipule, venda, entregue o modifique información relacionada con la evaluación por competencias del personal militar estudiado para ascenso o llamamiento a curso al grado inmediatamente superior, en la categoría de Oficiales:  de MY a TC, CR a BG, BG A MG y en categoría de suboficiales de SM a SMC, SMC a SMCC.</t>
  </si>
  <si>
    <t>Posibilidad de afectación reputacional y económica por fraude interno en la adulteración de conceptos médicos y documentos asociados al proceso de Juntas Médicas para el pago injustificado de indemnizaciones a causa de que el personal de medicina laboral reciba dádivas o beneficio personal dentro del proceso de las juntas médicas.</t>
  </si>
  <si>
    <t>Posibilidad de afectación reputacional y económica por fraude interno al adulterar los expedientes prestacionales que generan pago de indemnizaciones, fallecidos y cesantías a causa de que los servidores públicos reciban dádivas por el cobro de trámites.</t>
  </si>
  <si>
    <t>a causa de que los servidores públicos reciban dádivas por el cobro de trámites.</t>
  </si>
  <si>
    <t>a causa de falencias en el cumplimiento de los deberes académicos.</t>
  </si>
  <si>
    <t>por fraude interno en la adulteración de conceptos médicos y documentos asociados al proceso de Juntas Médicas para el pago injustificado de indemnizaciones</t>
  </si>
  <si>
    <t>Posibilidad de Afectación Económica y Reputacional por corrupción en la pérdida, alteración y/o eliminación de registros en el sistema SAP del material aeronáutico y/o equipo especial (Equipo Terrestre de Apoyo Aeronáutico (ETAA), Equipo de Soporte Vital de Aviación (ALSE) y Armamento Aéreo), a causa derivada del incumplimiento de la normatividad de Abastecimiento de Aviación y la priorización de intereses personales sobre los institucionales.</t>
  </si>
  <si>
    <t>por corrupción en la pérdida, alteración y/o eliminación de registros en el sistema SAP del material aeronáutico y/o equipo especial (Equipo Terrestre de Apoyo Aeronáutico (ETAA), Equipo de Soporte Vital de Aviación (ALSE) y Armamento Aéreo),</t>
  </si>
  <si>
    <t>Posibilidad de Afectación económica, por fraude interno, se adultere, manipule, modifique, adicione o elimine información de los incidentes, accidentes y reportes de seguridad operacional, a causa del incumplimiento de las normas y procedimientos de Aviación para la custodia de la información.</t>
  </si>
  <si>
    <t>por fraude interno, se adultere, manipule, modifique, adicione o elimine información de los incidentes, accidentes y reportes de seguridad operacional,</t>
  </si>
  <si>
    <t>Posibilidad de Afectación Económica y Reputacional, por fraude interno, al usar poder para manipular o alterar los requisitos que certifican la aptitud psicofísica de la persona, a causa del incumplimiento a las normas, procedimientos de Medicina de Aviación.</t>
  </si>
  <si>
    <t>Posibilidad de Afectación Económica y Reputacional por soborno entrante al aceptar o solicitar dádivas a beneficio propio y/o de terceros, a causa de la manipulación física del combustible de aviación generando pérdidas injustificadas.</t>
  </si>
  <si>
    <t xml:space="preserve"> por soborno entrante al aceptar o solicitar dádivas a beneficio propio y/o de terceros,</t>
  </si>
  <si>
    <t>a causa de la manipulación física del combustible de aviación generando pérdidas injustificadas.</t>
  </si>
  <si>
    <t>Posibilidad de Afectación Económica y Reputacional  por fraude interno  al aceptar o solicitar dádivas a beneficio propio y/o de terceros, a causa de la alteración de la documentación soporte en la solicitud de pedidos de combustible de aviación.</t>
  </si>
  <si>
    <t xml:space="preserve"> por fraude interno  al aceptar o solicitar dádivas a beneficio propio y/o de terceros, </t>
  </si>
  <si>
    <t>Posibilidad de afectación reputacional por fraude interno en la manipulación intencional de los resultados de las inspecciones por parte de los miembros de las comisiones inspectoras, en beneficio propio o de un tercero a causa de la inobservancia de los principios éticos establecidos en las normas de auditoría.</t>
  </si>
  <si>
    <t>a causa de la inobservancia de los principios éticos establecidos en las normas de auditoría.</t>
  </si>
  <si>
    <t>Posibilidad de Afectación Económica que por corrupción, se produzca uso inadecuado o pérdida de los bienes (equipos, maquinaria y vehículos)  a causa de la falta de control de inventarios en los almacenes y centros de costo por parte de los servidores públicos, quienes podrían utilizarlos para beneficio personal o de terceros.</t>
  </si>
  <si>
    <t xml:space="preserve"> por corrupción, se produzca uso inadecuado o pérdida de los bienes (equipos, maquinaria y vehículos)</t>
  </si>
  <si>
    <t>Posibilidad de afectación reputacional por corrupción en el desvío de material (cómputo, equipos de comunicaciones, accesorios, repuestos) del componente C5 del Ejército Nacional a unidades que no estaban relacionadas en el plan de distribución a causa de fallas en el seguimiento y control de la asignación de bienes.</t>
  </si>
  <si>
    <t>por corrupción en el desvío de material (cómputo, equipos de comunicaciones, accesorios, repuestos) del componente C5 del Ejército Nacional a unidades que no estaban relacionadas en el plan de distribución.</t>
  </si>
  <si>
    <t>Posibilidad de Afectación Reputacional, por conflicto de interés se use el poder para aumentar de manera  injustificada las horas cátedra o de capacitación de los programas académicos y cursos militares, a causa de las falencias en el control y seguimiento durante la planeación de las ofertas académicas, favoreciendo el interés particular sobre el interés institucional.</t>
  </si>
  <si>
    <t>Posibilidad de afectación reputacional, por conflicto de interés se use el poder, para alterar o falsificar los certificados y diplomas de los programas académicos y cursos militares,  a causa de las falencias en el control y seguimiento de los sistemas de información académica, favoreciendo el interés particular sobre el interés institucional.</t>
  </si>
  <si>
    <t>por conflicto de interés se use el poder, para alterar o falsificar los certificados y diplomas de los programas académicos y cursos militares,</t>
  </si>
  <si>
    <t xml:space="preserve">por conflicto de interés se use el poder para aumentar de manera  injustificada las horas cátedra o de capacitación de los programas académicos y cursos militares, </t>
  </si>
  <si>
    <t>Posibilidad de afectación reputacional por corrupción al recibir o solicitar dádivas en la gestión de procesos disciplinarios y de responsabilidad administrativa en contravía del ordenamiento legal a causa de falta de sentido de pertenencia Institucional</t>
  </si>
  <si>
    <t>por corrupción al recibir o solicitar dádivas o beneficios a nombre propio o de terceros en la gestión de procesos disciplinarios y de responsabilidad administrativa en contravía del ordenamiento legal</t>
  </si>
  <si>
    <t>Posibilidad de afectación económica y reputacional por fraude interno que facilite gestiones fraudulentas en el tramite de PQRSD presentadas por los ciudadanos y/o grupos de valor a causa del  incumplimiento de los protocolos y procedimientos del servicio al ciudadano, para obtención de un beneficio propio o de un tercero</t>
  </si>
  <si>
    <t>Posibilidad de Afectación Reputacional y económica, por corrupción en la acción u omisión se use el poder para utilizar la infraestructura y/o personal militar en actividades no autorizadas por la Fuerza, a causa de la deficiencia en los controles que garanticen el adecuado uso de los bienes y capacidades.</t>
  </si>
  <si>
    <t xml:space="preserve">a causa de la deficiencia en los controles que garanticen el adecuado uso los bienes y capacidades. </t>
  </si>
  <si>
    <t>Posibilidad de afectación reputacional y económica por corrupción en el control del material para mantenimiento aeronáutico,  a causa de la inadecuada aplicación de los procedimientos y controles de mantenimiento de aviación.</t>
  </si>
  <si>
    <t>Posibilidad de Afectación Económica por corrupción  se  genere pérdidas o desviación del material reservado y/o no reservado en custodia de los almacenistas a causa de obtener un beneficio propio o para un tercero.</t>
  </si>
  <si>
    <t xml:space="preserve"> por corrupción  se  genere pérdidas o desviación del material reservado y/o no reservado en custodia de los almacenistas</t>
  </si>
  <si>
    <t>Posibilidad de Afectación Reputacional, por soborno entrante al definir de forma irregular la situación militar de II clase de los ciudadanos,  a causa de la falta de ética y transparencia en los procedimientos utilizados buscando el beneficio propio y/o de terceros.</t>
  </si>
  <si>
    <t>por soborno entrante al definir de forma iregular la situación militar  de II clase de los ciudadanos</t>
  </si>
  <si>
    <t>a causa de la falta de ética y transparencia en los procedimientos utilizados buscando el beneficio propio y/o de terceros.</t>
  </si>
  <si>
    <t>Posibilidad de Afectación Reputacional y Económica que por fraude interno, se use el poder, en beneficio propio o de terceros, el plagio de producción intelectual del Ejército Nacional  a causa de deficiencias en el seguimiento y control administrativo del proceso de Sociohumanística y Cultura Militar.</t>
  </si>
  <si>
    <t>A causa de deficiencias en la aplicación de controles y custodia de los bienes a cargo de la Fuerza.</t>
  </si>
  <si>
    <t>Por fraude interno, se use el poder, en beneficio propio o de terceros, para el plagio de producción intelectual del Ejército Nacional.</t>
  </si>
  <si>
    <t>a causa de deficiencias en el control y seguimiento durante la administración del proceso de Sociohumanística y Cultura Militar.</t>
  </si>
  <si>
    <t>Abastecimiento de Aviación</t>
  </si>
  <si>
    <t xml:space="preserve">Proyectos de Consolidación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</si>
</sst>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3">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b/>
      <sz val="28"/>
      <color rgb="FF000000"/>
      <name val="Arial Narrow"/>
      <family val="2"/>
    </font>
    <font>
      <sz val="11"/>
      <color rgb="FF000000"/>
      <name val="Arial Narrow"/>
      <family val="2"/>
    </font>
    <font>
      <b/>
      <sz val="11"/>
      <color rgb="FF000000"/>
      <name val="Arial Narrow"/>
      <family val="2"/>
    </font>
    <font>
      <sz val="11"/>
      <color theme="1"/>
      <name val="Calibri"/>
      <family val="2"/>
    </font>
    <font>
      <b/>
      <sz val="14"/>
      <color rgb="FF000000"/>
      <name val="Arial"/>
      <family val="2"/>
    </font>
    <font>
      <b/>
      <sz val="19"/>
      <color rgb="FF000000"/>
      <name val="Arial"/>
      <family val="2"/>
    </font>
    <font>
      <sz val="14"/>
      <color rgb="FF000000"/>
      <name val="Arial"/>
      <family val="2"/>
    </font>
    <font>
      <sz val="14"/>
      <color rgb="FF000000"/>
      <name val="Calibri"/>
      <family val="2"/>
    </font>
    <font>
      <sz val="11"/>
      <color rgb="FF000000"/>
      <name val="Arial"/>
      <family val="2"/>
    </font>
    <font>
      <sz val="11"/>
      <name val="Calibri"/>
      <family val="2"/>
      <scheme val="minor"/>
    </font>
    <font>
      <b/>
      <sz val="14"/>
      <name val="Arial"/>
      <family val="2"/>
    </font>
    <font>
      <sz val="14"/>
      <name val="Arial"/>
      <family val="2"/>
    </font>
    <font>
      <sz val="14"/>
      <name val="Calibri"/>
      <family val="2"/>
    </font>
    <font>
      <sz val="9"/>
      <color rgb="FF000000"/>
      <name val="Tahoma"/>
      <family val="2"/>
    </font>
    <font>
      <b/>
      <sz val="9"/>
      <color rgb="FF000000"/>
      <name val="Tahoma"/>
      <family val="2"/>
    </font>
    <font>
      <sz val="12"/>
      <color rgb="FF000000"/>
      <name val="Aptos"/>
      <family val="2"/>
    </font>
    <font>
      <sz val="18"/>
      <color rgb="FF000000"/>
      <name val="Calibri"/>
      <family val="2"/>
    </font>
    <font>
      <sz val="11"/>
      <color rgb="FF000000"/>
      <name val="Calibri"/>
      <family val="2"/>
    </font>
    <font>
      <b/>
      <sz val="28"/>
      <color rgb="FF000000"/>
      <name val="Arial Narrow"/>
    </font>
    <font>
      <b/>
      <sz val="14"/>
      <color rgb="FF000000"/>
      <name val="Arial"/>
    </font>
    <font>
      <sz val="11"/>
      <name val="Calibri"/>
    </font>
    <font>
      <b/>
      <sz val="19"/>
      <color rgb="FF000000"/>
      <name val="Arial"/>
    </font>
    <font>
      <sz val="14"/>
      <color rgb="FF000000"/>
      <name val="Arial"/>
    </font>
    <font>
      <sz val="11"/>
      <color rgb="FF000000"/>
      <name val="Arial Narrow"/>
    </font>
    <font>
      <sz val="11"/>
      <color theme="1"/>
      <name val="Calibri"/>
    </font>
    <font>
      <b/>
      <sz val="11"/>
      <color rgb="FF000000"/>
      <name val="Arial Narrow"/>
    </font>
    <font>
      <sz val="11"/>
      <color rgb="FF000000"/>
      <name val="Calibri"/>
    </font>
    <font>
      <sz val="12"/>
      <color rgb="FF000000"/>
      <name val="Arial"/>
      <family val="2"/>
    </font>
    <font>
      <sz val="22"/>
      <color rgb="FF000000"/>
      <name val="Calibri"/>
      <family val="2"/>
    </font>
  </fonts>
  <fills count="9">
    <fill>
      <patternFill patternType="none"/>
    </fill>
    <fill>
      <patternFill patternType="gray125"/>
    </fill>
    <fill>
      <patternFill patternType="solid">
        <fgColor theme="0" tint="-0.249977111117893"/>
        <bgColor indexed="64"/>
      </patternFill>
    </fill>
    <fill>
      <patternFill patternType="solid">
        <fgColor rgb="FFD9D9D9"/>
        <bgColor rgb="FF000000"/>
      </patternFill>
    </fill>
    <fill>
      <patternFill patternType="solid">
        <fgColor rgb="FFFFFFFF"/>
        <bgColor rgb="FF000000"/>
      </patternFill>
    </fill>
    <fill>
      <patternFill patternType="solid">
        <fgColor theme="3" tint="0.79998168889431442"/>
        <bgColor indexed="64"/>
      </patternFill>
    </fill>
    <fill>
      <patternFill patternType="solid">
        <fgColor rgb="FFFCD5B4"/>
        <bgColor rgb="FF000000"/>
      </patternFill>
    </fill>
    <fill>
      <patternFill patternType="solid">
        <fgColor rgb="FFFFFFFF"/>
        <bgColor rgb="FFFFFFFF"/>
      </patternFill>
    </fill>
    <fill>
      <patternFill patternType="solid">
        <fgColor rgb="FFD8D8D8"/>
        <bgColor rgb="FFD8D8D8"/>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thin">
        <color auto="1"/>
      </left>
      <right/>
      <top/>
      <bottom style="thin">
        <color auto="1"/>
      </bottom>
      <diagonal/>
    </border>
    <border>
      <left/>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9" fontId="2" fillId="0" borderId="0" applyFont="0" applyFill="0" applyBorder="0" applyAlignment="0" applyProtection="0"/>
    <xf numFmtId="0" fontId="3" fillId="0" borderId="0"/>
  </cellStyleXfs>
  <cellXfs count="456">
    <xf numFmtId="0" fontId="0" fillId="0" borderId="0" xfId="0"/>
    <xf numFmtId="0" fontId="0" fillId="0" borderId="9" xfId="0" applyBorder="1" applyAlignment="1">
      <alignment horizontal="center" vertical="center"/>
    </xf>
    <xf numFmtId="0" fontId="0" fillId="0" borderId="0" xfId="0" applyAlignment="1">
      <alignment wrapText="1"/>
    </xf>
    <xf numFmtId="0" fontId="5" fillId="0" borderId="11" xfId="0" applyFont="1" applyFill="1" applyBorder="1" applyAlignment="1">
      <alignment horizontal="center" vertical="top" wrapText="1"/>
    </xf>
    <xf numFmtId="0" fontId="5" fillId="0" borderId="1" xfId="0" applyFont="1" applyFill="1" applyBorder="1" applyAlignment="1">
      <alignment horizontal="center" vertical="top" wrapText="1"/>
    </xf>
    <xf numFmtId="14" fontId="5" fillId="0" borderId="1" xfId="0" applyNumberFormat="1"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xf>
    <xf numFmtId="0" fontId="5" fillId="0" borderId="1" xfId="0" applyFont="1" applyFill="1" applyBorder="1" applyAlignment="1" applyProtection="1">
      <alignment horizontal="center" vertical="top" wrapText="1"/>
    </xf>
    <xf numFmtId="0" fontId="5"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justify" vertical="center" wrapText="1"/>
      <protection locked="0"/>
    </xf>
    <xf numFmtId="0" fontId="5" fillId="0" borderId="1" xfId="0" applyFont="1" applyFill="1" applyBorder="1" applyAlignment="1" applyProtection="1">
      <alignment horizontal="justify" vertical="top" wrapText="1"/>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protection locked="0"/>
    </xf>
    <xf numFmtId="0" fontId="4" fillId="0" borderId="25" xfId="0" applyFont="1" applyFill="1" applyBorder="1" applyAlignment="1" applyProtection="1">
      <alignment vertical="top" wrapText="1"/>
      <protection locked="0"/>
    </xf>
    <xf numFmtId="0" fontId="4" fillId="0" borderId="26" xfId="0" applyFont="1" applyFill="1" applyBorder="1" applyAlignment="1" applyProtection="1">
      <alignment vertical="top" wrapText="1"/>
      <protection locked="0"/>
    </xf>
    <xf numFmtId="0" fontId="5" fillId="0" borderId="0" xfId="0" applyFont="1" applyFill="1" applyBorder="1" applyProtection="1">
      <protection locked="0"/>
    </xf>
    <xf numFmtId="0" fontId="4" fillId="0" borderId="22" xfId="0" applyFont="1" applyFill="1" applyBorder="1" applyAlignment="1" applyProtection="1">
      <alignment vertical="top" wrapText="1"/>
      <protection locked="0"/>
    </xf>
    <xf numFmtId="0" fontId="4" fillId="0" borderId="0" xfId="0" applyFont="1" applyFill="1" applyBorder="1" applyAlignment="1" applyProtection="1">
      <alignment vertical="top" wrapText="1"/>
      <protection locked="0"/>
    </xf>
    <xf numFmtId="0" fontId="4" fillId="0" borderId="31" xfId="0" applyFont="1" applyFill="1" applyBorder="1" applyAlignment="1" applyProtection="1">
      <alignment vertical="top" wrapText="1"/>
      <protection locked="0"/>
    </xf>
    <xf numFmtId="0" fontId="4" fillId="0" borderId="32" xfId="0" applyFont="1" applyFill="1" applyBorder="1" applyAlignment="1" applyProtection="1">
      <alignment vertical="top" wrapText="1"/>
      <protection locked="0"/>
    </xf>
    <xf numFmtId="0" fontId="5" fillId="4" borderId="0" xfId="0" applyFont="1" applyFill="1" applyBorder="1" applyProtection="1">
      <protection locked="0"/>
    </xf>
    <xf numFmtId="0" fontId="6" fillId="3" borderId="23" xfId="0" applyFont="1" applyFill="1" applyBorder="1" applyAlignment="1" applyProtection="1">
      <alignment horizontal="center" vertical="center" textRotation="90"/>
      <protection locked="0"/>
    </xf>
    <xf numFmtId="0" fontId="6" fillId="4" borderId="0" xfId="0" applyFont="1" applyFill="1" applyBorder="1" applyAlignment="1" applyProtection="1">
      <alignment horizontal="center" vertical="center"/>
      <protection locked="0"/>
    </xf>
    <xf numFmtId="0" fontId="6" fillId="6" borderId="0" xfId="0"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top" wrapText="1"/>
      <protection locked="0"/>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protection hidden="1"/>
    </xf>
    <xf numFmtId="0" fontId="5" fillId="0" borderId="1" xfId="0" applyFont="1" applyFill="1" applyBorder="1" applyAlignment="1" applyProtection="1">
      <alignment horizontal="center" vertical="top" textRotation="90"/>
      <protection locked="0"/>
    </xf>
    <xf numFmtId="9" fontId="5" fillId="0" borderId="11" xfId="0" applyNumberFormat="1" applyFont="1" applyFill="1" applyBorder="1" applyAlignment="1" applyProtection="1">
      <alignment horizontal="center" vertical="top"/>
      <protection hidden="1"/>
    </xf>
    <xf numFmtId="0" fontId="5" fillId="0" borderId="11" xfId="0" applyFont="1" applyFill="1" applyBorder="1" applyAlignment="1" applyProtection="1">
      <alignment horizontal="center" vertical="top" textRotation="90"/>
      <protection locked="0"/>
    </xf>
    <xf numFmtId="164" fontId="5" fillId="0" borderId="11" xfId="1" applyNumberFormat="1" applyFont="1" applyFill="1" applyBorder="1" applyAlignment="1" applyProtection="1">
      <alignment horizontal="center" vertical="top"/>
      <protection hidden="1"/>
    </xf>
    <xf numFmtId="164" fontId="5" fillId="0" borderId="11" xfId="0" applyNumberFormat="1" applyFont="1" applyFill="1" applyBorder="1" applyAlignment="1" applyProtection="1">
      <alignment horizontal="center" vertical="top"/>
      <protection hidden="1"/>
    </xf>
    <xf numFmtId="0" fontId="5" fillId="0" borderId="11" xfId="0" applyFont="1" applyFill="1" applyBorder="1" applyAlignment="1" applyProtection="1">
      <alignment horizontal="center" vertical="top" textRotation="90"/>
      <protection locked="0"/>
    </xf>
    <xf numFmtId="0" fontId="5" fillId="4" borderId="0" xfId="0" applyFont="1" applyFill="1" applyBorder="1" applyAlignment="1" applyProtection="1">
      <alignment vertical="top"/>
      <protection locked="0"/>
    </xf>
    <xf numFmtId="0" fontId="5" fillId="0" borderId="0" xfId="0" applyFont="1" applyFill="1" applyBorder="1" applyAlignment="1" applyProtection="1">
      <alignment vertical="top"/>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protection hidden="1"/>
    </xf>
    <xf numFmtId="9" fontId="5" fillId="0" borderId="1" xfId="0" applyNumberFormat="1" applyFont="1" applyFill="1" applyBorder="1" applyAlignment="1" applyProtection="1">
      <alignment horizontal="center" vertical="top"/>
      <protection hidden="1"/>
    </xf>
    <xf numFmtId="164" fontId="5" fillId="0" borderId="1" xfId="1" applyNumberFormat="1" applyFont="1" applyFill="1" applyBorder="1" applyAlignment="1" applyProtection="1">
      <alignment horizontal="center" vertical="top"/>
      <protection hidden="1"/>
    </xf>
    <xf numFmtId="164" fontId="5" fillId="0" borderId="1" xfId="0" applyNumberFormat="1" applyFont="1" applyFill="1" applyBorder="1" applyAlignment="1" applyProtection="1">
      <alignment horizontal="center" vertical="top"/>
      <protection hidden="1"/>
    </xf>
    <xf numFmtId="0" fontId="5" fillId="0" borderId="1" xfId="0" applyFont="1" applyFill="1" applyBorder="1" applyAlignment="1" applyProtection="1">
      <alignment horizontal="center" vertical="top" textRotation="90"/>
      <protection locked="0"/>
    </xf>
    <xf numFmtId="0" fontId="5" fillId="0" borderId="1" xfId="0" applyFont="1" applyFill="1" applyBorder="1" applyAlignment="1" applyProtection="1">
      <alignment horizontal="left" vertical="top"/>
      <protection locked="0"/>
    </xf>
    <xf numFmtId="0" fontId="5" fillId="0" borderId="11" xfId="0" applyFont="1" applyFill="1" applyBorder="1" applyAlignment="1">
      <alignment horizontal="center" vertical="top" wrapText="1"/>
    </xf>
    <xf numFmtId="0" fontId="5" fillId="0" borderId="0" xfId="0" applyFont="1" applyFill="1" applyBorder="1" applyAlignment="1" applyProtection="1">
      <alignment horizontal="center" vertical="center"/>
      <protection locked="0"/>
    </xf>
    <xf numFmtId="0" fontId="19" fillId="0" borderId="11" xfId="0" applyFont="1" applyFill="1" applyBorder="1" applyAlignment="1" applyProtection="1">
      <alignment horizontal="left" vertical="top" wrapText="1"/>
      <protection locked="0"/>
    </xf>
    <xf numFmtId="0" fontId="5" fillId="0" borderId="11" xfId="0" applyFont="1" applyFill="1" applyBorder="1" applyAlignment="1" applyProtection="1">
      <alignment horizontal="center" vertical="top" wrapText="1"/>
    </xf>
    <xf numFmtId="0" fontId="7" fillId="0" borderId="1" xfId="0" applyFont="1" applyFill="1" applyBorder="1" applyAlignment="1" applyProtection="1">
      <alignment horizontal="left" vertical="top" wrapText="1"/>
      <protection locked="0"/>
    </xf>
    <xf numFmtId="0" fontId="19" fillId="0" borderId="1" xfId="0" applyFont="1" applyFill="1" applyBorder="1" applyAlignment="1" applyProtection="1">
      <alignment horizontal="left" vertical="center"/>
      <protection locked="0"/>
    </xf>
    <xf numFmtId="0" fontId="20" fillId="0" borderId="1" xfId="0" applyFont="1" applyFill="1" applyBorder="1" applyAlignment="1" applyProtection="1">
      <alignment horizontal="left" vertical="top" wrapText="1"/>
      <protection locked="0"/>
    </xf>
    <xf numFmtId="0" fontId="0" fillId="0" borderId="22" xfId="0" applyBorder="1" applyAlignment="1">
      <alignment horizontal="center" vertical="center"/>
    </xf>
    <xf numFmtId="0" fontId="5" fillId="0" borderId="1" xfId="0" applyFont="1" applyFill="1" applyBorder="1" applyAlignment="1" applyProtection="1">
      <alignment horizontal="left" vertical="top" wrapText="1"/>
      <protection locked="0" hidden="1"/>
    </xf>
    <xf numFmtId="0" fontId="5" fillId="0" borderId="11" xfId="0" applyFont="1" applyFill="1" applyBorder="1" applyAlignment="1" applyProtection="1">
      <alignment horizontal="center" vertical="top" wrapText="1"/>
    </xf>
    <xf numFmtId="0" fontId="5"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center" vertical="top"/>
      <protection locked="0"/>
    </xf>
    <xf numFmtId="0" fontId="5" fillId="4" borderId="11" xfId="0" applyFont="1" applyFill="1" applyBorder="1" applyAlignment="1" applyProtection="1">
      <alignment horizontal="center" vertical="top" wrapText="1"/>
      <protection locked="0"/>
    </xf>
    <xf numFmtId="0" fontId="5" fillId="4"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textRotation="90"/>
      <protection locked="0"/>
    </xf>
    <xf numFmtId="0" fontId="5" fillId="0" borderId="11" xfId="0" applyFont="1" applyFill="1" applyBorder="1" applyAlignment="1">
      <alignment horizontal="center" vertical="top" wrapText="1"/>
    </xf>
    <xf numFmtId="0" fontId="5" fillId="0" borderId="28" xfId="0" applyFont="1" applyFill="1" applyBorder="1" applyAlignment="1" applyProtection="1">
      <alignment horizontal="center" vertical="top"/>
      <protection locked="0"/>
    </xf>
    <xf numFmtId="0" fontId="5" fillId="0" borderId="28" xfId="0" applyFont="1" applyFill="1" applyBorder="1" applyAlignment="1" applyProtection="1">
      <alignment horizontal="center" vertical="top" wrapText="1"/>
      <protection locked="0"/>
    </xf>
    <xf numFmtId="0" fontId="10" fillId="0" borderId="1" xfId="0" applyFont="1" applyFill="1" applyBorder="1" applyAlignment="1" applyProtection="1">
      <alignment horizontal="justify" vertical="center" wrapText="1"/>
      <protection locked="0"/>
    </xf>
    <xf numFmtId="0" fontId="10"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justify" vertical="center" wrapText="1"/>
      <protection locked="0"/>
    </xf>
    <xf numFmtId="0" fontId="22" fillId="0" borderId="54" xfId="0" applyFont="1" applyFill="1" applyBorder="1" applyAlignment="1">
      <alignment vertical="top" wrapText="1"/>
    </xf>
    <xf numFmtId="0" fontId="22" fillId="0" borderId="55" xfId="0" applyFont="1" applyFill="1" applyBorder="1" applyAlignment="1">
      <alignment vertical="top" wrapText="1"/>
    </xf>
    <xf numFmtId="0" fontId="27" fillId="0" borderId="0" xfId="0" applyFont="1" applyFill="1" applyBorder="1"/>
    <xf numFmtId="0" fontId="22" fillId="0" borderId="60" xfId="0" applyFont="1" applyFill="1" applyBorder="1" applyAlignment="1">
      <alignment vertical="top" wrapText="1"/>
    </xf>
    <xf numFmtId="0" fontId="22" fillId="0" borderId="0" xfId="0" applyFont="1" applyFill="1" applyBorder="1" applyAlignment="1">
      <alignment vertical="top" wrapText="1"/>
    </xf>
    <xf numFmtId="0" fontId="22" fillId="0" borderId="65" xfId="0" applyFont="1" applyFill="1" applyBorder="1" applyAlignment="1">
      <alignment vertical="top" wrapText="1"/>
    </xf>
    <xf numFmtId="0" fontId="22" fillId="0" borderId="66" xfId="0" applyFont="1" applyFill="1" applyBorder="1" applyAlignment="1">
      <alignment vertical="top" wrapText="1"/>
    </xf>
    <xf numFmtId="0" fontId="27" fillId="7" borderId="0" xfId="0" applyFont="1" applyFill="1" applyBorder="1"/>
    <xf numFmtId="0" fontId="29" fillId="8" borderId="80" xfId="0" applyFont="1" applyFill="1" applyBorder="1" applyAlignment="1">
      <alignment horizontal="center" vertical="center" textRotation="90"/>
    </xf>
    <xf numFmtId="0" fontId="29" fillId="7" borderId="0" xfId="0" applyFont="1" applyFill="1" applyBorder="1" applyAlignment="1">
      <alignment horizontal="center" vertical="center"/>
    </xf>
    <xf numFmtId="0" fontId="5" fillId="0" borderId="83" xfId="0" applyFont="1" applyFill="1" applyBorder="1" applyAlignment="1">
      <alignment horizontal="center" vertical="top"/>
    </xf>
    <xf numFmtId="0" fontId="5" fillId="0" borderId="83" xfId="0" applyFont="1" applyFill="1" applyBorder="1" applyAlignment="1">
      <alignment horizontal="left" vertical="top" wrapText="1"/>
    </xf>
    <xf numFmtId="0" fontId="27" fillId="0" borderId="83" xfId="0" applyFont="1" applyFill="1" applyBorder="1" applyAlignment="1">
      <alignment horizontal="left" vertical="top" wrapText="1"/>
    </xf>
    <xf numFmtId="0" fontId="27" fillId="0" borderId="83" xfId="0" applyFont="1" applyFill="1" applyBorder="1" applyAlignment="1">
      <alignment horizontal="center" vertical="top"/>
    </xf>
    <xf numFmtId="0" fontId="27" fillId="0" borderId="37" xfId="0" applyFont="1" applyFill="1" applyBorder="1" applyAlignment="1">
      <alignment horizontal="center" vertical="top" textRotation="90"/>
    </xf>
    <xf numFmtId="9" fontId="27" fillId="0" borderId="83" xfId="0" applyNumberFormat="1" applyFont="1" applyFill="1" applyBorder="1" applyAlignment="1">
      <alignment horizontal="center" vertical="top"/>
    </xf>
    <xf numFmtId="0" fontId="27" fillId="0" borderId="83" xfId="0" applyFont="1" applyFill="1" applyBorder="1" applyAlignment="1">
      <alignment horizontal="center" vertical="top" textRotation="90"/>
    </xf>
    <xf numFmtId="164" fontId="27" fillId="0" borderId="83" xfId="0" applyNumberFormat="1" applyFont="1" applyFill="1" applyBorder="1" applyAlignment="1">
      <alignment horizontal="center" vertical="top"/>
    </xf>
    <xf numFmtId="0" fontId="27" fillId="0" borderId="83" xfId="0" applyFont="1" applyFill="1" applyBorder="1" applyAlignment="1">
      <alignment horizontal="center" vertical="top" wrapText="1"/>
    </xf>
    <xf numFmtId="0" fontId="27" fillId="7" borderId="0" xfId="0" applyFont="1" applyFill="1" applyBorder="1" applyAlignment="1">
      <alignment vertical="top"/>
    </xf>
    <xf numFmtId="0" fontId="5" fillId="0" borderId="37" xfId="0" applyFont="1" applyFill="1" applyBorder="1" applyAlignment="1">
      <alignment horizontal="center" vertical="top"/>
    </xf>
    <xf numFmtId="0" fontId="5" fillId="0" borderId="37" xfId="0" applyFont="1" applyFill="1" applyBorder="1" applyAlignment="1">
      <alignment horizontal="left" vertical="top" wrapText="1"/>
    </xf>
    <xf numFmtId="0" fontId="27" fillId="0" borderId="37" xfId="0" applyFont="1" applyFill="1" applyBorder="1" applyAlignment="1">
      <alignment horizontal="left" vertical="top" wrapText="1"/>
    </xf>
    <xf numFmtId="0" fontId="27" fillId="0" borderId="37" xfId="0" applyFont="1" applyFill="1" applyBorder="1" applyAlignment="1">
      <alignment horizontal="center" vertical="top"/>
    </xf>
    <xf numFmtId="9" fontId="27" fillId="0" borderId="37" xfId="0" applyNumberFormat="1" applyFont="1" applyFill="1" applyBorder="1" applyAlignment="1">
      <alignment horizontal="center" vertical="top"/>
    </xf>
    <xf numFmtId="164" fontId="27" fillId="0" borderId="37" xfId="0" applyNumberFormat="1" applyFont="1" applyFill="1" applyBorder="1" applyAlignment="1">
      <alignment horizontal="center" vertical="top"/>
    </xf>
    <xf numFmtId="0" fontId="27" fillId="0" borderId="37" xfId="0" applyFont="1" applyFill="1" applyBorder="1" applyAlignment="1">
      <alignment horizontal="center" vertical="top" wrapText="1"/>
    </xf>
    <xf numFmtId="0" fontId="27" fillId="0" borderId="37" xfId="0" applyFont="1" applyFill="1" applyBorder="1" applyAlignment="1">
      <alignment horizontal="left" vertical="top"/>
    </xf>
    <xf numFmtId="0" fontId="21" fillId="0" borderId="37" xfId="0" applyFont="1" applyFill="1" applyBorder="1" applyAlignment="1">
      <alignment wrapText="1"/>
    </xf>
    <xf numFmtId="0" fontId="21" fillId="0" borderId="37" xfId="0" applyFont="1" applyFill="1" applyBorder="1" applyAlignment="1">
      <alignment horizontal="center" vertical="center" wrapText="1"/>
    </xf>
    <xf numFmtId="0" fontId="27" fillId="0" borderId="0" xfId="0" applyFont="1" applyFill="1" applyBorder="1" applyAlignment="1">
      <alignment horizontal="center" vertical="center"/>
    </xf>
    <xf numFmtId="0" fontId="31" fillId="0" borderId="1"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center" vertical="center" wrapText="1"/>
      <protection locked="0"/>
    </xf>
    <xf numFmtId="0" fontId="31" fillId="0" borderId="1" xfId="0" applyFont="1" applyFill="1" applyBorder="1" applyAlignment="1" applyProtection="1">
      <alignment vertical="center" wrapText="1"/>
      <protection locked="0"/>
    </xf>
    <xf numFmtId="0" fontId="31" fillId="0" borderId="38" xfId="0" applyFont="1" applyFill="1" applyBorder="1" applyAlignment="1" applyProtection="1">
      <alignment horizontal="left" vertical="center" wrapText="1"/>
      <protection locked="0"/>
    </xf>
    <xf numFmtId="0" fontId="31" fillId="0" borderId="38" xfId="0" applyFont="1" applyFill="1" applyBorder="1" applyAlignment="1" applyProtection="1">
      <alignment horizontal="center" vertical="center"/>
      <protection locked="0"/>
    </xf>
    <xf numFmtId="0" fontId="5" fillId="0" borderId="92" xfId="0" applyFont="1" applyFill="1" applyBorder="1" applyAlignment="1" applyProtection="1">
      <alignment horizontal="center" vertical="top" wrapText="1"/>
      <protection locked="0"/>
    </xf>
    <xf numFmtId="0" fontId="21" fillId="0" borderId="37" xfId="0" applyFont="1" applyFill="1" applyBorder="1" applyAlignment="1" applyProtection="1">
      <alignment horizontal="left" vertical="center" wrapText="1"/>
      <protection locked="0"/>
    </xf>
    <xf numFmtId="0" fontId="21" fillId="0" borderId="37" xfId="0" applyFont="1" applyFill="1" applyBorder="1" applyAlignment="1" applyProtection="1">
      <alignment horizontal="center" vertical="center" wrapText="1"/>
      <protection locked="0"/>
    </xf>
    <xf numFmtId="0" fontId="5" fillId="4" borderId="46" xfId="0" applyFont="1" applyFill="1" applyBorder="1" applyAlignment="1" applyProtection="1">
      <alignment vertical="top" wrapText="1"/>
      <protection locked="0"/>
    </xf>
    <xf numFmtId="0" fontId="5" fillId="4" borderId="49" xfId="0" applyFont="1" applyFill="1" applyBorder="1" applyAlignment="1" applyProtection="1">
      <alignment vertical="top" wrapText="1"/>
      <protection locked="0"/>
    </xf>
    <xf numFmtId="0" fontId="7" fillId="4" borderId="1"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center" vertical="center" wrapText="1"/>
      <protection locked="0"/>
    </xf>
    <xf numFmtId="0" fontId="12" fillId="0" borderId="1" xfId="0" applyFont="1" applyFill="1" applyBorder="1" applyAlignment="1">
      <alignment horizontal="left" vertical="center" wrapText="1"/>
    </xf>
    <xf numFmtId="0" fontId="12" fillId="0" borderId="93" xfId="0" applyFont="1" applyFill="1" applyBorder="1" applyAlignment="1">
      <alignment horizontal="center" vertical="center" wrapText="1"/>
    </xf>
    <xf numFmtId="0" fontId="5" fillId="4" borderId="46" xfId="0" applyFont="1" applyFill="1" applyBorder="1" applyAlignment="1" applyProtection="1">
      <alignment vertical="center" wrapText="1"/>
      <protection locked="0"/>
    </xf>
    <xf numFmtId="0" fontId="5" fillId="4" borderId="49" xfId="0" applyFont="1" applyFill="1" applyBorder="1" applyAlignment="1" applyProtection="1">
      <alignment vertical="center" wrapText="1"/>
      <protection locked="0"/>
    </xf>
    <xf numFmtId="0" fontId="5" fillId="0" borderId="11" xfId="0" applyFont="1" applyFill="1" applyBorder="1" applyAlignment="1" applyProtection="1">
      <alignment horizontal="center" vertical="top" wrapText="1"/>
    </xf>
    <xf numFmtId="0" fontId="5"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center" vertical="top"/>
      <protection locked="0"/>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textRotation="90"/>
      <protection locked="0"/>
    </xf>
    <xf numFmtId="0" fontId="5" fillId="0" borderId="11" xfId="0" applyFont="1" applyFill="1" applyBorder="1" applyAlignment="1">
      <alignment horizontal="center" vertical="top" wrapText="1"/>
    </xf>
    <xf numFmtId="0" fontId="5" fillId="0" borderId="28"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textRotation="90"/>
      <protection locked="0"/>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wrapText="1"/>
    </xf>
    <xf numFmtId="0" fontId="5" fillId="0" borderId="11" xfId="0" applyFont="1" applyFill="1" applyBorder="1" applyAlignment="1">
      <alignment horizontal="center" vertical="top" wrapText="1"/>
    </xf>
    <xf numFmtId="0" fontId="28" fillId="0" borderId="0" xfId="0" applyFont="1" applyFill="1" applyBorder="1"/>
    <xf numFmtId="0" fontId="5" fillId="0" borderId="1" xfId="0" applyFont="1" applyFill="1" applyBorder="1" applyAlignment="1" applyProtection="1">
      <alignment horizontal="left" vertical="top" wrapText="1"/>
      <protection locked="0" hidden="1"/>
    </xf>
    <xf numFmtId="0" fontId="5" fillId="0" borderId="33" xfId="0" applyFont="1" applyFill="1" applyBorder="1" applyAlignment="1" applyProtection="1">
      <alignment horizontal="center" vertical="center"/>
      <protection locked="0"/>
    </xf>
    <xf numFmtId="0" fontId="5" fillId="0" borderId="28"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center" wrapText="1"/>
      <protection locked="0"/>
    </xf>
    <xf numFmtId="0" fontId="5" fillId="0" borderId="44" xfId="0" applyFont="1" applyFill="1" applyBorder="1" applyAlignment="1" applyProtection="1">
      <alignment horizontal="center" vertical="top"/>
      <protection locked="0"/>
    </xf>
    <xf numFmtId="0" fontId="5" fillId="0" borderId="44" xfId="0" applyFont="1" applyFill="1" applyBorder="1" applyAlignment="1" applyProtection="1">
      <alignment horizontal="left" vertical="top" wrapText="1"/>
      <protection locked="0"/>
    </xf>
    <xf numFmtId="0" fontId="5" fillId="0" borderId="44" xfId="0" applyFont="1" applyFill="1" applyBorder="1" applyAlignment="1" applyProtection="1">
      <alignment horizontal="left" vertical="top"/>
      <protection locked="0"/>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5" fillId="0" borderId="11" xfId="0" applyFont="1" applyFill="1" applyBorder="1" applyAlignment="1" applyProtection="1">
      <alignment horizontal="left" vertical="top"/>
      <protection locked="0"/>
    </xf>
    <xf numFmtId="0" fontId="7" fillId="0" borderId="1" xfId="0" applyFont="1" applyFill="1" applyBorder="1" applyAlignment="1" applyProtection="1">
      <alignment wrapText="1"/>
      <protection locked="0"/>
    </xf>
    <xf numFmtId="0" fontId="7" fillId="0" borderId="1" xfId="0" applyFont="1" applyFill="1" applyBorder="1" applyAlignment="1" applyProtection="1">
      <alignment vertical="center" wrapText="1"/>
      <protection locked="0"/>
    </xf>
    <xf numFmtId="0" fontId="5" fillId="4" borderId="13" xfId="0" applyFont="1" applyFill="1" applyBorder="1" applyAlignment="1" applyProtection="1">
      <alignment vertical="top"/>
      <protection locked="0"/>
    </xf>
    <xf numFmtId="0" fontId="5" fillId="4" borderId="46" xfId="0" applyFont="1" applyFill="1" applyBorder="1" applyAlignment="1" applyProtection="1">
      <alignment vertical="top"/>
      <protection locked="0"/>
    </xf>
    <xf numFmtId="0" fontId="0" fillId="0" borderId="2" xfId="0" applyBorder="1" applyAlignment="1">
      <alignment horizontal="center" vertical="center"/>
    </xf>
    <xf numFmtId="0" fontId="0" fillId="0" borderId="31" xfId="0" applyBorder="1" applyAlignment="1">
      <alignment horizontal="center" vertical="center"/>
    </xf>
    <xf numFmtId="0" fontId="0" fillId="0" borderId="8" xfId="0" applyBorder="1" applyAlignment="1">
      <alignment horizontal="center"/>
    </xf>
    <xf numFmtId="0" fontId="0" fillId="0" borderId="8" xfId="0" applyBorder="1"/>
    <xf numFmtId="0" fontId="0" fillId="0" borderId="8" xfId="0" applyBorder="1" applyAlignment="1"/>
    <xf numFmtId="0" fontId="13" fillId="5"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96" xfId="0" applyFill="1" applyBorder="1" applyAlignment="1">
      <alignment horizontal="center" vertical="center" wrapText="1"/>
    </xf>
    <xf numFmtId="0" fontId="1" fillId="2" borderId="31" xfId="0" applyFont="1" applyFill="1" applyBorder="1" applyAlignment="1">
      <alignment horizontal="center" vertical="center"/>
    </xf>
    <xf numFmtId="0" fontId="0" fillId="0" borderId="24" xfId="0" applyBorder="1" applyAlignment="1">
      <alignment horizontal="center" vertical="center"/>
    </xf>
    <xf numFmtId="0" fontId="0" fillId="0" borderId="51" xfId="0" applyBorder="1" applyAlignment="1">
      <alignment horizontal="center" vertical="center"/>
    </xf>
    <xf numFmtId="0" fontId="1" fillId="2" borderId="13" xfId="0" applyFont="1" applyFill="1" applyBorder="1" applyAlignment="1">
      <alignment horizontal="center"/>
    </xf>
    <xf numFmtId="0" fontId="1" fillId="2" borderId="46" xfId="0" applyFont="1" applyFill="1" applyBorder="1" applyAlignment="1">
      <alignment horizontal="center"/>
    </xf>
    <xf numFmtId="0" fontId="1" fillId="2" borderId="49" xfId="0" applyFont="1" applyFill="1" applyBorder="1" applyAlignment="1">
      <alignment horizontal="center"/>
    </xf>
    <xf numFmtId="0" fontId="1" fillId="2" borderId="22" xfId="0" applyFont="1" applyFill="1" applyBorder="1" applyAlignment="1">
      <alignment horizontal="center" vertical="center"/>
    </xf>
    <xf numFmtId="0" fontId="1" fillId="2" borderId="30" xfId="0" applyFont="1" applyFill="1" applyBorder="1" applyAlignment="1">
      <alignment horizontal="center" vertical="center"/>
    </xf>
    <xf numFmtId="0" fontId="0" fillId="0" borderId="7" xfId="0" applyFill="1" applyBorder="1" applyAlignment="1">
      <alignment horizontal="justify" vertical="center" wrapText="1"/>
    </xf>
    <xf numFmtId="0" fontId="0" fillId="0" borderId="21" xfId="0" applyFill="1" applyBorder="1" applyAlignment="1">
      <alignment horizontal="justify" vertical="center" wrapText="1"/>
    </xf>
    <xf numFmtId="0" fontId="0" fillId="0" borderId="94" xfId="0" applyFill="1" applyBorder="1" applyAlignment="1">
      <alignment horizontal="justify" vertical="center" wrapText="1"/>
    </xf>
    <xf numFmtId="0" fontId="0" fillId="0" borderId="43" xfId="0" applyFill="1" applyBorder="1" applyAlignment="1">
      <alignment horizontal="justify" vertical="center" wrapText="1"/>
    </xf>
    <xf numFmtId="0" fontId="1" fillId="0" borderId="13" xfId="0" applyFont="1" applyBorder="1" applyAlignment="1">
      <alignment horizontal="center" vertical="top" wrapText="1"/>
    </xf>
    <xf numFmtId="0" fontId="1" fillId="0" borderId="46" xfId="0" applyFont="1" applyBorder="1" applyAlignment="1">
      <alignment horizontal="center" vertical="top" wrapText="1"/>
    </xf>
    <xf numFmtId="0" fontId="1" fillId="0" borderId="49" xfId="0" applyFont="1" applyBorder="1" applyAlignment="1">
      <alignment horizontal="center" vertical="top" wrapText="1"/>
    </xf>
    <xf numFmtId="0" fontId="0" fillId="0" borderId="2" xfId="0" applyFill="1" applyBorder="1" applyAlignment="1">
      <alignment horizontal="justify" vertical="center" wrapText="1"/>
    </xf>
    <xf numFmtId="0" fontId="0" fillId="0" borderId="1" xfId="0" applyFill="1" applyBorder="1" applyAlignment="1">
      <alignment horizontal="justify" vertical="center" wrapText="1"/>
    </xf>
    <xf numFmtId="0" fontId="0" fillId="0" borderId="48" xfId="0" applyFill="1" applyBorder="1" applyAlignment="1">
      <alignment horizontal="justify" vertical="center" wrapText="1"/>
    </xf>
    <xf numFmtId="0" fontId="1" fillId="2" borderId="53" xfId="0" applyFont="1" applyFill="1" applyBorder="1" applyAlignment="1">
      <alignment horizontal="center" vertical="center"/>
    </xf>
    <xf numFmtId="0" fontId="1" fillId="2" borderId="97" xfId="0" applyFont="1" applyFill="1" applyBorder="1" applyAlignment="1">
      <alignment horizontal="center" vertical="center"/>
    </xf>
    <xf numFmtId="0" fontId="1" fillId="2" borderId="98" xfId="0" applyFont="1" applyFill="1" applyBorder="1" applyAlignment="1">
      <alignment horizontal="center" vertical="center"/>
    </xf>
    <xf numFmtId="0" fontId="0" fillId="0" borderId="10" xfId="0" applyFill="1" applyBorder="1" applyAlignment="1">
      <alignment horizontal="justify" vertical="center" wrapText="1"/>
    </xf>
    <xf numFmtId="0" fontId="0" fillId="0" borderId="11" xfId="0" applyFill="1" applyBorder="1" applyAlignment="1">
      <alignment horizontal="justify" vertical="center" wrapText="1"/>
    </xf>
    <xf numFmtId="0" fontId="0" fillId="0" borderId="39" xfId="0" applyFill="1" applyBorder="1" applyAlignment="1">
      <alignment horizontal="justify" vertical="center" wrapText="1"/>
    </xf>
    <xf numFmtId="0" fontId="0" fillId="0" borderId="93" xfId="0" applyFill="1" applyBorder="1" applyAlignment="1">
      <alignment horizontal="justify" vertical="center" wrapText="1"/>
    </xf>
    <xf numFmtId="0" fontId="0" fillId="0" borderId="42" xfId="0" applyFill="1" applyBorder="1" applyAlignment="1">
      <alignment horizontal="justify" vertical="center" wrapText="1"/>
    </xf>
    <xf numFmtId="0" fontId="0" fillId="0" borderId="41" xfId="0" applyFill="1" applyBorder="1" applyAlignment="1">
      <alignment horizontal="justify" vertical="center" wrapText="1"/>
    </xf>
    <xf numFmtId="0" fontId="13" fillId="0" borderId="2" xfId="0" applyFont="1" applyFill="1" applyBorder="1" applyAlignment="1">
      <alignment horizontal="justify" vertical="center" wrapText="1"/>
    </xf>
    <xf numFmtId="0" fontId="13" fillId="0" borderId="1" xfId="0" applyFont="1" applyFill="1" applyBorder="1" applyAlignment="1">
      <alignment horizontal="justify" vertical="center" wrapText="1"/>
    </xf>
    <xf numFmtId="0" fontId="13" fillId="0" borderId="48" xfId="0" applyFont="1" applyFill="1" applyBorder="1" applyAlignment="1">
      <alignment horizontal="justify" vertical="center" wrapText="1"/>
    </xf>
    <xf numFmtId="0" fontId="13" fillId="5" borderId="19"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0" fillId="0" borderId="47" xfId="0" applyBorder="1" applyAlignment="1">
      <alignment horizontal="center"/>
    </xf>
    <xf numFmtId="0" fontId="0" fillId="0" borderId="30" xfId="0" applyBorder="1" applyAlignment="1">
      <alignment horizontal="center"/>
    </xf>
    <xf numFmtId="0" fontId="0" fillId="0" borderId="95" xfId="0" applyBorder="1" applyAlignment="1">
      <alignment horizontal="center"/>
    </xf>
    <xf numFmtId="0" fontId="0" fillId="5" borderId="96" xfId="0" applyFill="1" applyBorder="1" applyAlignment="1">
      <alignment horizontal="center" vertical="center" wrapText="1"/>
    </xf>
    <xf numFmtId="0" fontId="0" fillId="5" borderId="52" xfId="0" applyFill="1" applyBorder="1" applyAlignment="1">
      <alignment horizontal="center" vertical="center" wrapText="1"/>
    </xf>
    <xf numFmtId="0" fontId="0" fillId="5" borderId="24" xfId="0" applyFill="1" applyBorder="1" applyAlignment="1">
      <alignment horizontal="center" vertical="center" wrapText="1"/>
    </xf>
    <xf numFmtId="0" fontId="0" fillId="0" borderId="18" xfId="0" applyBorder="1" applyAlignment="1">
      <alignment horizontal="center"/>
    </xf>
    <xf numFmtId="0" fontId="0" fillId="5" borderId="20" xfId="0" applyFill="1" applyBorder="1" applyAlignment="1">
      <alignment horizontal="center" vertical="center" wrapText="1"/>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wrapText="1"/>
      <protection locked="0"/>
    </xf>
    <xf numFmtId="0" fontId="6" fillId="3" borderId="35" xfId="0" applyFont="1" applyFill="1" applyBorder="1" applyAlignment="1" applyProtection="1">
      <alignment horizontal="center" vertical="center" textRotation="90" wrapText="1"/>
      <protection locked="0"/>
    </xf>
    <xf numFmtId="0" fontId="6" fillId="3" borderId="36" xfId="0" applyFont="1" applyFill="1" applyBorder="1" applyAlignment="1" applyProtection="1">
      <alignment horizontal="center" vertical="center" textRotation="90" wrapText="1"/>
      <protection locked="0"/>
    </xf>
    <xf numFmtId="0" fontId="6" fillId="0" borderId="1" xfId="0" applyFont="1" applyFill="1" applyBorder="1" applyAlignment="1" applyProtection="1">
      <alignment horizontal="center" vertical="top" textRotation="90" wrapText="1"/>
      <protection hidden="1"/>
    </xf>
    <xf numFmtId="0" fontId="6" fillId="0" borderId="11" xfId="0" applyFont="1" applyFill="1" applyBorder="1" applyAlignment="1" applyProtection="1">
      <alignment horizontal="center" vertical="top" textRotation="90"/>
      <protection hidden="1"/>
    </xf>
    <xf numFmtId="0" fontId="6" fillId="0" borderId="1" xfId="0" applyFont="1" applyFill="1" applyBorder="1" applyAlignment="1" applyProtection="1">
      <alignment horizontal="center" vertical="top" textRotation="90"/>
      <protection hidden="1"/>
    </xf>
    <xf numFmtId="0" fontId="5" fillId="0" borderId="11" xfId="0" applyFont="1" applyFill="1" applyBorder="1" applyAlignment="1" applyProtection="1">
      <alignment horizontal="center" vertical="top" textRotation="90"/>
      <protection locked="0"/>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33" xfId="0" applyFont="1" applyFill="1" applyBorder="1" applyAlignment="1" applyProtection="1">
      <alignment horizontal="left" vertical="top" wrapText="1"/>
      <protection locked="0" hidden="1"/>
    </xf>
    <xf numFmtId="0" fontId="5" fillId="0" borderId="34" xfId="0" applyFont="1" applyFill="1" applyBorder="1" applyAlignment="1" applyProtection="1">
      <alignment horizontal="left" vertical="top" wrapText="1"/>
      <protection locked="0" hidden="1"/>
    </xf>
    <xf numFmtId="0" fontId="5" fillId="0" borderId="11" xfId="0" applyFont="1" applyFill="1" applyBorder="1" applyAlignment="1" applyProtection="1">
      <alignment horizontal="left" vertical="top" wrapText="1"/>
      <protection locked="0" hidden="1"/>
    </xf>
    <xf numFmtId="0" fontId="6" fillId="3" borderId="10" xfId="0" applyFont="1" applyFill="1" applyBorder="1" applyAlignment="1" applyProtection="1">
      <alignment horizontal="left" vertical="center"/>
      <protection locked="0"/>
    </xf>
    <xf numFmtId="0" fontId="6" fillId="3" borderId="11" xfId="0" applyFont="1" applyFill="1" applyBorder="1" applyAlignment="1" applyProtection="1">
      <alignment horizontal="left" vertical="center"/>
      <protection locked="0"/>
    </xf>
    <xf numFmtId="0" fontId="6" fillId="3" borderId="39" xfId="0" applyFont="1" applyFill="1" applyBorder="1" applyAlignment="1" applyProtection="1">
      <alignment horizontal="left" vertical="center"/>
      <protection locked="0"/>
    </xf>
    <xf numFmtId="0" fontId="6" fillId="3" borderId="12" xfId="0" applyFont="1" applyFill="1" applyBorder="1" applyAlignment="1" applyProtection="1">
      <alignment horizontal="left" vertical="center"/>
      <protection locked="0"/>
    </xf>
    <xf numFmtId="0" fontId="5" fillId="4" borderId="31" xfId="0" applyFont="1" applyFill="1" applyBorder="1" applyAlignment="1" applyProtection="1">
      <alignment horizontal="left" vertical="center"/>
      <protection locked="0"/>
    </xf>
    <xf numFmtId="0" fontId="5" fillId="4" borderId="32" xfId="0" applyFont="1" applyFill="1" applyBorder="1" applyAlignment="1" applyProtection="1">
      <alignment horizontal="left" vertical="center"/>
      <protection locked="0"/>
    </xf>
    <xf numFmtId="0" fontId="5" fillId="4" borderId="46" xfId="0" applyFont="1" applyFill="1" applyBorder="1" applyAlignment="1" applyProtection="1">
      <alignment horizontal="left" vertical="center"/>
      <protection locked="0"/>
    </xf>
    <xf numFmtId="0" fontId="5" fillId="4" borderId="18" xfId="0" applyFont="1" applyFill="1" applyBorder="1" applyAlignment="1" applyProtection="1">
      <alignment horizontal="left" vertical="center"/>
      <protection locked="0"/>
    </xf>
    <xf numFmtId="0" fontId="6" fillId="3" borderId="2" xfId="0" applyFont="1" applyFill="1" applyBorder="1" applyAlignment="1" applyProtection="1">
      <alignment horizontal="left" vertical="center"/>
      <protection locked="0"/>
    </xf>
    <xf numFmtId="0" fontId="6" fillId="3" borderId="1" xfId="0" applyFont="1" applyFill="1" applyBorder="1" applyAlignment="1" applyProtection="1">
      <alignment horizontal="left" vertical="center"/>
      <protection locked="0"/>
    </xf>
    <xf numFmtId="0" fontId="6" fillId="3" borderId="48" xfId="0" applyFont="1" applyFill="1" applyBorder="1" applyAlignment="1" applyProtection="1">
      <alignment horizontal="left" vertical="center"/>
      <protection locked="0"/>
    </xf>
    <xf numFmtId="0" fontId="6" fillId="3" borderId="3" xfId="0" applyFont="1" applyFill="1" applyBorder="1" applyAlignment="1" applyProtection="1">
      <alignment horizontal="left" vertical="center"/>
      <protection locked="0"/>
    </xf>
    <xf numFmtId="0" fontId="5" fillId="4" borderId="13" xfId="0" applyFont="1" applyFill="1" applyBorder="1" applyAlignment="1" applyProtection="1">
      <alignment horizontal="left" vertical="center" wrapText="1"/>
      <protection locked="0"/>
    </xf>
    <xf numFmtId="0" fontId="5" fillId="4" borderId="46" xfId="0" applyFont="1" applyFill="1" applyBorder="1" applyAlignment="1" applyProtection="1">
      <alignment horizontal="left" vertical="center" wrapText="1"/>
      <protection locked="0"/>
    </xf>
    <xf numFmtId="0" fontId="5" fillId="4" borderId="49" xfId="0" applyFont="1" applyFill="1" applyBorder="1" applyAlignment="1" applyProtection="1">
      <alignment horizontal="left" vertical="center" wrapText="1"/>
      <protection locked="0"/>
    </xf>
    <xf numFmtId="0" fontId="6" fillId="3" borderId="1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6" fillId="3" borderId="35"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protection locked="0"/>
    </xf>
    <xf numFmtId="0" fontId="6" fillId="3" borderId="36" xfId="0" applyFont="1" applyFill="1" applyBorder="1" applyAlignment="1" applyProtection="1">
      <alignment horizontal="center" vertical="center"/>
      <protection locked="0"/>
    </xf>
    <xf numFmtId="0" fontId="6" fillId="3" borderId="19"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textRotation="90"/>
      <protection locked="0"/>
    </xf>
    <xf numFmtId="0" fontId="6" fillId="3" borderId="36" xfId="0" applyFont="1" applyFill="1" applyBorder="1" applyAlignment="1" applyProtection="1">
      <alignment horizontal="center" vertical="center" textRotation="90"/>
      <protection locked="0"/>
    </xf>
    <xf numFmtId="0" fontId="6" fillId="3" borderId="40"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protection locked="0"/>
    </xf>
    <xf numFmtId="0" fontId="6" fillId="3" borderId="5" xfId="0" applyFont="1" applyFill="1" applyBorder="1" applyAlignment="1" applyProtection="1">
      <alignment horizontal="left" vertical="center"/>
      <protection locked="0"/>
    </xf>
    <xf numFmtId="0" fontId="6" fillId="3" borderId="50" xfId="0" applyFont="1" applyFill="1" applyBorder="1" applyAlignment="1" applyProtection="1">
      <alignment horizontal="left" vertical="center"/>
      <protection locked="0"/>
    </xf>
    <xf numFmtId="0" fontId="6" fillId="3" borderId="6" xfId="0" applyFont="1" applyFill="1" applyBorder="1" applyAlignment="1" applyProtection="1">
      <alignment horizontal="left" vertical="center"/>
      <protection locked="0"/>
    </xf>
    <xf numFmtId="0" fontId="5" fillId="4" borderId="13" xfId="0" applyFont="1" applyFill="1" applyBorder="1" applyAlignment="1" applyProtection="1">
      <alignment horizontal="left" vertical="top" wrapText="1"/>
      <protection locked="0"/>
    </xf>
    <xf numFmtId="0" fontId="5" fillId="4" borderId="46" xfId="0" applyFont="1" applyFill="1" applyBorder="1" applyAlignment="1" applyProtection="1">
      <alignment horizontal="left" vertical="top" wrapText="1"/>
      <protection locked="0"/>
    </xf>
    <xf numFmtId="0" fontId="5" fillId="4" borderId="49" xfId="0" applyFont="1" applyFill="1" applyBorder="1" applyAlignment="1" applyProtection="1">
      <alignment horizontal="left" vertical="top" wrapText="1"/>
      <protection locked="0"/>
    </xf>
    <xf numFmtId="0" fontId="6" fillId="3" borderId="13" xfId="0" applyFont="1" applyFill="1" applyBorder="1" applyAlignment="1" applyProtection="1">
      <alignment horizontal="center" vertical="center"/>
      <protection locked="0"/>
    </xf>
    <xf numFmtId="0" fontId="6" fillId="3" borderId="46" xfId="0" applyFont="1" applyFill="1" applyBorder="1" applyAlignment="1" applyProtection="1">
      <alignment horizontal="center" vertical="center"/>
      <protection locked="0"/>
    </xf>
    <xf numFmtId="0" fontId="6" fillId="3" borderId="49"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0" fontId="8" fillId="0" borderId="26" xfId="0" applyFont="1" applyFill="1" applyBorder="1" applyAlignment="1" applyProtection="1">
      <alignment vertical="top" wrapText="1"/>
      <protection locked="0"/>
    </xf>
    <xf numFmtId="0" fontId="11" fillId="0" borderId="26" xfId="0" applyFont="1" applyFill="1" applyBorder="1" applyAlignment="1">
      <alignment vertical="top" wrapText="1"/>
    </xf>
    <xf numFmtId="0" fontId="11" fillId="0" borderId="17" xfId="0" applyFont="1" applyFill="1" applyBorder="1" applyAlignment="1">
      <alignment vertical="top" wrapText="1"/>
    </xf>
    <xf numFmtId="0" fontId="9" fillId="0" borderId="25" xfId="0" applyFont="1" applyFill="1" applyBorder="1" applyAlignment="1" applyProtection="1">
      <alignment horizontal="center" vertical="center"/>
      <protection locked="0"/>
    </xf>
    <xf numFmtId="0" fontId="9" fillId="0" borderId="26" xfId="0" applyFont="1" applyFill="1" applyBorder="1" applyAlignment="1" applyProtection="1">
      <alignment horizontal="center" vertical="center"/>
      <protection locked="0"/>
    </xf>
    <xf numFmtId="0" fontId="9" fillId="0" borderId="17" xfId="0" applyFont="1" applyFill="1" applyBorder="1" applyAlignment="1" applyProtection="1">
      <alignment horizontal="center" vertical="center"/>
      <protection locked="0"/>
    </xf>
    <xf numFmtId="0" fontId="9" fillId="0" borderId="22"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9" fillId="0" borderId="30" xfId="0" applyFont="1" applyFill="1" applyBorder="1" applyAlignment="1" applyProtection="1">
      <alignment horizontal="center" vertical="center"/>
      <protection locked="0"/>
    </xf>
    <xf numFmtId="0" fontId="9" fillId="0" borderId="31" xfId="0" applyFont="1" applyFill="1" applyBorder="1" applyAlignment="1" applyProtection="1">
      <alignment horizontal="center" vertical="center"/>
      <protection locked="0"/>
    </xf>
    <xf numFmtId="0" fontId="9" fillId="0" borderId="32" xfId="0" applyFont="1" applyFill="1" applyBorder="1" applyAlignment="1" applyProtection="1">
      <alignment horizontal="center" vertical="center"/>
      <protection locked="0"/>
    </xf>
    <xf numFmtId="0" fontId="9" fillId="0" borderId="18" xfId="0" applyFont="1" applyFill="1" applyBorder="1" applyAlignment="1" applyProtection="1">
      <alignment horizontal="center" vertical="center"/>
      <protection locked="0"/>
    </xf>
    <xf numFmtId="0" fontId="14" fillId="0" borderId="27" xfId="0" applyFont="1" applyFill="1" applyBorder="1" applyAlignment="1" applyProtection="1">
      <alignment horizontal="left" vertical="top" wrapText="1"/>
      <protection locked="0"/>
    </xf>
    <xf numFmtId="0" fontId="16" fillId="0" borderId="28" xfId="0" applyFont="1" applyFill="1" applyBorder="1" applyAlignment="1"/>
    <xf numFmtId="0" fontId="16" fillId="0" borderId="29" xfId="0" applyFont="1" applyFill="1" applyBorder="1" applyAlignment="1"/>
    <xf numFmtId="0" fontId="8" fillId="0" borderId="0" xfId="0" applyFont="1" applyFill="1" applyBorder="1" applyAlignment="1" applyProtection="1">
      <alignment vertical="top" wrapText="1"/>
      <protection locked="0"/>
    </xf>
    <xf numFmtId="0" fontId="11" fillId="0" borderId="0" xfId="0" applyFont="1" applyFill="1" applyBorder="1" applyAlignment="1">
      <alignment vertical="top" wrapText="1"/>
    </xf>
    <xf numFmtId="0" fontId="11" fillId="0" borderId="30" xfId="0" applyFont="1" applyFill="1" applyBorder="1" applyAlignment="1">
      <alignment vertical="top" wrapText="1"/>
    </xf>
    <xf numFmtId="0" fontId="14" fillId="0" borderId="2" xfId="0" applyFont="1" applyFill="1" applyBorder="1" applyAlignment="1" applyProtection="1">
      <alignment horizontal="left" vertical="top"/>
      <protection locked="0"/>
    </xf>
    <xf numFmtId="0" fontId="16" fillId="0" borderId="1" xfId="0" applyFont="1" applyFill="1" applyBorder="1" applyAlignment="1"/>
    <xf numFmtId="0" fontId="16" fillId="0" borderId="3" xfId="0" applyFont="1" applyFill="1" applyBorder="1" applyAlignment="1"/>
    <xf numFmtId="0" fontId="8" fillId="0" borderId="32" xfId="0" applyFont="1" applyFill="1" applyBorder="1" applyAlignment="1" applyProtection="1">
      <alignment vertical="top" wrapText="1"/>
      <protection locked="0"/>
    </xf>
    <xf numFmtId="0" fontId="11" fillId="0" borderId="32" xfId="0" applyFont="1" applyFill="1" applyBorder="1" applyAlignment="1">
      <alignment vertical="top" wrapText="1"/>
    </xf>
    <xf numFmtId="0" fontId="11" fillId="0" borderId="18" xfId="0" applyFont="1" applyFill="1" applyBorder="1" applyAlignment="1">
      <alignment vertical="top" wrapText="1"/>
    </xf>
    <xf numFmtId="0" fontId="14" fillId="0" borderId="4" xfId="0" applyFont="1" applyFill="1" applyBorder="1" applyAlignment="1" applyProtection="1">
      <alignment horizontal="left" vertical="top"/>
      <protection locked="0"/>
    </xf>
    <xf numFmtId="0" fontId="16" fillId="0" borderId="5" xfId="0" applyFont="1" applyFill="1" applyBorder="1" applyAlignment="1"/>
    <xf numFmtId="0" fontId="16" fillId="0" borderId="6" xfId="0" applyFont="1" applyFill="1" applyBorder="1" applyAlignment="1"/>
    <xf numFmtId="0" fontId="5" fillId="0" borderId="11" xfId="0" applyFont="1" applyFill="1" applyBorder="1" applyAlignment="1" applyProtection="1">
      <alignment horizontal="left" vertical="top" wrapText="1"/>
      <protection hidden="1"/>
    </xf>
    <xf numFmtId="9" fontId="5" fillId="0" borderId="11" xfId="0" applyNumberFormat="1" applyFont="1" applyFill="1" applyBorder="1" applyAlignment="1" applyProtection="1">
      <alignment horizontal="center" vertical="top" wrapText="1"/>
      <protection locked="0"/>
    </xf>
    <xf numFmtId="9" fontId="5" fillId="0" borderId="1" xfId="0" applyNumberFormat="1" applyFont="1" applyFill="1" applyBorder="1" applyAlignment="1" applyProtection="1">
      <alignment horizontal="center" vertical="top" wrapText="1"/>
      <protection locked="0"/>
    </xf>
    <xf numFmtId="9" fontId="5" fillId="0" borderId="11" xfId="0" applyNumberFormat="1" applyFont="1" applyFill="1" applyBorder="1" applyAlignment="1" applyProtection="1">
      <alignment horizontal="center" vertical="top" wrapText="1"/>
      <protection hidden="1"/>
    </xf>
    <xf numFmtId="9" fontId="5" fillId="0" borderId="1" xfId="0" applyNumberFormat="1" applyFont="1" applyFill="1" applyBorder="1" applyAlignment="1" applyProtection="1">
      <alignment horizontal="center" vertical="top" wrapText="1"/>
      <protection hidden="1"/>
    </xf>
    <xf numFmtId="9" fontId="5" fillId="0" borderId="33" xfId="0" applyNumberFormat="1" applyFont="1" applyFill="1" applyBorder="1" applyAlignment="1" applyProtection="1">
      <alignment horizontal="center" vertical="top" wrapText="1"/>
      <protection locked="0"/>
    </xf>
    <xf numFmtId="9" fontId="5" fillId="0" borderId="34" xfId="0" applyNumberFormat="1" applyFont="1" applyFill="1" applyBorder="1" applyAlignment="1" applyProtection="1">
      <alignment horizontal="center" vertical="top" wrapText="1"/>
      <protection locked="0"/>
    </xf>
    <xf numFmtId="0" fontId="6" fillId="0" borderId="11" xfId="0" applyFont="1" applyFill="1" applyBorder="1" applyAlignment="1" applyProtection="1">
      <alignment horizontal="center" vertical="top" wrapText="1"/>
      <protection hidden="1"/>
    </xf>
    <xf numFmtId="0" fontId="6" fillId="0" borderId="1" xfId="0" applyFont="1" applyFill="1" applyBorder="1" applyAlignment="1" applyProtection="1">
      <alignment horizontal="center" vertical="top" wrapText="1"/>
      <protection hidden="1"/>
    </xf>
    <xf numFmtId="0" fontId="6" fillId="0" borderId="11" xfId="0" applyFont="1" applyFill="1" applyBorder="1" applyAlignment="1" applyProtection="1">
      <alignment horizontal="center" vertical="top"/>
      <protection hidden="1"/>
    </xf>
    <xf numFmtId="0" fontId="6" fillId="0" borderId="1" xfId="0" applyFont="1" applyFill="1" applyBorder="1" applyAlignment="1" applyProtection="1">
      <alignment horizontal="center" vertical="top"/>
      <protection hidden="1"/>
    </xf>
    <xf numFmtId="0" fontId="6" fillId="0" borderId="11" xfId="0" applyFont="1" applyFill="1" applyBorder="1" applyAlignment="1" applyProtection="1">
      <alignment horizontal="center" vertical="top" textRotation="90" wrapText="1"/>
      <protection hidden="1"/>
    </xf>
    <xf numFmtId="9" fontId="5" fillId="0" borderId="44" xfId="0" applyNumberFormat="1" applyFont="1" applyFill="1" applyBorder="1" applyAlignment="1" applyProtection="1">
      <alignment horizontal="center" vertical="top" wrapText="1"/>
      <protection locked="0"/>
    </xf>
    <xf numFmtId="0" fontId="6" fillId="3" borderId="45" xfId="0" applyFont="1" applyFill="1" applyBorder="1" applyAlignment="1" applyProtection="1">
      <alignment horizontal="center" vertical="center"/>
      <protection locked="0"/>
    </xf>
    <xf numFmtId="0" fontId="6" fillId="3" borderId="51"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protection locked="0"/>
    </xf>
    <xf numFmtId="0" fontId="6" fillId="3" borderId="28"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 fillId="3" borderId="52" xfId="0" applyFont="1" applyFill="1" applyBorder="1" applyAlignment="1" applyProtection="1">
      <alignment horizontal="center" vertical="center" textRotation="90" wrapText="1"/>
      <protection locked="0"/>
    </xf>
    <xf numFmtId="0" fontId="6" fillId="3" borderId="52"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top" wrapText="1"/>
    </xf>
    <xf numFmtId="0" fontId="5" fillId="0" borderId="34" xfId="0"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5" fillId="4" borderId="11" xfId="0" applyFont="1" applyFill="1" applyBorder="1" applyAlignment="1" applyProtection="1">
      <alignment horizontal="center" vertical="top" wrapText="1"/>
      <protection locked="0"/>
    </xf>
    <xf numFmtId="0" fontId="5" fillId="4" borderId="1" xfId="0" applyFont="1" applyFill="1" applyBorder="1" applyAlignment="1" applyProtection="1">
      <alignment horizontal="center" vertical="top" wrapText="1"/>
      <protection locked="0"/>
    </xf>
    <xf numFmtId="0" fontId="5" fillId="4" borderId="1" xfId="0" applyFont="1" applyFill="1" applyBorder="1" applyAlignment="1" applyProtection="1">
      <alignment horizontal="center" vertical="top"/>
      <protection locked="0"/>
    </xf>
    <xf numFmtId="0" fontId="16" fillId="0" borderId="28" xfId="0" applyFont="1" applyFill="1" applyBorder="1"/>
    <xf numFmtId="0" fontId="16" fillId="0" borderId="29" xfId="0" applyFont="1" applyFill="1" applyBorder="1"/>
    <xf numFmtId="0" fontId="16" fillId="0" borderId="1" xfId="0" applyFont="1" applyFill="1" applyBorder="1"/>
    <xf numFmtId="0" fontId="16" fillId="0" borderId="3" xfId="0" applyFont="1" applyFill="1" applyBorder="1"/>
    <xf numFmtId="0" fontId="16" fillId="0" borderId="5" xfId="0" applyFont="1" applyFill="1" applyBorder="1"/>
    <xf numFmtId="0" fontId="16" fillId="0" borderId="6" xfId="0" applyFont="1" applyFill="1" applyBorder="1"/>
    <xf numFmtId="0" fontId="5" fillId="0" borderId="33" xfId="0" applyFont="1" applyFill="1" applyBorder="1" applyAlignment="1">
      <alignment horizontal="center" vertical="top" wrapText="1"/>
    </xf>
    <xf numFmtId="0" fontId="5" fillId="0" borderId="34"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4" borderId="11" xfId="0" applyFont="1" applyFill="1" applyBorder="1" applyAlignment="1" applyProtection="1">
      <alignment horizontal="center" vertical="top"/>
      <protection locked="0"/>
    </xf>
    <xf numFmtId="0" fontId="5" fillId="4" borderId="28" xfId="0" applyFont="1" applyFill="1" applyBorder="1" applyAlignment="1" applyProtection="1">
      <alignment horizontal="center" vertical="top" wrapText="1"/>
      <protection locked="0"/>
    </xf>
    <xf numFmtId="0" fontId="5" fillId="4" borderId="29" xfId="0" applyFont="1" applyFill="1" applyBorder="1" applyAlignment="1" applyProtection="1">
      <alignment horizontal="center" vertical="top" wrapText="1"/>
      <protection locked="0"/>
    </xf>
    <xf numFmtId="0" fontId="5" fillId="4" borderId="3"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wrapText="1"/>
      <protection locked="0"/>
    </xf>
    <xf numFmtId="0" fontId="27" fillId="0" borderId="82" xfId="0" applyFont="1" applyFill="1" applyBorder="1" applyAlignment="1">
      <alignment horizontal="center" vertical="top" wrapText="1"/>
    </xf>
    <xf numFmtId="0" fontId="24" fillId="0" borderId="81" xfId="0" applyFont="1" applyFill="1" applyBorder="1"/>
    <xf numFmtId="0" fontId="24" fillId="0" borderId="83" xfId="0" applyFont="1" applyFill="1" applyBorder="1"/>
    <xf numFmtId="0" fontId="27" fillId="7" borderId="89" xfId="0" applyFont="1" applyFill="1" applyBorder="1" applyAlignment="1">
      <alignment horizontal="center" vertical="top"/>
    </xf>
    <xf numFmtId="0" fontId="24" fillId="0" borderId="90" xfId="0" applyFont="1" applyFill="1" applyBorder="1"/>
    <xf numFmtId="0" fontId="24" fillId="0" borderId="91" xfId="0" applyFont="1" applyFill="1" applyBorder="1"/>
    <xf numFmtId="0" fontId="24" fillId="0" borderId="84" xfId="0" applyFont="1" applyFill="1" applyBorder="1"/>
    <xf numFmtId="0" fontId="28" fillId="0" borderId="0" xfId="0" applyFont="1" applyFill="1" applyBorder="1"/>
    <xf numFmtId="0" fontId="24" fillId="0" borderId="85" xfId="0" applyFont="1" applyFill="1" applyBorder="1"/>
    <xf numFmtId="0" fontId="24" fillId="0" borderId="86" xfId="0" applyFont="1" applyFill="1" applyBorder="1"/>
    <xf numFmtId="0" fontId="24" fillId="0" borderId="72" xfId="0" applyFont="1" applyFill="1" applyBorder="1"/>
    <xf numFmtId="0" fontId="24" fillId="0" borderId="87" xfId="0" applyFont="1" applyFill="1" applyBorder="1"/>
    <xf numFmtId="9" fontId="27" fillId="0" borderId="88" xfId="0" applyNumberFormat="1" applyFont="1" applyFill="1" applyBorder="1" applyAlignment="1">
      <alignment horizontal="center" vertical="top" wrapText="1"/>
    </xf>
    <xf numFmtId="0" fontId="29" fillId="0" borderId="88" xfId="0" applyFont="1" applyFill="1" applyBorder="1" applyAlignment="1">
      <alignment horizontal="center" vertical="top" wrapText="1"/>
    </xf>
    <xf numFmtId="0" fontId="29" fillId="0" borderId="88" xfId="0" applyFont="1" applyFill="1" applyBorder="1" applyAlignment="1">
      <alignment horizontal="center" vertical="top"/>
    </xf>
    <xf numFmtId="0" fontId="29" fillId="0" borderId="88" xfId="0" applyFont="1" applyFill="1" applyBorder="1" applyAlignment="1">
      <alignment horizontal="center" vertical="top" textRotation="90" wrapText="1"/>
    </xf>
    <xf numFmtId="0" fontId="29" fillId="0" borderId="88" xfId="0" applyFont="1" applyFill="1" applyBorder="1" applyAlignment="1">
      <alignment horizontal="center" vertical="top" textRotation="90"/>
    </xf>
    <xf numFmtId="0" fontId="27" fillId="0" borderId="88" xfId="0" applyFont="1" applyFill="1" applyBorder="1" applyAlignment="1">
      <alignment horizontal="center" vertical="top" textRotation="90"/>
    </xf>
    <xf numFmtId="0" fontId="27" fillId="0" borderId="88" xfId="0" applyFont="1" applyFill="1" applyBorder="1" applyAlignment="1">
      <alignment horizontal="center" vertical="top"/>
    </xf>
    <xf numFmtId="0" fontId="27" fillId="0" borderId="88" xfId="0" applyFont="1" applyFill="1" applyBorder="1" applyAlignment="1">
      <alignment horizontal="left" vertical="top" wrapText="1"/>
    </xf>
    <xf numFmtId="0" fontId="5" fillId="0" borderId="88" xfId="0" applyFont="1" applyFill="1" applyBorder="1" applyAlignment="1">
      <alignment horizontal="center" vertical="top"/>
    </xf>
    <xf numFmtId="0" fontId="27" fillId="0" borderId="88" xfId="0" applyFont="1" applyFill="1" applyBorder="1" applyAlignment="1">
      <alignment horizontal="center" vertical="top" wrapText="1"/>
    </xf>
    <xf numFmtId="0" fontId="27" fillId="0" borderId="81" xfId="0" applyFont="1" applyFill="1" applyBorder="1" applyAlignment="1">
      <alignment horizontal="center" vertical="top" wrapText="1"/>
    </xf>
    <xf numFmtId="0" fontId="27" fillId="0" borderId="81" xfId="0" applyFont="1" applyFill="1" applyBorder="1" applyAlignment="1">
      <alignment horizontal="left" vertical="top" wrapText="1"/>
    </xf>
    <xf numFmtId="0" fontId="27" fillId="0" borderId="82" xfId="0" applyFont="1" applyFill="1" applyBorder="1" applyAlignment="1">
      <alignment horizontal="left" vertical="top" wrapText="1"/>
    </xf>
    <xf numFmtId="0" fontId="27" fillId="0" borderId="81" xfId="0" applyFont="1" applyFill="1" applyBorder="1" applyAlignment="1">
      <alignment horizontal="center" vertical="top"/>
    </xf>
    <xf numFmtId="0" fontId="5" fillId="7" borderId="89" xfId="0" applyFont="1" applyFill="1" applyBorder="1" applyAlignment="1">
      <alignment horizontal="center" vertical="top" wrapText="1"/>
    </xf>
    <xf numFmtId="0" fontId="24" fillId="0" borderId="90" xfId="0" applyFont="1" applyFill="1" applyBorder="1" applyAlignment="1">
      <alignment wrapText="1"/>
    </xf>
    <xf numFmtId="0" fontId="24" fillId="0" borderId="91" xfId="0" applyFont="1" applyFill="1" applyBorder="1" applyAlignment="1">
      <alignment wrapText="1"/>
    </xf>
    <xf numFmtId="0" fontId="24" fillId="0" borderId="84" xfId="0" applyFont="1" applyFill="1" applyBorder="1" applyAlignment="1">
      <alignment wrapText="1"/>
    </xf>
    <xf numFmtId="0" fontId="28" fillId="0" borderId="0" xfId="0" applyFont="1" applyFill="1" applyBorder="1" applyAlignment="1">
      <alignment wrapText="1"/>
    </xf>
    <xf numFmtId="0" fontId="24" fillId="0" borderId="85" xfId="0" applyFont="1" applyFill="1" applyBorder="1" applyAlignment="1">
      <alignment wrapText="1"/>
    </xf>
    <xf numFmtId="0" fontId="24" fillId="0" borderId="86" xfId="0" applyFont="1" applyFill="1" applyBorder="1" applyAlignment="1">
      <alignment wrapText="1"/>
    </xf>
    <xf numFmtId="0" fontId="24" fillId="0" borderId="72" xfId="0" applyFont="1" applyFill="1" applyBorder="1" applyAlignment="1">
      <alignment wrapText="1"/>
    </xf>
    <xf numFmtId="0" fontId="24" fillId="0" borderId="87" xfId="0" applyFont="1" applyFill="1" applyBorder="1" applyAlignment="1">
      <alignment wrapText="1"/>
    </xf>
    <xf numFmtId="0" fontId="5" fillId="0" borderId="81" xfId="0" applyFont="1" applyFill="1" applyBorder="1" applyAlignment="1">
      <alignment horizontal="left" vertical="top" wrapText="1"/>
    </xf>
    <xf numFmtId="0" fontId="5" fillId="0" borderId="88" xfId="0" applyFont="1" applyFill="1" applyBorder="1" applyAlignment="1">
      <alignment horizontal="left" vertical="top" wrapText="1"/>
    </xf>
    <xf numFmtId="0" fontId="29" fillId="0" borderId="81" xfId="0" applyFont="1" applyFill="1" applyBorder="1" applyAlignment="1">
      <alignment horizontal="center" vertical="top" wrapText="1"/>
    </xf>
    <xf numFmtId="0" fontId="29" fillId="8" borderId="77" xfId="0" applyFont="1" applyFill="1" applyBorder="1" applyAlignment="1">
      <alignment horizontal="center" vertical="center" textRotation="90" wrapText="1"/>
    </xf>
    <xf numFmtId="0" fontId="24" fillId="0" borderId="79" xfId="0" applyFont="1" applyFill="1" applyBorder="1"/>
    <xf numFmtId="0" fontId="29" fillId="8" borderId="78" xfId="0" applyFont="1" applyFill="1" applyBorder="1" applyAlignment="1">
      <alignment horizontal="center" vertical="center" textRotation="90" wrapText="1"/>
    </xf>
    <xf numFmtId="0" fontId="29" fillId="8" borderId="78" xfId="0" applyFont="1" applyFill="1" applyBorder="1" applyAlignment="1">
      <alignment horizontal="center" vertical="center" wrapText="1"/>
    </xf>
    <xf numFmtId="0" fontId="29" fillId="8" borderId="77" xfId="0" applyFont="1" applyFill="1" applyBorder="1" applyAlignment="1">
      <alignment horizontal="center" vertical="center" wrapText="1"/>
    </xf>
    <xf numFmtId="0" fontId="5" fillId="7" borderId="84" xfId="0" applyFont="1" applyFill="1" applyBorder="1" applyAlignment="1">
      <alignment horizontal="center" vertical="top" wrapText="1"/>
    </xf>
    <xf numFmtId="0" fontId="24" fillId="0" borderId="0" xfId="0" applyFont="1" applyFill="1" applyBorder="1"/>
    <xf numFmtId="0" fontId="29" fillId="0" borderId="81" xfId="0" applyFont="1" applyFill="1" applyBorder="1" applyAlignment="1">
      <alignment horizontal="center" vertical="top" textRotation="90" wrapText="1"/>
    </xf>
    <xf numFmtId="0" fontId="29" fillId="0" borderId="81" xfId="0" applyFont="1" applyFill="1" applyBorder="1" applyAlignment="1">
      <alignment horizontal="center" vertical="top" textRotation="90"/>
    </xf>
    <xf numFmtId="0" fontId="27" fillId="0" borderId="81" xfId="0" applyFont="1" applyFill="1" applyBorder="1" applyAlignment="1">
      <alignment horizontal="center" vertical="top" textRotation="90"/>
    </xf>
    <xf numFmtId="9" fontId="27" fillId="0" borderId="81" xfId="0" applyNumberFormat="1" applyFont="1" applyFill="1" applyBorder="1" applyAlignment="1">
      <alignment horizontal="center" vertical="top" wrapText="1"/>
    </xf>
    <xf numFmtId="9" fontId="27" fillId="0" borderId="82" xfId="0" applyNumberFormat="1" applyFont="1" applyFill="1" applyBorder="1" applyAlignment="1">
      <alignment horizontal="center" vertical="top" wrapText="1"/>
    </xf>
    <xf numFmtId="0" fontId="29" fillId="0" borderId="81" xfId="0" applyFont="1" applyFill="1" applyBorder="1" applyAlignment="1">
      <alignment horizontal="center" vertical="top"/>
    </xf>
    <xf numFmtId="0" fontId="29" fillId="8" borderId="74" xfId="0" applyFont="1" applyFill="1" applyBorder="1" applyAlignment="1">
      <alignment horizontal="center" vertical="center" wrapText="1"/>
    </xf>
    <xf numFmtId="0" fontId="24" fillId="0" borderId="75" xfId="0" applyFont="1" applyFill="1" applyBorder="1"/>
    <xf numFmtId="0" fontId="24" fillId="0" borderId="76" xfId="0" applyFont="1" applyFill="1" applyBorder="1"/>
    <xf numFmtId="0" fontId="29" fillId="8" borderId="55" xfId="0" applyFont="1" applyFill="1" applyBorder="1" applyAlignment="1">
      <alignment horizontal="center" vertical="center" wrapText="1"/>
    </xf>
    <xf numFmtId="0" fontId="24" fillId="0" borderId="66" xfId="0" applyFont="1" applyFill="1" applyBorder="1"/>
    <xf numFmtId="0" fontId="29" fillId="8" borderId="77" xfId="0" applyFont="1" applyFill="1" applyBorder="1" applyAlignment="1">
      <alignment horizontal="center" vertical="center"/>
    </xf>
    <xf numFmtId="0" fontId="24" fillId="0" borderId="78" xfId="0" applyFont="1" applyFill="1" applyBorder="1"/>
    <xf numFmtId="0" fontId="29" fillId="8" borderId="54" xfId="0" applyFont="1" applyFill="1" applyBorder="1" applyAlignment="1">
      <alignment horizontal="center" vertical="center"/>
    </xf>
    <xf numFmtId="0" fontId="24" fillId="0" borderId="55" xfId="0" applyFont="1" applyFill="1" applyBorder="1"/>
    <xf numFmtId="0" fontId="24" fillId="0" borderId="56" xfId="0" applyFont="1" applyFill="1" applyBorder="1"/>
    <xf numFmtId="0" fontId="24" fillId="0" borderId="60" xfId="0" applyFont="1" applyFill="1" applyBorder="1"/>
    <xf numFmtId="0" fontId="24" fillId="0" borderId="61" xfId="0" applyFont="1" applyFill="1" applyBorder="1"/>
    <xf numFmtId="0" fontId="24" fillId="0" borderId="65" xfId="0" applyFont="1" applyFill="1" applyBorder="1"/>
    <xf numFmtId="0" fontId="24" fillId="0" borderId="67" xfId="0" applyFont="1" applyFill="1" applyBorder="1"/>
    <xf numFmtId="0" fontId="29" fillId="8" borderId="77" xfId="0" applyFont="1" applyFill="1" applyBorder="1" applyAlignment="1">
      <alignment horizontal="center" vertical="center" textRotation="90"/>
    </xf>
    <xf numFmtId="0" fontId="6" fillId="8" borderId="77" xfId="0" applyFont="1" applyFill="1" applyBorder="1" applyAlignment="1">
      <alignment horizontal="center" vertical="center" wrapText="1"/>
    </xf>
    <xf numFmtId="0" fontId="29" fillId="8" borderId="74" xfId="0" applyFont="1" applyFill="1" applyBorder="1" applyAlignment="1">
      <alignment horizontal="center" vertical="center"/>
    </xf>
    <xf numFmtId="0" fontId="29" fillId="8" borderId="71" xfId="0" applyFont="1" applyFill="1" applyBorder="1" applyAlignment="1">
      <alignment horizontal="left" vertical="center"/>
    </xf>
    <xf numFmtId="0" fontId="24" fillId="0" borderId="73" xfId="0" applyFont="1" applyFill="1" applyBorder="1"/>
    <xf numFmtId="0" fontId="27" fillId="7" borderId="65" xfId="0" applyFont="1" applyFill="1" applyBorder="1" applyAlignment="1">
      <alignment horizontal="left" vertical="center"/>
    </xf>
    <xf numFmtId="0" fontId="29" fillId="8" borderId="62" xfId="0" applyFont="1" applyFill="1" applyBorder="1" applyAlignment="1">
      <alignment horizontal="left" vertical="center"/>
    </xf>
    <xf numFmtId="0" fontId="24" fillId="0" borderId="63" xfId="0" applyFont="1" applyFill="1" applyBorder="1"/>
    <xf numFmtId="0" fontId="24" fillId="0" borderId="64" xfId="0" applyFont="1" applyFill="1" applyBorder="1"/>
    <xf numFmtId="0" fontId="27" fillId="7" borderId="74" xfId="0" applyFont="1" applyFill="1" applyBorder="1" applyAlignment="1">
      <alignment horizontal="left" vertical="center" wrapText="1"/>
    </xf>
    <xf numFmtId="0" fontId="29" fillId="8" borderId="68" xfId="0" applyFont="1" applyFill="1" applyBorder="1" applyAlignment="1">
      <alignment horizontal="left" vertical="center"/>
    </xf>
    <xf numFmtId="0" fontId="24" fillId="0" borderId="69" xfId="0" applyFont="1" applyFill="1" applyBorder="1"/>
    <xf numFmtId="0" fontId="24" fillId="0" borderId="70" xfId="0" applyFont="1" applyFill="1" applyBorder="1"/>
    <xf numFmtId="0" fontId="24" fillId="0" borderId="75" xfId="0" applyFont="1" applyFill="1" applyBorder="1" applyAlignment="1">
      <alignment vertical="center"/>
    </xf>
    <xf numFmtId="0" fontId="24" fillId="0" borderId="76" xfId="0" applyFont="1" applyFill="1" applyBorder="1" applyAlignment="1">
      <alignment vertical="center"/>
    </xf>
    <xf numFmtId="0" fontId="23" fillId="0" borderId="55" xfId="0" applyFont="1" applyFill="1" applyBorder="1" applyAlignment="1">
      <alignment vertical="top" wrapText="1"/>
    </xf>
    <xf numFmtId="0" fontId="25" fillId="0" borderId="54" xfId="0" applyFont="1" applyFill="1" applyBorder="1" applyAlignment="1">
      <alignment horizontal="center" vertical="center"/>
    </xf>
    <xf numFmtId="0" fontId="23" fillId="0" borderId="57" xfId="0" applyFont="1" applyFill="1" applyBorder="1" applyAlignment="1">
      <alignment horizontal="left" vertical="top" wrapText="1"/>
    </xf>
    <xf numFmtId="0" fontId="24" fillId="0" borderId="58" xfId="0" applyFont="1" applyFill="1" applyBorder="1"/>
    <xf numFmtId="0" fontId="24" fillId="0" borderId="59" xfId="0" applyFont="1" applyFill="1" applyBorder="1"/>
    <xf numFmtId="0" fontId="23" fillId="0" borderId="0" xfId="0" applyFont="1" applyFill="1" applyBorder="1" applyAlignment="1">
      <alignment vertical="top" wrapText="1"/>
    </xf>
    <xf numFmtId="0" fontId="23" fillId="0" borderId="62" xfId="0" applyFont="1" applyFill="1" applyBorder="1" applyAlignment="1">
      <alignment horizontal="left" vertical="top"/>
    </xf>
    <xf numFmtId="0" fontId="23" fillId="0" borderId="66" xfId="0" applyFont="1" applyFill="1" applyBorder="1" applyAlignment="1">
      <alignment vertical="top" wrapText="1"/>
    </xf>
    <xf numFmtId="0" fontId="23" fillId="0" borderId="68" xfId="0" applyFont="1" applyFill="1" applyBorder="1" applyAlignment="1">
      <alignment horizontal="left" vertical="top"/>
    </xf>
    <xf numFmtId="0" fontId="5" fillId="4" borderId="13" xfId="0" applyFont="1" applyFill="1" applyBorder="1" applyAlignment="1" applyProtection="1">
      <alignment horizontal="center" vertical="top" wrapText="1"/>
      <protection locked="0"/>
    </xf>
    <xf numFmtId="0" fontId="5" fillId="4" borderId="46" xfId="0" applyFont="1" applyFill="1" applyBorder="1" applyAlignment="1" applyProtection="1">
      <alignment horizontal="center" vertical="top" wrapText="1"/>
      <protection locked="0"/>
    </xf>
    <xf numFmtId="0" fontId="5" fillId="0" borderId="1" xfId="0" applyFont="1" applyFill="1" applyBorder="1" applyAlignment="1" applyProtection="1">
      <alignment horizontal="left" vertical="top" wrapText="1"/>
      <protection locked="0" hidden="1"/>
    </xf>
    <xf numFmtId="0" fontId="5" fillId="0" borderId="11" xfId="0" applyFont="1" applyFill="1" applyBorder="1" applyAlignment="1" applyProtection="1">
      <alignment horizontal="center" vertical="center" textRotation="90"/>
      <protection locked="0"/>
    </xf>
    <xf numFmtId="0" fontId="5" fillId="0" borderId="1" xfId="0" applyFont="1" applyFill="1" applyBorder="1" applyAlignment="1" applyProtection="1">
      <alignment horizontal="center" vertical="center" textRotation="90"/>
      <protection locked="0"/>
    </xf>
    <xf numFmtId="0" fontId="5" fillId="0" borderId="44" xfId="0" applyFont="1" applyFill="1" applyBorder="1" applyAlignment="1" applyProtection="1">
      <alignment horizontal="center" vertical="top"/>
      <protection locked="0"/>
    </xf>
    <xf numFmtId="0" fontId="5" fillId="0" borderId="1" xfId="0" applyFont="1" applyFill="1" applyBorder="1" applyAlignment="1">
      <alignment horizontal="center" vertical="top" wrapText="1"/>
    </xf>
    <xf numFmtId="0" fontId="5" fillId="4" borderId="31" xfId="0" applyFont="1" applyFill="1" applyBorder="1" applyAlignment="1" applyProtection="1">
      <alignment horizontal="left" vertical="top" wrapText="1"/>
      <protection locked="0"/>
    </xf>
    <xf numFmtId="0" fontId="5" fillId="4" borderId="32" xfId="0" applyFont="1" applyFill="1" applyBorder="1" applyAlignment="1" applyProtection="1">
      <alignment horizontal="left" vertical="top"/>
      <protection locked="0"/>
    </xf>
    <xf numFmtId="0" fontId="5" fillId="4" borderId="46" xfId="0" applyFont="1" applyFill="1" applyBorder="1" applyAlignment="1" applyProtection="1">
      <alignment horizontal="left" vertical="top"/>
      <protection locked="0"/>
    </xf>
    <xf numFmtId="0" fontId="5" fillId="4" borderId="18" xfId="0" applyFont="1" applyFill="1" applyBorder="1" applyAlignment="1" applyProtection="1">
      <alignment horizontal="left" vertical="top"/>
      <protection locked="0"/>
    </xf>
    <xf numFmtId="0" fontId="5" fillId="4" borderId="13" xfId="0" applyFont="1" applyFill="1" applyBorder="1" applyAlignment="1" applyProtection="1">
      <alignment horizontal="left" vertical="top"/>
      <protection locked="0"/>
    </xf>
    <xf numFmtId="0" fontId="5" fillId="4" borderId="49" xfId="0" applyFont="1" applyFill="1" applyBorder="1" applyAlignment="1" applyProtection="1">
      <alignment horizontal="left" vertical="top"/>
      <protection locked="0"/>
    </xf>
    <xf numFmtId="0" fontId="32" fillId="0" borderId="0" xfId="0" applyFont="1" applyFill="1" applyBorder="1" applyAlignment="1">
      <alignment horizontal="center" wrapText="1"/>
    </xf>
    <xf numFmtId="0" fontId="32" fillId="0" borderId="0" xfId="0" applyFont="1" applyFill="1" applyBorder="1" applyAlignment="1">
      <alignment horizontal="center"/>
    </xf>
  </cellXfs>
  <cellStyles count="3">
    <cellStyle name="Normal" xfId="0" builtinId="0"/>
    <cellStyle name="Normal 2" xfId="2"/>
    <cellStyle name="Porcentaje" xfId="1" builtinId="5"/>
  </cellStyles>
  <dxfs count="10092">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7" Type="http://schemas.openxmlformats.org/officeDocument/2006/relationships/worksheet" Target="worksheets/sheet7.xml"/><Relationship Id="rId71"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3" Type="http://schemas.openxmlformats.org/officeDocument/2006/relationships/hyperlink" Target="#'RIESGOS 44'!A1"/><Relationship Id="rId18" Type="http://schemas.openxmlformats.org/officeDocument/2006/relationships/image" Target="../media/image1.jpeg"/><Relationship Id="rId26" Type="http://schemas.openxmlformats.org/officeDocument/2006/relationships/hyperlink" Target="#'RIESGO 14'!A1"/><Relationship Id="rId3" Type="http://schemas.openxmlformats.org/officeDocument/2006/relationships/hyperlink" Target="#'RIESGO 22'!D7"/><Relationship Id="rId21" Type="http://schemas.openxmlformats.org/officeDocument/2006/relationships/hyperlink" Target="#'RIESGO 9'!A1"/><Relationship Id="rId7" Type="http://schemas.openxmlformats.org/officeDocument/2006/relationships/hyperlink" Target="#'RIESGO 27-28'!A9"/><Relationship Id="rId12" Type="http://schemas.openxmlformats.org/officeDocument/2006/relationships/hyperlink" Target="#'RIESGO 42'!A1"/><Relationship Id="rId17" Type="http://schemas.openxmlformats.org/officeDocument/2006/relationships/hyperlink" Target="#'RIESGO 17'!A1"/><Relationship Id="rId25" Type="http://schemas.openxmlformats.org/officeDocument/2006/relationships/image" Target="../media/image3.png"/><Relationship Id="rId33" Type="http://schemas.openxmlformats.org/officeDocument/2006/relationships/hyperlink" Target="#'RIESGO 47'!A9"/><Relationship Id="rId2" Type="http://schemas.openxmlformats.org/officeDocument/2006/relationships/hyperlink" Target="#'RIESGO 19-21'!A7"/><Relationship Id="rId16" Type="http://schemas.openxmlformats.org/officeDocument/2006/relationships/hyperlink" Target="#'RIESGO 36-37'!A9"/><Relationship Id="rId20" Type="http://schemas.openxmlformats.org/officeDocument/2006/relationships/hyperlink" Target="#'RIESGO 8'!A1"/><Relationship Id="rId29" Type="http://schemas.openxmlformats.org/officeDocument/2006/relationships/hyperlink" Target="#'RIESGOS 18'!A7"/><Relationship Id="rId1" Type="http://schemas.openxmlformats.org/officeDocument/2006/relationships/hyperlink" Target="#'RIESGO 29'!A9"/><Relationship Id="rId6" Type="http://schemas.openxmlformats.org/officeDocument/2006/relationships/hyperlink" Target="#'RIESGO 25-26'!A9"/><Relationship Id="rId11" Type="http://schemas.openxmlformats.org/officeDocument/2006/relationships/hyperlink" Target="#'RIESGO 41'!A9"/><Relationship Id="rId24" Type="http://schemas.openxmlformats.org/officeDocument/2006/relationships/hyperlink" Target="#'RIESGO 12-13'!A1"/><Relationship Id="rId32" Type="http://schemas.openxmlformats.org/officeDocument/2006/relationships/hyperlink" Target="#'RIESGO 46'!A9"/><Relationship Id="rId5" Type="http://schemas.openxmlformats.org/officeDocument/2006/relationships/hyperlink" Target="#'RIESGO 24'!A9"/><Relationship Id="rId15" Type="http://schemas.openxmlformats.org/officeDocument/2006/relationships/hyperlink" Target="#'RIESGO 48-49'!A1"/><Relationship Id="rId23" Type="http://schemas.openxmlformats.org/officeDocument/2006/relationships/image" Target="../media/image2.png"/><Relationship Id="rId28" Type="http://schemas.openxmlformats.org/officeDocument/2006/relationships/hyperlink" Target="#'RIESGOS 16'!A1"/><Relationship Id="rId10" Type="http://schemas.openxmlformats.org/officeDocument/2006/relationships/hyperlink" Target="#'RIESGO 39-40'!A1"/><Relationship Id="rId19" Type="http://schemas.openxmlformats.org/officeDocument/2006/relationships/hyperlink" Target="#'RIESGOS 1-7'!A1"/><Relationship Id="rId31" Type="http://schemas.openxmlformats.org/officeDocument/2006/relationships/hyperlink" Target="#'RIESGO 43'!A9"/><Relationship Id="rId4" Type="http://schemas.openxmlformats.org/officeDocument/2006/relationships/hyperlink" Target="#'RIESGO 23'!A1"/><Relationship Id="rId9" Type="http://schemas.openxmlformats.org/officeDocument/2006/relationships/hyperlink" Target="#'RIESGO 34-35'!A9"/><Relationship Id="rId14" Type="http://schemas.openxmlformats.org/officeDocument/2006/relationships/hyperlink" Target="#'RIESGO 45'!A9"/><Relationship Id="rId22" Type="http://schemas.openxmlformats.org/officeDocument/2006/relationships/hyperlink" Target="#'RIESGO 10-11'!A1"/><Relationship Id="rId27" Type="http://schemas.openxmlformats.org/officeDocument/2006/relationships/hyperlink" Target="#'RIESGO 15'!A1"/><Relationship Id="rId30" Type="http://schemas.openxmlformats.org/officeDocument/2006/relationships/hyperlink" Target="#'RIESGO 38'!A9"/><Relationship Id="rId8" Type="http://schemas.openxmlformats.org/officeDocument/2006/relationships/hyperlink" Target="#'RIESGO 30-33'!A9"/></Relationships>
</file>

<file path=xl/drawings/_rels/drawing10.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CONSOLIDADO R. CORRUPCI&#211;N'!A1"/></Relationships>
</file>

<file path=xl/drawings/_rels/drawing20.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7.jpeg"/></Relationships>
</file>

<file path=xl/drawings/_rels/drawing25.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8.jpeg"/></Relationships>
</file>

<file path=xl/drawings/_rels/drawing26.xml.rels><?xml version="1.0" encoding="UTF-8" standalone="yes"?>
<Relationships xmlns="http://schemas.openxmlformats.org/package/2006/relationships"><Relationship Id="rId3" Type="http://schemas.openxmlformats.org/officeDocument/2006/relationships/hyperlink" Target="#'CONSOLIDADO R. CORRUPCI&#211;N'!A1"/><Relationship Id="rId2" Type="http://schemas.openxmlformats.org/officeDocument/2006/relationships/image" Target="../media/image9.png"/><Relationship Id="rId1" Type="http://schemas.openxmlformats.org/officeDocument/2006/relationships/image" Target="../media/image19.jpeg"/></Relationships>
</file>

<file path=xl/drawings/_rels/drawing27.xml.rels><?xml version="1.0" encoding="UTF-8" standalone="yes"?>
<Relationships xmlns="http://schemas.openxmlformats.org/package/2006/relationships"><Relationship Id="rId1" Type="http://schemas.openxmlformats.org/officeDocument/2006/relationships/hyperlink" Target="#'CONSOLIDADO R. CORRUPCI&#211;N'!A1"/></Relationships>
</file>

<file path=xl/drawings/_rels/drawing28.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14</xdr:col>
      <xdr:colOff>152401</xdr:colOff>
      <xdr:row>32</xdr:row>
      <xdr:rowOff>28575</xdr:rowOff>
    </xdr:from>
    <xdr:to>
      <xdr:col>14</xdr:col>
      <xdr:colOff>1028701</xdr:colOff>
      <xdr:row>32</xdr:row>
      <xdr:rowOff>627529</xdr:rowOff>
    </xdr:to>
    <xdr:sp macro="" textlink="">
      <xdr:nvSpPr>
        <xdr:cNvPr id="28" name="Flecha derecha 27">
          <a:hlinkClick xmlns:r="http://schemas.openxmlformats.org/officeDocument/2006/relationships" r:id="rId1"/>
          <a:extLst>
            <a:ext uri="{FF2B5EF4-FFF2-40B4-BE49-F238E27FC236}">
              <a16:creationId xmlns:a16="http://schemas.microsoft.com/office/drawing/2014/main" id="{00000000-0008-0000-0000-00001C000000}"/>
            </a:ext>
          </a:extLst>
        </xdr:cNvPr>
        <xdr:cNvSpPr/>
      </xdr:nvSpPr>
      <xdr:spPr>
        <a:xfrm>
          <a:off x="13095195" y="22261046"/>
          <a:ext cx="876300" cy="5989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142875</xdr:colOff>
      <xdr:row>23</xdr:row>
      <xdr:rowOff>28576</xdr:rowOff>
    </xdr:from>
    <xdr:to>
      <xdr:col>14</xdr:col>
      <xdr:colOff>1057275</xdr:colOff>
      <xdr:row>24</xdr:row>
      <xdr:rowOff>1</xdr:rowOff>
    </xdr:to>
    <xdr:sp macro="" textlink="">
      <xdr:nvSpPr>
        <xdr:cNvPr id="17" name="Flecha derecha 16">
          <a:hlinkClick xmlns:r="http://schemas.openxmlformats.org/officeDocument/2006/relationships" r:id="rId2"/>
          <a:extLst>
            <a:ext uri="{FF2B5EF4-FFF2-40B4-BE49-F238E27FC236}">
              <a16:creationId xmlns:a16="http://schemas.microsoft.com/office/drawing/2014/main" id="{00000000-0008-0000-0000-000011000000}"/>
            </a:ext>
          </a:extLst>
        </xdr:cNvPr>
        <xdr:cNvSpPr/>
      </xdr:nvSpPr>
      <xdr:spPr>
        <a:xfrm>
          <a:off x="9839325" y="10115551"/>
          <a:ext cx="914400" cy="381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123825</xdr:colOff>
      <xdr:row>25</xdr:row>
      <xdr:rowOff>161924</xdr:rowOff>
    </xdr:from>
    <xdr:to>
      <xdr:col>14</xdr:col>
      <xdr:colOff>1038225</xdr:colOff>
      <xdr:row>25</xdr:row>
      <xdr:rowOff>685800</xdr:rowOff>
    </xdr:to>
    <xdr:sp macro="" textlink="">
      <xdr:nvSpPr>
        <xdr:cNvPr id="20" name="Flecha derecha 19">
          <a:hlinkClick xmlns:r="http://schemas.openxmlformats.org/officeDocument/2006/relationships" r:id="rId3"/>
          <a:extLst>
            <a:ext uri="{FF2B5EF4-FFF2-40B4-BE49-F238E27FC236}">
              <a16:creationId xmlns:a16="http://schemas.microsoft.com/office/drawing/2014/main" id="{00000000-0008-0000-0000-000014000000}"/>
            </a:ext>
          </a:extLst>
        </xdr:cNvPr>
        <xdr:cNvSpPr/>
      </xdr:nvSpPr>
      <xdr:spPr>
        <a:xfrm>
          <a:off x="9820275" y="12982574"/>
          <a:ext cx="914400" cy="52387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79002</xdr:colOff>
      <xdr:row>26</xdr:row>
      <xdr:rowOff>127747</xdr:rowOff>
    </xdr:from>
    <xdr:to>
      <xdr:col>14</xdr:col>
      <xdr:colOff>983877</xdr:colOff>
      <xdr:row>26</xdr:row>
      <xdr:rowOff>642097</xdr:rowOff>
    </xdr:to>
    <xdr:sp macro="" textlink="">
      <xdr:nvSpPr>
        <xdr:cNvPr id="21" name="Flecha derecha 20">
          <a:hlinkClick xmlns:r="http://schemas.openxmlformats.org/officeDocument/2006/relationships" r:id="rId4"/>
          <a:extLst>
            <a:ext uri="{FF2B5EF4-FFF2-40B4-BE49-F238E27FC236}">
              <a16:creationId xmlns:a16="http://schemas.microsoft.com/office/drawing/2014/main" id="{00000000-0008-0000-0000-000015000000}"/>
            </a:ext>
          </a:extLst>
        </xdr:cNvPr>
        <xdr:cNvSpPr/>
      </xdr:nvSpPr>
      <xdr:spPr>
        <a:xfrm>
          <a:off x="13021796" y="17508071"/>
          <a:ext cx="904875" cy="5143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139514</xdr:colOff>
      <xdr:row>27</xdr:row>
      <xdr:rowOff>161365</xdr:rowOff>
    </xdr:from>
    <xdr:to>
      <xdr:col>14</xdr:col>
      <xdr:colOff>1034864</xdr:colOff>
      <xdr:row>27</xdr:row>
      <xdr:rowOff>717176</xdr:rowOff>
    </xdr:to>
    <xdr:sp macro="" textlink="">
      <xdr:nvSpPr>
        <xdr:cNvPr id="22" name="Flecha derecha 21">
          <a:hlinkClick xmlns:r="http://schemas.openxmlformats.org/officeDocument/2006/relationships" r:id="rId5"/>
          <a:extLst>
            <a:ext uri="{FF2B5EF4-FFF2-40B4-BE49-F238E27FC236}">
              <a16:creationId xmlns:a16="http://schemas.microsoft.com/office/drawing/2014/main" id="{00000000-0008-0000-0000-000016000000}"/>
            </a:ext>
          </a:extLst>
        </xdr:cNvPr>
        <xdr:cNvSpPr/>
      </xdr:nvSpPr>
      <xdr:spPr>
        <a:xfrm>
          <a:off x="13082308" y="18292483"/>
          <a:ext cx="895350" cy="55581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112059</xdr:colOff>
      <xdr:row>28</xdr:row>
      <xdr:rowOff>288473</xdr:rowOff>
    </xdr:from>
    <xdr:to>
      <xdr:col>14</xdr:col>
      <xdr:colOff>1028700</xdr:colOff>
      <xdr:row>29</xdr:row>
      <xdr:rowOff>179295</xdr:rowOff>
    </xdr:to>
    <xdr:sp macro="" textlink="">
      <xdr:nvSpPr>
        <xdr:cNvPr id="26" name="Flecha derecha 25">
          <a:hlinkClick xmlns:r="http://schemas.openxmlformats.org/officeDocument/2006/relationships" r:id="rId6"/>
          <a:extLst>
            <a:ext uri="{FF2B5EF4-FFF2-40B4-BE49-F238E27FC236}">
              <a16:creationId xmlns:a16="http://schemas.microsoft.com/office/drawing/2014/main" id="{00000000-0008-0000-0000-00001A000000}"/>
            </a:ext>
          </a:extLst>
        </xdr:cNvPr>
        <xdr:cNvSpPr/>
      </xdr:nvSpPr>
      <xdr:spPr>
        <a:xfrm>
          <a:off x="13054853" y="19204002"/>
          <a:ext cx="916641" cy="6864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123825</xdr:colOff>
      <xdr:row>30</xdr:row>
      <xdr:rowOff>477611</xdr:rowOff>
    </xdr:from>
    <xdr:to>
      <xdr:col>14</xdr:col>
      <xdr:colOff>1047750</xdr:colOff>
      <xdr:row>31</xdr:row>
      <xdr:rowOff>224117</xdr:rowOff>
    </xdr:to>
    <xdr:sp macro="" textlink="">
      <xdr:nvSpPr>
        <xdr:cNvPr id="27" name="Flecha derecha 26">
          <a:hlinkClick xmlns:r="http://schemas.openxmlformats.org/officeDocument/2006/relationships" r:id="rId7"/>
          <a:extLst>
            <a:ext uri="{FF2B5EF4-FFF2-40B4-BE49-F238E27FC236}">
              <a16:creationId xmlns:a16="http://schemas.microsoft.com/office/drawing/2014/main" id="{00000000-0008-0000-0000-00001B000000}"/>
            </a:ext>
          </a:extLst>
        </xdr:cNvPr>
        <xdr:cNvSpPr/>
      </xdr:nvSpPr>
      <xdr:spPr>
        <a:xfrm>
          <a:off x="13066619" y="20883523"/>
          <a:ext cx="923925" cy="71021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108538</xdr:colOff>
      <xdr:row>34</xdr:row>
      <xdr:rowOff>292152</xdr:rowOff>
    </xdr:from>
    <xdr:to>
      <xdr:col>14</xdr:col>
      <xdr:colOff>1041988</xdr:colOff>
      <xdr:row>35</xdr:row>
      <xdr:rowOff>257736</xdr:rowOff>
    </xdr:to>
    <xdr:sp macro="" textlink="">
      <xdr:nvSpPr>
        <xdr:cNvPr id="36" name="Flecha derecha 35">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13051332" y="24127064"/>
          <a:ext cx="933450" cy="806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112939</xdr:colOff>
      <xdr:row>37</xdr:row>
      <xdr:rowOff>257735</xdr:rowOff>
    </xdr:from>
    <xdr:to>
      <xdr:col>14</xdr:col>
      <xdr:colOff>1046389</xdr:colOff>
      <xdr:row>38</xdr:row>
      <xdr:rowOff>325210</xdr:rowOff>
    </xdr:to>
    <xdr:sp macro="" textlink="">
      <xdr:nvSpPr>
        <xdr:cNvPr id="40" name="Flecha derecha 39">
          <a:hlinkClick xmlns:r="http://schemas.openxmlformats.org/officeDocument/2006/relationships" r:id="rId9"/>
          <a:extLst>
            <a:ext uri="{FF2B5EF4-FFF2-40B4-BE49-F238E27FC236}">
              <a16:creationId xmlns:a16="http://schemas.microsoft.com/office/drawing/2014/main" id="{00000000-0008-0000-0000-000028000000}"/>
            </a:ext>
          </a:extLst>
        </xdr:cNvPr>
        <xdr:cNvSpPr/>
      </xdr:nvSpPr>
      <xdr:spPr>
        <a:xfrm>
          <a:off x="13055733" y="26289000"/>
          <a:ext cx="933450" cy="6389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127186</xdr:colOff>
      <xdr:row>42</xdr:row>
      <xdr:rowOff>336177</xdr:rowOff>
    </xdr:from>
    <xdr:to>
      <xdr:col>14</xdr:col>
      <xdr:colOff>1070161</xdr:colOff>
      <xdr:row>43</xdr:row>
      <xdr:rowOff>406774</xdr:rowOff>
    </xdr:to>
    <xdr:sp macro="" textlink="">
      <xdr:nvSpPr>
        <xdr:cNvPr id="45" name="Flecha derecha 44">
          <a:hlinkClick xmlns:r="http://schemas.openxmlformats.org/officeDocument/2006/relationships" r:id="rId10"/>
          <a:extLst>
            <a:ext uri="{FF2B5EF4-FFF2-40B4-BE49-F238E27FC236}">
              <a16:creationId xmlns:a16="http://schemas.microsoft.com/office/drawing/2014/main" id="{00000000-0008-0000-0000-00002D000000}"/>
            </a:ext>
          </a:extLst>
        </xdr:cNvPr>
        <xdr:cNvSpPr/>
      </xdr:nvSpPr>
      <xdr:spPr>
        <a:xfrm>
          <a:off x="13069980" y="29639559"/>
          <a:ext cx="942975" cy="7093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76200</xdr:colOff>
      <xdr:row>44</xdr:row>
      <xdr:rowOff>78441</xdr:rowOff>
    </xdr:from>
    <xdr:to>
      <xdr:col>14</xdr:col>
      <xdr:colOff>1038225</xdr:colOff>
      <xdr:row>44</xdr:row>
      <xdr:rowOff>680358</xdr:rowOff>
    </xdr:to>
    <xdr:sp macro="" textlink="">
      <xdr:nvSpPr>
        <xdr:cNvPr id="46" name="Flecha derecha 45">
          <a:hlinkClick xmlns:r="http://schemas.openxmlformats.org/officeDocument/2006/relationships" r:id="rId11"/>
          <a:extLst>
            <a:ext uri="{FF2B5EF4-FFF2-40B4-BE49-F238E27FC236}">
              <a16:creationId xmlns:a16="http://schemas.microsoft.com/office/drawing/2014/main" id="{00000000-0008-0000-0000-00002E000000}"/>
            </a:ext>
          </a:extLst>
        </xdr:cNvPr>
        <xdr:cNvSpPr/>
      </xdr:nvSpPr>
      <xdr:spPr>
        <a:xfrm>
          <a:off x="13018994" y="30793765"/>
          <a:ext cx="962025" cy="6019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87086</xdr:colOff>
      <xdr:row>45</xdr:row>
      <xdr:rowOff>44825</xdr:rowOff>
    </xdr:from>
    <xdr:to>
      <xdr:col>14</xdr:col>
      <xdr:colOff>1049111</xdr:colOff>
      <xdr:row>45</xdr:row>
      <xdr:rowOff>683079</xdr:rowOff>
    </xdr:to>
    <xdr:sp macro="" textlink="">
      <xdr:nvSpPr>
        <xdr:cNvPr id="48" name="Flecha derecha 47">
          <a:hlinkClick xmlns:r="http://schemas.openxmlformats.org/officeDocument/2006/relationships" r:id="rId12"/>
          <a:extLst>
            <a:ext uri="{FF2B5EF4-FFF2-40B4-BE49-F238E27FC236}">
              <a16:creationId xmlns:a16="http://schemas.microsoft.com/office/drawing/2014/main" id="{00000000-0008-0000-0000-000030000000}"/>
            </a:ext>
          </a:extLst>
        </xdr:cNvPr>
        <xdr:cNvSpPr/>
      </xdr:nvSpPr>
      <xdr:spPr>
        <a:xfrm>
          <a:off x="13029880" y="31533354"/>
          <a:ext cx="962025" cy="6382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101733</xdr:colOff>
      <xdr:row>47</xdr:row>
      <xdr:rowOff>134472</xdr:rowOff>
    </xdr:from>
    <xdr:to>
      <xdr:col>14</xdr:col>
      <xdr:colOff>1063758</xdr:colOff>
      <xdr:row>47</xdr:row>
      <xdr:rowOff>706772</xdr:rowOff>
    </xdr:to>
    <xdr:sp macro="" textlink="">
      <xdr:nvSpPr>
        <xdr:cNvPr id="49" name="Flecha derecha 48">
          <a:hlinkClick xmlns:r="http://schemas.openxmlformats.org/officeDocument/2006/relationships" r:id="rId13"/>
          <a:extLst>
            <a:ext uri="{FF2B5EF4-FFF2-40B4-BE49-F238E27FC236}">
              <a16:creationId xmlns:a16="http://schemas.microsoft.com/office/drawing/2014/main" id="{00000000-0008-0000-0000-000031000000}"/>
            </a:ext>
          </a:extLst>
        </xdr:cNvPr>
        <xdr:cNvSpPr/>
      </xdr:nvSpPr>
      <xdr:spPr>
        <a:xfrm>
          <a:off x="13044527" y="33158207"/>
          <a:ext cx="962025" cy="572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103094</xdr:colOff>
      <xdr:row>48</xdr:row>
      <xdr:rowOff>69155</xdr:rowOff>
    </xdr:from>
    <xdr:to>
      <xdr:col>14</xdr:col>
      <xdr:colOff>1065119</xdr:colOff>
      <xdr:row>48</xdr:row>
      <xdr:rowOff>605117</xdr:rowOff>
    </xdr:to>
    <xdr:sp macro="" textlink="">
      <xdr:nvSpPr>
        <xdr:cNvPr id="50" name="Flecha derecha 49">
          <a:hlinkClick xmlns:r="http://schemas.openxmlformats.org/officeDocument/2006/relationships" r:id="rId14"/>
          <a:extLst>
            <a:ext uri="{FF2B5EF4-FFF2-40B4-BE49-F238E27FC236}">
              <a16:creationId xmlns:a16="http://schemas.microsoft.com/office/drawing/2014/main" id="{00000000-0008-0000-0000-000032000000}"/>
            </a:ext>
          </a:extLst>
        </xdr:cNvPr>
        <xdr:cNvSpPr/>
      </xdr:nvSpPr>
      <xdr:spPr>
        <a:xfrm>
          <a:off x="13045888" y="33854890"/>
          <a:ext cx="962025" cy="5359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108857</xdr:colOff>
      <xdr:row>51</xdr:row>
      <xdr:rowOff>244930</xdr:rowOff>
    </xdr:from>
    <xdr:to>
      <xdr:col>14</xdr:col>
      <xdr:colOff>1070882</xdr:colOff>
      <xdr:row>52</xdr:row>
      <xdr:rowOff>295275</xdr:rowOff>
    </xdr:to>
    <xdr:sp macro="" textlink="">
      <xdr:nvSpPr>
        <xdr:cNvPr id="55" name="Flecha derecha 54">
          <a:hlinkClick xmlns:r="http://schemas.openxmlformats.org/officeDocument/2006/relationships" r:id="rId15"/>
          <a:extLst>
            <a:ext uri="{FF2B5EF4-FFF2-40B4-BE49-F238E27FC236}">
              <a16:creationId xmlns:a16="http://schemas.microsoft.com/office/drawing/2014/main" id="{00000000-0008-0000-0000-000037000000}"/>
            </a:ext>
          </a:extLst>
        </xdr:cNvPr>
        <xdr:cNvSpPr/>
      </xdr:nvSpPr>
      <xdr:spPr>
        <a:xfrm>
          <a:off x="13130893" y="37025037"/>
          <a:ext cx="962025" cy="54020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106456</xdr:colOff>
      <xdr:row>39</xdr:row>
      <xdr:rowOff>313764</xdr:rowOff>
    </xdr:from>
    <xdr:to>
      <xdr:col>14</xdr:col>
      <xdr:colOff>1039906</xdr:colOff>
      <xdr:row>40</xdr:row>
      <xdr:rowOff>376516</xdr:rowOff>
    </xdr:to>
    <xdr:sp macro="" textlink="">
      <xdr:nvSpPr>
        <xdr:cNvPr id="51" name="Flecha derecha 50">
          <a:hlinkClick xmlns:r="http://schemas.openxmlformats.org/officeDocument/2006/relationships" r:id="rId16"/>
          <a:extLst>
            <a:ext uri="{FF2B5EF4-FFF2-40B4-BE49-F238E27FC236}">
              <a16:creationId xmlns:a16="http://schemas.microsoft.com/office/drawing/2014/main" id="{00000000-0008-0000-0000-000033000000}"/>
            </a:ext>
          </a:extLst>
        </xdr:cNvPr>
        <xdr:cNvSpPr/>
      </xdr:nvSpPr>
      <xdr:spPr>
        <a:xfrm>
          <a:off x="13049250" y="27611293"/>
          <a:ext cx="933450" cy="6006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97651</xdr:colOff>
      <xdr:row>20</xdr:row>
      <xdr:rowOff>123183</xdr:rowOff>
    </xdr:from>
    <xdr:to>
      <xdr:col>14</xdr:col>
      <xdr:colOff>1012051</xdr:colOff>
      <xdr:row>20</xdr:row>
      <xdr:rowOff>694765</xdr:rowOff>
    </xdr:to>
    <xdr:sp macro="" textlink="">
      <xdr:nvSpPr>
        <xdr:cNvPr id="33" name="Flecha derecha 32">
          <a:hlinkClick xmlns:r="http://schemas.openxmlformats.org/officeDocument/2006/relationships" r:id="rId17"/>
          <a:extLst>
            <a:ext uri="{FF2B5EF4-FFF2-40B4-BE49-F238E27FC236}">
              <a16:creationId xmlns:a16="http://schemas.microsoft.com/office/drawing/2014/main" id="{00000000-0008-0000-0000-000021000000}"/>
            </a:ext>
          </a:extLst>
        </xdr:cNvPr>
        <xdr:cNvSpPr/>
      </xdr:nvSpPr>
      <xdr:spPr>
        <a:xfrm>
          <a:off x="13040445" y="13155624"/>
          <a:ext cx="914400" cy="5715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92046</xdr:colOff>
      <xdr:row>1</xdr:row>
      <xdr:rowOff>448235</xdr:rowOff>
    </xdr:from>
    <xdr:to>
      <xdr:col>12</xdr:col>
      <xdr:colOff>1086970</xdr:colOff>
      <xdr:row>1</xdr:row>
      <xdr:rowOff>1613646</xdr:rowOff>
    </xdr:to>
    <xdr:pic>
      <xdr:nvPicPr>
        <xdr:cNvPr id="54" name="Imagen 53">
          <a:extLst>
            <a:ext uri="{FF2B5EF4-FFF2-40B4-BE49-F238E27FC236}">
              <a16:creationId xmlns:a16="http://schemas.microsoft.com/office/drawing/2014/main" id="{00000000-0008-0000-0000-000036000000}"/>
            </a:ext>
          </a:extLst>
        </xdr:cNvPr>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4074" t="5185" r="14074" b="16297"/>
        <a:stretch/>
      </xdr:blipFill>
      <xdr:spPr bwMode="auto">
        <a:xfrm>
          <a:off x="6367340" y="649941"/>
          <a:ext cx="1600042" cy="1165411"/>
        </a:xfrm>
        <a:prstGeom prst="rect">
          <a:avLst/>
        </a:prstGeom>
        <a:ln>
          <a:noFill/>
        </a:ln>
        <a:extLst>
          <a:ext uri="{53640926-AAD7-44D8-BBD7-CCE9431645EC}">
            <a14:shadowObscured xmlns:a14="http://schemas.microsoft.com/office/drawing/2010/main"/>
          </a:ext>
        </a:extLst>
      </xdr:spPr>
    </xdr:pic>
    <xdr:clientData/>
  </xdr:twoCellAnchor>
  <xdr:twoCellAnchor>
    <xdr:from>
      <xdr:col>14</xdr:col>
      <xdr:colOff>133671</xdr:colOff>
      <xdr:row>7</xdr:row>
      <xdr:rowOff>270541</xdr:rowOff>
    </xdr:from>
    <xdr:to>
      <xdr:col>14</xdr:col>
      <xdr:colOff>1048071</xdr:colOff>
      <xdr:row>7</xdr:row>
      <xdr:rowOff>829235</xdr:rowOff>
    </xdr:to>
    <xdr:sp macro="" textlink="">
      <xdr:nvSpPr>
        <xdr:cNvPr id="62" name="Flecha derecha 61">
          <a:hlinkClick xmlns:r="http://schemas.openxmlformats.org/officeDocument/2006/relationships" r:id="rId19"/>
          <a:extLst>
            <a:ext uri="{FF2B5EF4-FFF2-40B4-BE49-F238E27FC236}">
              <a16:creationId xmlns:a16="http://schemas.microsoft.com/office/drawing/2014/main" id="{00000000-0008-0000-0000-00003E000000}"/>
            </a:ext>
          </a:extLst>
        </xdr:cNvPr>
        <xdr:cNvSpPr/>
      </xdr:nvSpPr>
      <xdr:spPr>
        <a:xfrm>
          <a:off x="13076465" y="4383100"/>
          <a:ext cx="914400" cy="5586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134471</xdr:colOff>
      <xdr:row>11</xdr:row>
      <xdr:rowOff>112058</xdr:rowOff>
    </xdr:from>
    <xdr:to>
      <xdr:col>14</xdr:col>
      <xdr:colOff>1042147</xdr:colOff>
      <xdr:row>11</xdr:row>
      <xdr:rowOff>683557</xdr:rowOff>
    </xdr:to>
    <xdr:sp macro="" textlink="">
      <xdr:nvSpPr>
        <xdr:cNvPr id="63" name="Flecha derecha 62">
          <a:hlinkClick xmlns:r="http://schemas.openxmlformats.org/officeDocument/2006/relationships" r:id="rId20"/>
          <a:extLst>
            <a:ext uri="{FF2B5EF4-FFF2-40B4-BE49-F238E27FC236}">
              <a16:creationId xmlns:a16="http://schemas.microsoft.com/office/drawing/2014/main" id="{00000000-0008-0000-0000-00003F000000}"/>
            </a:ext>
          </a:extLst>
        </xdr:cNvPr>
        <xdr:cNvSpPr/>
      </xdr:nvSpPr>
      <xdr:spPr>
        <a:xfrm>
          <a:off x="13077265" y="7104529"/>
          <a:ext cx="907676" cy="57149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108857</xdr:colOff>
      <xdr:row>12</xdr:row>
      <xdr:rowOff>68036</xdr:rowOff>
    </xdr:from>
    <xdr:to>
      <xdr:col>14</xdr:col>
      <xdr:colOff>1023257</xdr:colOff>
      <xdr:row>12</xdr:row>
      <xdr:rowOff>638736</xdr:rowOff>
    </xdr:to>
    <xdr:sp macro="" textlink="">
      <xdr:nvSpPr>
        <xdr:cNvPr id="67" name="Flecha derecha 66">
          <a:hlinkClick xmlns:r="http://schemas.openxmlformats.org/officeDocument/2006/relationships" r:id="rId21"/>
          <a:extLst>
            <a:ext uri="{FF2B5EF4-FFF2-40B4-BE49-F238E27FC236}">
              <a16:creationId xmlns:a16="http://schemas.microsoft.com/office/drawing/2014/main" id="{00000000-0008-0000-0000-000043000000}"/>
            </a:ext>
          </a:extLst>
        </xdr:cNvPr>
        <xdr:cNvSpPr/>
      </xdr:nvSpPr>
      <xdr:spPr>
        <a:xfrm>
          <a:off x="13051651" y="7833712"/>
          <a:ext cx="914400" cy="57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14</xdr:col>
      <xdr:colOff>122464</xdr:colOff>
      <xdr:row>13</xdr:row>
      <xdr:rowOff>270541</xdr:rowOff>
    </xdr:from>
    <xdr:to>
      <xdr:col>14</xdr:col>
      <xdr:colOff>1055233</xdr:colOff>
      <xdr:row>14</xdr:row>
      <xdr:rowOff>459439</xdr:rowOff>
    </xdr:to>
    <xdr:pic>
      <xdr:nvPicPr>
        <xdr:cNvPr id="3" name="Imagen 2">
          <a:hlinkClick xmlns:r="http://schemas.openxmlformats.org/officeDocument/2006/relationships" r:id="rId2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3"/>
        <a:stretch>
          <a:fillRect/>
        </a:stretch>
      </xdr:blipFill>
      <xdr:spPr>
        <a:xfrm>
          <a:off x="13065258" y="8719776"/>
          <a:ext cx="932769" cy="737987"/>
        </a:xfrm>
        <a:prstGeom prst="rect">
          <a:avLst/>
        </a:prstGeom>
      </xdr:spPr>
    </xdr:pic>
    <xdr:clientData/>
  </xdr:twoCellAnchor>
  <xdr:twoCellAnchor editAs="oneCell">
    <xdr:from>
      <xdr:col>14</xdr:col>
      <xdr:colOff>90447</xdr:colOff>
      <xdr:row>15</xdr:row>
      <xdr:rowOff>218517</xdr:rowOff>
    </xdr:from>
    <xdr:to>
      <xdr:col>14</xdr:col>
      <xdr:colOff>1023216</xdr:colOff>
      <xdr:row>16</xdr:row>
      <xdr:rowOff>369794</xdr:rowOff>
    </xdr:to>
    <xdr:pic>
      <xdr:nvPicPr>
        <xdr:cNvPr id="5" name="Imagen 4">
          <a:hlinkClick xmlns:r="http://schemas.openxmlformats.org/officeDocument/2006/relationships" r:id="rId2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5"/>
        <a:stretch>
          <a:fillRect/>
        </a:stretch>
      </xdr:blipFill>
      <xdr:spPr>
        <a:xfrm>
          <a:off x="13033241" y="9810752"/>
          <a:ext cx="932769" cy="700366"/>
        </a:xfrm>
        <a:prstGeom prst="rect">
          <a:avLst/>
        </a:prstGeom>
      </xdr:spPr>
    </xdr:pic>
    <xdr:clientData/>
  </xdr:twoCellAnchor>
  <xdr:twoCellAnchor editAs="oneCell">
    <xdr:from>
      <xdr:col>14</xdr:col>
      <xdr:colOff>97971</xdr:colOff>
      <xdr:row>17</xdr:row>
      <xdr:rowOff>53147</xdr:rowOff>
    </xdr:from>
    <xdr:to>
      <xdr:col>14</xdr:col>
      <xdr:colOff>1030740</xdr:colOff>
      <xdr:row>18</xdr:row>
      <xdr:rowOff>67235</xdr:rowOff>
    </xdr:to>
    <xdr:pic>
      <xdr:nvPicPr>
        <xdr:cNvPr id="68" name="Imagen 67">
          <a:hlinkClick xmlns:r="http://schemas.openxmlformats.org/officeDocument/2006/relationships" r:id="rId26"/>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5"/>
        <a:stretch>
          <a:fillRect/>
        </a:stretch>
      </xdr:blipFill>
      <xdr:spPr>
        <a:xfrm>
          <a:off x="13040765" y="10765971"/>
          <a:ext cx="932769" cy="641617"/>
        </a:xfrm>
        <a:prstGeom prst="rect">
          <a:avLst/>
        </a:prstGeom>
      </xdr:spPr>
    </xdr:pic>
    <xdr:clientData/>
  </xdr:twoCellAnchor>
  <xdr:twoCellAnchor editAs="oneCell">
    <xdr:from>
      <xdr:col>14</xdr:col>
      <xdr:colOff>97971</xdr:colOff>
      <xdr:row>18</xdr:row>
      <xdr:rowOff>113979</xdr:rowOff>
    </xdr:from>
    <xdr:to>
      <xdr:col>14</xdr:col>
      <xdr:colOff>1030740</xdr:colOff>
      <xdr:row>19</xdr:row>
      <xdr:rowOff>100853</xdr:rowOff>
    </xdr:to>
    <xdr:pic>
      <xdr:nvPicPr>
        <xdr:cNvPr id="69" name="Imagen 68">
          <a:hlinkClick xmlns:r="http://schemas.openxmlformats.org/officeDocument/2006/relationships" r:id="rId27"/>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a:stretch>
          <a:fillRect/>
        </a:stretch>
      </xdr:blipFill>
      <xdr:spPr>
        <a:xfrm>
          <a:off x="13040765" y="11600008"/>
          <a:ext cx="932769" cy="636815"/>
        </a:xfrm>
        <a:prstGeom prst="rect">
          <a:avLst/>
        </a:prstGeom>
      </xdr:spPr>
    </xdr:pic>
    <xdr:clientData/>
  </xdr:twoCellAnchor>
  <xdr:twoCellAnchor>
    <xdr:from>
      <xdr:col>14</xdr:col>
      <xdr:colOff>108857</xdr:colOff>
      <xdr:row>19</xdr:row>
      <xdr:rowOff>122464</xdr:rowOff>
    </xdr:from>
    <xdr:to>
      <xdr:col>14</xdr:col>
      <xdr:colOff>1023257</xdr:colOff>
      <xdr:row>19</xdr:row>
      <xdr:rowOff>717177</xdr:rowOff>
    </xdr:to>
    <xdr:sp macro="" textlink="">
      <xdr:nvSpPr>
        <xdr:cNvPr id="70" name="Flecha derecha 69">
          <a:hlinkClick xmlns:r="http://schemas.openxmlformats.org/officeDocument/2006/relationships" r:id="rId28"/>
          <a:extLst>
            <a:ext uri="{FF2B5EF4-FFF2-40B4-BE49-F238E27FC236}">
              <a16:creationId xmlns:a16="http://schemas.microsoft.com/office/drawing/2014/main" id="{00000000-0008-0000-0000-000046000000}"/>
            </a:ext>
          </a:extLst>
        </xdr:cNvPr>
        <xdr:cNvSpPr/>
      </xdr:nvSpPr>
      <xdr:spPr>
        <a:xfrm>
          <a:off x="13051651" y="12381699"/>
          <a:ext cx="914400" cy="59471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104055</xdr:colOff>
      <xdr:row>21</xdr:row>
      <xdr:rowOff>91249</xdr:rowOff>
    </xdr:from>
    <xdr:to>
      <xdr:col>14</xdr:col>
      <xdr:colOff>1018455</xdr:colOff>
      <xdr:row>21</xdr:row>
      <xdr:rowOff>638736</xdr:rowOff>
    </xdr:to>
    <xdr:sp macro="" textlink="">
      <xdr:nvSpPr>
        <xdr:cNvPr id="43" name="Flecha derecha 42">
          <a:hlinkClick xmlns:r="http://schemas.openxmlformats.org/officeDocument/2006/relationships" r:id="rId29"/>
          <a:extLst>
            <a:ext uri="{FF2B5EF4-FFF2-40B4-BE49-F238E27FC236}">
              <a16:creationId xmlns:a16="http://schemas.microsoft.com/office/drawing/2014/main" id="{00000000-0008-0000-0000-00002B000000}"/>
            </a:ext>
          </a:extLst>
        </xdr:cNvPr>
        <xdr:cNvSpPr/>
      </xdr:nvSpPr>
      <xdr:spPr>
        <a:xfrm>
          <a:off x="13046849" y="13896896"/>
          <a:ext cx="914400" cy="54748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86766</xdr:colOff>
      <xdr:row>41</xdr:row>
      <xdr:rowOff>78442</xdr:rowOff>
    </xdr:from>
    <xdr:to>
      <xdr:col>14</xdr:col>
      <xdr:colOff>1020216</xdr:colOff>
      <xdr:row>41</xdr:row>
      <xdr:rowOff>739588</xdr:rowOff>
    </xdr:to>
    <xdr:sp macro="" textlink="">
      <xdr:nvSpPr>
        <xdr:cNvPr id="71" name="Flecha derecha 70">
          <a:hlinkClick xmlns:r="http://schemas.openxmlformats.org/officeDocument/2006/relationships" r:id="rId30"/>
          <a:extLst>
            <a:ext uri="{FF2B5EF4-FFF2-40B4-BE49-F238E27FC236}">
              <a16:creationId xmlns:a16="http://schemas.microsoft.com/office/drawing/2014/main" id="{00000000-0008-0000-0000-000047000000}"/>
            </a:ext>
          </a:extLst>
        </xdr:cNvPr>
        <xdr:cNvSpPr/>
      </xdr:nvSpPr>
      <xdr:spPr>
        <a:xfrm>
          <a:off x="13029560" y="28586207"/>
          <a:ext cx="933450" cy="66114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63394</xdr:colOff>
      <xdr:row>46</xdr:row>
      <xdr:rowOff>176572</xdr:rowOff>
    </xdr:from>
    <xdr:to>
      <xdr:col>14</xdr:col>
      <xdr:colOff>1025419</xdr:colOff>
      <xdr:row>46</xdr:row>
      <xdr:rowOff>726301</xdr:rowOff>
    </xdr:to>
    <xdr:sp macro="" textlink="">
      <xdr:nvSpPr>
        <xdr:cNvPr id="72" name="Flecha derecha 71">
          <a:hlinkClick xmlns:r="http://schemas.openxmlformats.org/officeDocument/2006/relationships" r:id="rId31"/>
          <a:extLst>
            <a:ext uri="{FF2B5EF4-FFF2-40B4-BE49-F238E27FC236}">
              <a16:creationId xmlns:a16="http://schemas.microsoft.com/office/drawing/2014/main" id="{00000000-0008-0000-0000-000048000000}"/>
            </a:ext>
          </a:extLst>
        </xdr:cNvPr>
        <xdr:cNvSpPr/>
      </xdr:nvSpPr>
      <xdr:spPr>
        <a:xfrm>
          <a:off x="13006188" y="32348660"/>
          <a:ext cx="962025" cy="5497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102053</xdr:colOff>
      <xdr:row>49</xdr:row>
      <xdr:rowOff>66674</xdr:rowOff>
    </xdr:from>
    <xdr:to>
      <xdr:col>14</xdr:col>
      <xdr:colOff>1064078</xdr:colOff>
      <xdr:row>50</xdr:row>
      <xdr:rowOff>16328</xdr:rowOff>
    </xdr:to>
    <xdr:sp macro="" textlink="">
      <xdr:nvSpPr>
        <xdr:cNvPr id="73" name="Flecha derecha 72">
          <a:hlinkClick xmlns:r="http://schemas.openxmlformats.org/officeDocument/2006/relationships" r:id="rId32"/>
          <a:extLst>
            <a:ext uri="{FF2B5EF4-FFF2-40B4-BE49-F238E27FC236}">
              <a16:creationId xmlns:a16="http://schemas.microsoft.com/office/drawing/2014/main" id="{00000000-0008-0000-0000-000049000000}"/>
            </a:ext>
          </a:extLst>
        </xdr:cNvPr>
        <xdr:cNvSpPr/>
      </xdr:nvSpPr>
      <xdr:spPr>
        <a:xfrm>
          <a:off x="13124089" y="35581317"/>
          <a:ext cx="962025" cy="5347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91168</xdr:colOff>
      <xdr:row>50</xdr:row>
      <xdr:rowOff>110217</xdr:rowOff>
    </xdr:from>
    <xdr:to>
      <xdr:col>14</xdr:col>
      <xdr:colOff>1053193</xdr:colOff>
      <xdr:row>50</xdr:row>
      <xdr:rowOff>644978</xdr:rowOff>
    </xdr:to>
    <xdr:sp macro="" textlink="">
      <xdr:nvSpPr>
        <xdr:cNvPr id="74" name="Flecha derecha 73">
          <a:hlinkClick xmlns:r="http://schemas.openxmlformats.org/officeDocument/2006/relationships" r:id="rId33"/>
          <a:extLst>
            <a:ext uri="{FF2B5EF4-FFF2-40B4-BE49-F238E27FC236}">
              <a16:creationId xmlns:a16="http://schemas.microsoft.com/office/drawing/2014/main" id="{00000000-0008-0000-0000-00004A000000}"/>
            </a:ext>
          </a:extLst>
        </xdr:cNvPr>
        <xdr:cNvSpPr/>
      </xdr:nvSpPr>
      <xdr:spPr>
        <a:xfrm>
          <a:off x="13113204" y="36209967"/>
          <a:ext cx="962025" cy="5347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54428</xdr:rowOff>
    </xdr:from>
    <xdr:to>
      <xdr:col>1</xdr:col>
      <xdr:colOff>1061357</xdr:colOff>
      <xdr:row>3</xdr:row>
      <xdr:rowOff>235403</xdr:rowOff>
    </xdr:to>
    <xdr:pic>
      <xdr:nvPicPr>
        <xdr:cNvPr id="7" name="Imagen 6">
          <a:extLst>
            <a:ext uri="{FF2B5EF4-FFF2-40B4-BE49-F238E27FC236}">
              <a16:creationId xmlns:a16="http://schemas.microsoft.com/office/drawing/2014/main" id="{00000000-0008-0000-09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53786" y="54428"/>
          <a:ext cx="1061357" cy="85725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1387928</xdr:colOff>
      <xdr:row>6</xdr:row>
      <xdr:rowOff>340178</xdr:rowOff>
    </xdr:from>
    <xdr:to>
      <xdr:col>4</xdr:col>
      <xdr:colOff>2490105</xdr:colOff>
      <xdr:row>6</xdr:row>
      <xdr:rowOff>1016451</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rot="10800000">
          <a:off x="5456464" y="1755321"/>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231321</xdr:colOff>
      <xdr:row>0</xdr:row>
      <xdr:rowOff>176893</xdr:rowOff>
    </xdr:from>
    <xdr:to>
      <xdr:col>1</xdr:col>
      <xdr:colOff>1129393</xdr:colOff>
      <xdr:row>3</xdr:row>
      <xdr:rowOff>299358</xdr:rowOff>
    </xdr:to>
    <xdr:pic>
      <xdr:nvPicPr>
        <xdr:cNvPr id="7" name="Imagen 6">
          <a:extLst>
            <a:ext uri="{FF2B5EF4-FFF2-40B4-BE49-F238E27FC236}">
              <a16:creationId xmlns:a16="http://schemas.microsoft.com/office/drawing/2014/main" id="{00000000-0008-0000-0A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31321" y="176893"/>
          <a:ext cx="1251858" cy="1020536"/>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1264227</xdr:colOff>
      <xdr:row>6</xdr:row>
      <xdr:rowOff>779318</xdr:rowOff>
    </xdr:from>
    <xdr:to>
      <xdr:col>4</xdr:col>
      <xdr:colOff>2366404</xdr:colOff>
      <xdr:row>6</xdr:row>
      <xdr:rowOff>1455591</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rot="10800000">
          <a:off x="5316682" y="2545773"/>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13607</xdr:colOff>
      <xdr:row>0</xdr:row>
      <xdr:rowOff>0</xdr:rowOff>
    </xdr:from>
    <xdr:to>
      <xdr:col>1</xdr:col>
      <xdr:colOff>1006928</xdr:colOff>
      <xdr:row>3</xdr:row>
      <xdr:rowOff>217715</xdr:rowOff>
    </xdr:to>
    <xdr:pic>
      <xdr:nvPicPr>
        <xdr:cNvPr id="6" name="Imagen 5">
          <a:extLst>
            <a:ext uri="{FF2B5EF4-FFF2-40B4-BE49-F238E27FC236}">
              <a16:creationId xmlns:a16="http://schemas.microsoft.com/office/drawing/2014/main"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67393" y="0"/>
          <a:ext cx="993321" cy="884465"/>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1455964</xdr:colOff>
      <xdr:row>6</xdr:row>
      <xdr:rowOff>95250</xdr:rowOff>
    </xdr:from>
    <xdr:to>
      <xdr:col>4</xdr:col>
      <xdr:colOff>2558141</xdr:colOff>
      <xdr:row>6</xdr:row>
      <xdr:rowOff>771523</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rot="10800000">
          <a:off x="5524500" y="1510393"/>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926646</xdr:colOff>
      <xdr:row>3</xdr:row>
      <xdr:rowOff>160565</xdr:rowOff>
    </xdr:to>
    <xdr:pic>
      <xdr:nvPicPr>
        <xdr:cNvPr id="3" name="Imagen 2">
          <a:extLst>
            <a:ext uri="{FF2B5EF4-FFF2-40B4-BE49-F238E27FC236}">
              <a16:creationId xmlns:a16="http://schemas.microsoft.com/office/drawing/2014/main" id="{00000000-0008-0000-0C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90525" y="66675"/>
          <a:ext cx="888546" cy="76064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1571625</xdr:colOff>
      <xdr:row>6</xdr:row>
      <xdr:rowOff>28574</xdr:rowOff>
    </xdr:from>
    <xdr:to>
      <xdr:col>4</xdr:col>
      <xdr:colOff>2292801</xdr:colOff>
      <xdr:row>6</xdr:row>
      <xdr:rowOff>485771</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rot="10800000">
          <a:off x="5629275" y="1428749"/>
          <a:ext cx="721176" cy="45719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105405</xdr:colOff>
      <xdr:row>0</xdr:row>
      <xdr:rowOff>72839</xdr:rowOff>
    </xdr:from>
    <xdr:to>
      <xdr:col>1</xdr:col>
      <xdr:colOff>704022</xdr:colOff>
      <xdr:row>3</xdr:row>
      <xdr:rowOff>159854</xdr:rowOff>
    </xdr:to>
    <xdr:pic>
      <xdr:nvPicPr>
        <xdr:cNvPr id="2" name="2 Imagen" descr="D:\Lina Alape\2024\EJC-Escudo - ALTA.pn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830" y="72839"/>
          <a:ext cx="598617" cy="734715"/>
        </a:xfrm>
        <a:prstGeom prst="rect">
          <a:avLst/>
        </a:prstGeom>
        <a:noFill/>
        <a:ln>
          <a:noFill/>
        </a:ln>
      </xdr:spPr>
    </xdr:pic>
    <xdr:clientData/>
  </xdr:twoCellAnchor>
  <xdr:twoCellAnchor>
    <xdr:from>
      <xdr:col>4</xdr:col>
      <xdr:colOff>1838325</xdr:colOff>
      <xdr:row>6</xdr:row>
      <xdr:rowOff>104775</xdr:rowOff>
    </xdr:from>
    <xdr:to>
      <xdr:col>4</xdr:col>
      <xdr:colOff>2559501</xdr:colOff>
      <xdr:row>6</xdr:row>
      <xdr:rowOff>561972</xdr:rowOff>
    </xdr:to>
    <xdr:sp macro="" textlink="">
      <xdr:nvSpPr>
        <xdr:cNvPr id="3" name="Flecha derech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rot="10800000">
          <a:off x="5886450" y="1514475"/>
          <a:ext cx="721176" cy="45719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105405</xdr:colOff>
      <xdr:row>0</xdr:row>
      <xdr:rowOff>72839</xdr:rowOff>
    </xdr:from>
    <xdr:to>
      <xdr:col>1</xdr:col>
      <xdr:colOff>704022</xdr:colOff>
      <xdr:row>3</xdr:row>
      <xdr:rowOff>159854</xdr:rowOff>
    </xdr:to>
    <xdr:pic>
      <xdr:nvPicPr>
        <xdr:cNvPr id="2" name="2 Imagen" descr="D:\Lina Alape\2024\EJC-Escudo - ALTA.pn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830" y="72839"/>
          <a:ext cx="598617" cy="734715"/>
        </a:xfrm>
        <a:prstGeom prst="rect">
          <a:avLst/>
        </a:prstGeom>
        <a:noFill/>
        <a:ln>
          <a:noFill/>
        </a:ln>
      </xdr:spPr>
    </xdr:pic>
    <xdr:clientData/>
  </xdr:twoCellAnchor>
  <xdr:twoCellAnchor>
    <xdr:from>
      <xdr:col>4</xdr:col>
      <xdr:colOff>1891393</xdr:colOff>
      <xdr:row>6</xdr:row>
      <xdr:rowOff>136072</xdr:rowOff>
    </xdr:from>
    <xdr:to>
      <xdr:col>4</xdr:col>
      <xdr:colOff>2612569</xdr:colOff>
      <xdr:row>6</xdr:row>
      <xdr:rowOff>593269</xdr:rowOff>
    </xdr:to>
    <xdr:sp macro="" textlink="">
      <xdr:nvSpPr>
        <xdr:cNvPr id="3" name="Flecha derech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rot="10800000">
          <a:off x="5959929" y="1551215"/>
          <a:ext cx="721176" cy="45719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68036</xdr:colOff>
      <xdr:row>0</xdr:row>
      <xdr:rowOff>0</xdr:rowOff>
    </xdr:from>
    <xdr:to>
      <xdr:col>1</xdr:col>
      <xdr:colOff>1061357</xdr:colOff>
      <xdr:row>4</xdr:row>
      <xdr:rowOff>2721</xdr:rowOff>
    </xdr:to>
    <xdr:pic>
      <xdr:nvPicPr>
        <xdr:cNvPr id="5" name="Imagen 4">
          <a:extLst>
            <a:ext uri="{FF2B5EF4-FFF2-40B4-BE49-F238E27FC236}">
              <a16:creationId xmlns:a16="http://schemas.microsoft.com/office/drawing/2014/main" id="{00000000-0008-0000-0F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21822" y="0"/>
          <a:ext cx="993321" cy="898071"/>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1183822</xdr:colOff>
      <xdr:row>6</xdr:row>
      <xdr:rowOff>326570</xdr:rowOff>
    </xdr:from>
    <xdr:to>
      <xdr:col>4</xdr:col>
      <xdr:colOff>2530929</xdr:colOff>
      <xdr:row>6</xdr:row>
      <xdr:rowOff>1156605</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0F00-000004000000}"/>
            </a:ext>
          </a:extLst>
        </xdr:cNvPr>
        <xdr:cNvSpPr/>
      </xdr:nvSpPr>
      <xdr:spPr>
        <a:xfrm rot="10800000">
          <a:off x="5252358" y="1741713"/>
          <a:ext cx="1347107" cy="8300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27215</xdr:colOff>
      <xdr:row>0</xdr:row>
      <xdr:rowOff>54429</xdr:rowOff>
    </xdr:from>
    <xdr:to>
      <xdr:col>1</xdr:col>
      <xdr:colOff>1020536</xdr:colOff>
      <xdr:row>3</xdr:row>
      <xdr:rowOff>176893</xdr:rowOff>
    </xdr:to>
    <xdr:pic>
      <xdr:nvPicPr>
        <xdr:cNvPr id="6" name="Imagen 5">
          <a:extLst>
            <a:ext uri="{FF2B5EF4-FFF2-40B4-BE49-F238E27FC236}">
              <a16:creationId xmlns:a16="http://schemas.microsoft.com/office/drawing/2014/main" id="{00000000-0008-0000-1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81001" y="54429"/>
          <a:ext cx="993321" cy="78921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1602440</xdr:colOff>
      <xdr:row>6</xdr:row>
      <xdr:rowOff>112057</xdr:rowOff>
    </xdr:from>
    <xdr:to>
      <xdr:col>4</xdr:col>
      <xdr:colOff>2501312</xdr:colOff>
      <xdr:row>6</xdr:row>
      <xdr:rowOff>729180</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rot="10800000">
          <a:off x="5647764" y="1523998"/>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13607</xdr:colOff>
      <xdr:row>0</xdr:row>
      <xdr:rowOff>0</xdr:rowOff>
    </xdr:from>
    <xdr:to>
      <xdr:col>1</xdr:col>
      <xdr:colOff>1006928</xdr:colOff>
      <xdr:row>3</xdr:row>
      <xdr:rowOff>190500</xdr:rowOff>
    </xdr:to>
    <xdr:pic>
      <xdr:nvPicPr>
        <xdr:cNvPr id="5" name="Imagen 4">
          <a:extLst>
            <a:ext uri="{FF2B5EF4-FFF2-40B4-BE49-F238E27FC236}">
              <a16:creationId xmlns:a16="http://schemas.microsoft.com/office/drawing/2014/main" id="{00000000-0008-0000-11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67393" y="0"/>
          <a:ext cx="993321" cy="85725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1687286</xdr:colOff>
      <xdr:row>6</xdr:row>
      <xdr:rowOff>95250</xdr:rowOff>
    </xdr:from>
    <xdr:to>
      <xdr:col>4</xdr:col>
      <xdr:colOff>2586158</xdr:colOff>
      <xdr:row>6</xdr:row>
      <xdr:rowOff>712373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rot="10800000">
          <a:off x="5755822" y="1510393"/>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81641</xdr:colOff>
      <xdr:row>0</xdr:row>
      <xdr:rowOff>95249</xdr:rowOff>
    </xdr:from>
    <xdr:to>
      <xdr:col>1</xdr:col>
      <xdr:colOff>1074962</xdr:colOff>
      <xdr:row>3</xdr:row>
      <xdr:rowOff>176893</xdr:rowOff>
    </xdr:to>
    <xdr:pic>
      <xdr:nvPicPr>
        <xdr:cNvPr id="5" name="Imagen 4">
          <a:extLst>
            <a:ext uri="{FF2B5EF4-FFF2-40B4-BE49-F238E27FC236}">
              <a16:creationId xmlns:a16="http://schemas.microsoft.com/office/drawing/2014/main" id="{00000000-0008-0000-12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35427" y="95249"/>
          <a:ext cx="993321" cy="74839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1660071</xdr:colOff>
      <xdr:row>6</xdr:row>
      <xdr:rowOff>136071</xdr:rowOff>
    </xdr:from>
    <xdr:to>
      <xdr:col>4</xdr:col>
      <xdr:colOff>2558943</xdr:colOff>
      <xdr:row>6</xdr:row>
      <xdr:rowOff>753194</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200-000004000000}"/>
            </a:ext>
          </a:extLst>
        </xdr:cNvPr>
        <xdr:cNvSpPr/>
      </xdr:nvSpPr>
      <xdr:spPr>
        <a:xfrm rot="10800000">
          <a:off x="5728607" y="1551214"/>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1455963</xdr:colOff>
      <xdr:row>6</xdr:row>
      <xdr:rowOff>95249</xdr:rowOff>
    </xdr:from>
    <xdr:to>
      <xdr:col>4</xdr:col>
      <xdr:colOff>2558140</xdr:colOff>
      <xdr:row>6</xdr:row>
      <xdr:rowOff>771522</xdr:rowOff>
    </xdr:to>
    <xdr:sp macro="" textlink="">
      <xdr:nvSpPr>
        <xdr:cNvPr id="6" name="Flecha derecha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rot="10800000">
          <a:off x="5524499" y="1877785"/>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34636</xdr:colOff>
      <xdr:row>0</xdr:row>
      <xdr:rowOff>51955</xdr:rowOff>
    </xdr:from>
    <xdr:to>
      <xdr:col>1</xdr:col>
      <xdr:colOff>1115785</xdr:colOff>
      <xdr:row>3</xdr:row>
      <xdr:rowOff>381000</xdr:rowOff>
    </xdr:to>
    <xdr:pic>
      <xdr:nvPicPr>
        <xdr:cNvPr id="4" name="Imagen 3">
          <a:extLst>
            <a:ext uri="{FF2B5EF4-FFF2-40B4-BE49-F238E27FC236}">
              <a16:creationId xmlns:a16="http://schemas.microsoft.com/office/drawing/2014/main" id="{00000000-0008-0000-01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074" t="5185" r="14074" b="16297"/>
        <a:stretch/>
      </xdr:blipFill>
      <xdr:spPr bwMode="auto">
        <a:xfrm>
          <a:off x="388422" y="51955"/>
          <a:ext cx="1081149" cy="995795"/>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27214</xdr:colOff>
      <xdr:row>0</xdr:row>
      <xdr:rowOff>68036</xdr:rowOff>
    </xdr:from>
    <xdr:to>
      <xdr:col>1</xdr:col>
      <xdr:colOff>1020535</xdr:colOff>
      <xdr:row>3</xdr:row>
      <xdr:rowOff>136071</xdr:rowOff>
    </xdr:to>
    <xdr:pic>
      <xdr:nvPicPr>
        <xdr:cNvPr id="7" name="Imagen 6">
          <a:extLst>
            <a:ext uri="{FF2B5EF4-FFF2-40B4-BE49-F238E27FC236}">
              <a16:creationId xmlns:a16="http://schemas.microsoft.com/office/drawing/2014/main" id="{00000000-0008-0000-13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81000" y="68036"/>
          <a:ext cx="993321" cy="734785"/>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1624852</xdr:colOff>
      <xdr:row>6</xdr:row>
      <xdr:rowOff>78441</xdr:rowOff>
    </xdr:from>
    <xdr:to>
      <xdr:col>4</xdr:col>
      <xdr:colOff>2523724</xdr:colOff>
      <xdr:row>6</xdr:row>
      <xdr:rowOff>695564</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rot="10800000">
          <a:off x="5670176" y="1490382"/>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81643</xdr:colOff>
      <xdr:row>0</xdr:row>
      <xdr:rowOff>95250</xdr:rowOff>
    </xdr:from>
    <xdr:to>
      <xdr:col>1</xdr:col>
      <xdr:colOff>1074964</xdr:colOff>
      <xdr:row>3</xdr:row>
      <xdr:rowOff>204107</xdr:rowOff>
    </xdr:to>
    <xdr:pic>
      <xdr:nvPicPr>
        <xdr:cNvPr id="7" name="Imagen 6">
          <a:extLst>
            <a:ext uri="{FF2B5EF4-FFF2-40B4-BE49-F238E27FC236}">
              <a16:creationId xmlns:a16="http://schemas.microsoft.com/office/drawing/2014/main" id="{00000000-0008-0000-14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35429" y="95250"/>
          <a:ext cx="993321" cy="77560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1646464</xdr:colOff>
      <xdr:row>6</xdr:row>
      <xdr:rowOff>149679</xdr:rowOff>
    </xdr:from>
    <xdr:to>
      <xdr:col>4</xdr:col>
      <xdr:colOff>2545336</xdr:colOff>
      <xdr:row>6</xdr:row>
      <xdr:rowOff>766802</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rot="10800000">
          <a:off x="5796643" y="1768929"/>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81643</xdr:colOff>
      <xdr:row>0</xdr:row>
      <xdr:rowOff>0</xdr:rowOff>
    </xdr:from>
    <xdr:to>
      <xdr:col>1</xdr:col>
      <xdr:colOff>1047750</xdr:colOff>
      <xdr:row>3</xdr:row>
      <xdr:rowOff>204107</xdr:rowOff>
    </xdr:to>
    <xdr:pic>
      <xdr:nvPicPr>
        <xdr:cNvPr id="7" name="Imagen 6">
          <a:extLst>
            <a:ext uri="{FF2B5EF4-FFF2-40B4-BE49-F238E27FC236}">
              <a16:creationId xmlns:a16="http://schemas.microsoft.com/office/drawing/2014/main" id="{00000000-0008-0000-15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35429" y="0"/>
          <a:ext cx="966107" cy="87085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1551214</xdr:colOff>
      <xdr:row>6</xdr:row>
      <xdr:rowOff>40822</xdr:rowOff>
    </xdr:from>
    <xdr:to>
      <xdr:col>4</xdr:col>
      <xdr:colOff>2450086</xdr:colOff>
      <xdr:row>6</xdr:row>
      <xdr:rowOff>657945</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rot="10800000">
          <a:off x="5619750" y="1687286"/>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258536</xdr:colOff>
      <xdr:row>0</xdr:row>
      <xdr:rowOff>27214</xdr:rowOff>
    </xdr:from>
    <xdr:to>
      <xdr:col>1</xdr:col>
      <xdr:colOff>1047750</xdr:colOff>
      <xdr:row>3</xdr:row>
      <xdr:rowOff>204107</xdr:rowOff>
    </xdr:to>
    <xdr:pic>
      <xdr:nvPicPr>
        <xdr:cNvPr id="6" name="Imagen 5">
          <a:extLst>
            <a:ext uri="{FF2B5EF4-FFF2-40B4-BE49-F238E27FC236}">
              <a16:creationId xmlns:a16="http://schemas.microsoft.com/office/drawing/2014/main" id="{00000000-0008-0000-16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58536" y="27214"/>
          <a:ext cx="1143000" cy="843643"/>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1551214</xdr:colOff>
      <xdr:row>6</xdr:row>
      <xdr:rowOff>40822</xdr:rowOff>
    </xdr:from>
    <xdr:to>
      <xdr:col>4</xdr:col>
      <xdr:colOff>2450086</xdr:colOff>
      <xdr:row>6</xdr:row>
      <xdr:rowOff>657945</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rot="10800000">
          <a:off x="5619750" y="1455965"/>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68035</xdr:colOff>
      <xdr:row>0</xdr:row>
      <xdr:rowOff>0</xdr:rowOff>
    </xdr:from>
    <xdr:to>
      <xdr:col>1</xdr:col>
      <xdr:colOff>1061356</xdr:colOff>
      <xdr:row>3</xdr:row>
      <xdr:rowOff>204107</xdr:rowOff>
    </xdr:to>
    <xdr:pic>
      <xdr:nvPicPr>
        <xdr:cNvPr id="7" name="Imagen 6">
          <a:extLst>
            <a:ext uri="{FF2B5EF4-FFF2-40B4-BE49-F238E27FC236}">
              <a16:creationId xmlns:a16="http://schemas.microsoft.com/office/drawing/2014/main" id="{00000000-0008-0000-1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21821" y="0"/>
          <a:ext cx="993321" cy="87085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1647265</xdr:colOff>
      <xdr:row>6</xdr:row>
      <xdr:rowOff>201706</xdr:rowOff>
    </xdr:from>
    <xdr:to>
      <xdr:col>4</xdr:col>
      <xdr:colOff>2546137</xdr:colOff>
      <xdr:row>6</xdr:row>
      <xdr:rowOff>818829</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700-000004000000}"/>
            </a:ext>
          </a:extLst>
        </xdr:cNvPr>
        <xdr:cNvSpPr/>
      </xdr:nvSpPr>
      <xdr:spPr>
        <a:xfrm rot="10800000">
          <a:off x="6062383" y="1613647"/>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13607</xdr:colOff>
      <xdr:row>0</xdr:row>
      <xdr:rowOff>95250</xdr:rowOff>
    </xdr:from>
    <xdr:to>
      <xdr:col>1</xdr:col>
      <xdr:colOff>1006928</xdr:colOff>
      <xdr:row>3</xdr:row>
      <xdr:rowOff>394607</xdr:rowOff>
    </xdr:to>
    <xdr:pic>
      <xdr:nvPicPr>
        <xdr:cNvPr id="7" name="Imagen 6">
          <a:extLst>
            <a:ext uri="{FF2B5EF4-FFF2-40B4-BE49-F238E27FC236}">
              <a16:creationId xmlns:a16="http://schemas.microsoft.com/office/drawing/2014/main" id="{00000000-0008-0000-18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67393" y="95250"/>
          <a:ext cx="993321" cy="96610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1551214</xdr:colOff>
      <xdr:row>6</xdr:row>
      <xdr:rowOff>136072</xdr:rowOff>
    </xdr:from>
    <xdr:to>
      <xdr:col>4</xdr:col>
      <xdr:colOff>2450086</xdr:colOff>
      <xdr:row>6</xdr:row>
      <xdr:rowOff>753195</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rot="10800000">
          <a:off x="5619750" y="2095501"/>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13607</xdr:colOff>
      <xdr:row>0</xdr:row>
      <xdr:rowOff>95250</xdr:rowOff>
    </xdr:from>
    <xdr:to>
      <xdr:col>1</xdr:col>
      <xdr:colOff>1006928</xdr:colOff>
      <xdr:row>3</xdr:row>
      <xdr:rowOff>242207</xdr:rowOff>
    </xdr:to>
    <xdr:pic>
      <xdr:nvPicPr>
        <xdr:cNvPr id="3" name="Imagen 2">
          <a:extLst>
            <a:ext uri="{FF2B5EF4-FFF2-40B4-BE49-F238E27FC236}">
              <a16:creationId xmlns:a16="http://schemas.microsoft.com/office/drawing/2014/main" id="{00000000-0008-0000-19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66032" y="95250"/>
          <a:ext cx="993321" cy="96610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105405</xdr:colOff>
      <xdr:row>0</xdr:row>
      <xdr:rowOff>72839</xdr:rowOff>
    </xdr:from>
    <xdr:to>
      <xdr:col>1</xdr:col>
      <xdr:colOff>704022</xdr:colOff>
      <xdr:row>3</xdr:row>
      <xdr:rowOff>140804</xdr:rowOff>
    </xdr:to>
    <xdr:pic>
      <xdr:nvPicPr>
        <xdr:cNvPr id="5" name="2 Imagen" descr="D:\Lina Alape\2024\EJC-Escudo - ALTA.png">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830" y="72839"/>
          <a:ext cx="598617" cy="734715"/>
        </a:xfrm>
        <a:prstGeom prst="rect">
          <a:avLst/>
        </a:prstGeom>
        <a:noFill/>
        <a:ln>
          <a:noFill/>
        </a:ln>
      </xdr:spPr>
    </xdr:pic>
    <xdr:clientData/>
  </xdr:twoCellAnchor>
  <xdr:twoCellAnchor>
    <xdr:from>
      <xdr:col>4</xdr:col>
      <xdr:colOff>1687285</xdr:colOff>
      <xdr:row>6</xdr:row>
      <xdr:rowOff>217714</xdr:rowOff>
    </xdr:from>
    <xdr:to>
      <xdr:col>4</xdr:col>
      <xdr:colOff>2586157</xdr:colOff>
      <xdr:row>6</xdr:row>
      <xdr:rowOff>834837</xdr:rowOff>
    </xdr:to>
    <xdr:sp macro="" textlink="">
      <xdr:nvSpPr>
        <xdr:cNvPr id="6" name="Flecha derecha 5">
          <a:hlinkClick xmlns:r="http://schemas.openxmlformats.org/officeDocument/2006/relationships" r:id="rId3"/>
          <a:extLst>
            <a:ext uri="{FF2B5EF4-FFF2-40B4-BE49-F238E27FC236}">
              <a16:creationId xmlns:a16="http://schemas.microsoft.com/office/drawing/2014/main" id="{00000000-0008-0000-1900-000006000000}"/>
            </a:ext>
          </a:extLst>
        </xdr:cNvPr>
        <xdr:cNvSpPr/>
      </xdr:nvSpPr>
      <xdr:spPr>
        <a:xfrm rot="10800000">
          <a:off x="5755821" y="1959428"/>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85725</xdr:colOff>
      <xdr:row>3</xdr:row>
      <xdr:rowOff>142875</xdr:rowOff>
    </xdr:from>
    <xdr:to>
      <xdr:col>14</xdr:col>
      <xdr:colOff>733425</xdr:colOff>
      <xdr:row>4</xdr:row>
      <xdr:rowOff>371475</xdr:rowOff>
    </xdr:to>
    <xdr:sp macro="" textlink="">
      <xdr:nvSpPr>
        <xdr:cNvPr id="2" name="Flecha: a la derecha 3">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flipH="1">
          <a:off x="10753725" y="714375"/>
          <a:ext cx="647700" cy="419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40821</xdr:colOff>
      <xdr:row>0</xdr:row>
      <xdr:rowOff>122465</xdr:rowOff>
    </xdr:from>
    <xdr:to>
      <xdr:col>1</xdr:col>
      <xdr:colOff>1034142</xdr:colOff>
      <xdr:row>3</xdr:row>
      <xdr:rowOff>408215</xdr:rowOff>
    </xdr:to>
    <xdr:pic>
      <xdr:nvPicPr>
        <xdr:cNvPr id="7" name="Imagen 6">
          <a:extLst>
            <a:ext uri="{FF2B5EF4-FFF2-40B4-BE49-F238E27FC236}">
              <a16:creationId xmlns:a16="http://schemas.microsoft.com/office/drawing/2014/main" id="{00000000-0008-0000-1B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94607" y="122465"/>
          <a:ext cx="993321" cy="95250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1687286</xdr:colOff>
      <xdr:row>6</xdr:row>
      <xdr:rowOff>81642</xdr:rowOff>
    </xdr:from>
    <xdr:to>
      <xdr:col>4</xdr:col>
      <xdr:colOff>2586158</xdr:colOff>
      <xdr:row>6</xdr:row>
      <xdr:rowOff>698765</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B00-000004000000}"/>
            </a:ext>
          </a:extLst>
        </xdr:cNvPr>
        <xdr:cNvSpPr/>
      </xdr:nvSpPr>
      <xdr:spPr>
        <a:xfrm rot="10800000">
          <a:off x="5755822" y="1973035"/>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149680</xdr:colOff>
      <xdr:row>0</xdr:row>
      <xdr:rowOff>122464</xdr:rowOff>
    </xdr:from>
    <xdr:to>
      <xdr:col>1</xdr:col>
      <xdr:colOff>1020536</xdr:colOff>
      <xdr:row>3</xdr:row>
      <xdr:rowOff>285750</xdr:rowOff>
    </xdr:to>
    <xdr:pic>
      <xdr:nvPicPr>
        <xdr:cNvPr id="7" name="Imagen 6">
          <a:extLst>
            <a:ext uri="{FF2B5EF4-FFF2-40B4-BE49-F238E27FC236}">
              <a16:creationId xmlns:a16="http://schemas.microsoft.com/office/drawing/2014/main" id="{00000000-0008-0000-1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503466" y="122464"/>
          <a:ext cx="870856" cy="95250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1669676</xdr:colOff>
      <xdr:row>6</xdr:row>
      <xdr:rowOff>78441</xdr:rowOff>
    </xdr:from>
    <xdr:to>
      <xdr:col>4</xdr:col>
      <xdr:colOff>2568548</xdr:colOff>
      <xdr:row>6</xdr:row>
      <xdr:rowOff>695564</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id="{00000000-0008-0000-1C00-000005000000}"/>
            </a:ext>
          </a:extLst>
        </xdr:cNvPr>
        <xdr:cNvSpPr/>
      </xdr:nvSpPr>
      <xdr:spPr>
        <a:xfrm rot="10800000">
          <a:off x="5715000" y="2061882"/>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108858</xdr:colOff>
      <xdr:row>0</xdr:row>
      <xdr:rowOff>81643</xdr:rowOff>
    </xdr:from>
    <xdr:to>
      <xdr:col>1</xdr:col>
      <xdr:colOff>1115786</xdr:colOff>
      <xdr:row>3</xdr:row>
      <xdr:rowOff>176893</xdr:rowOff>
    </xdr:to>
    <xdr:pic>
      <xdr:nvPicPr>
        <xdr:cNvPr id="5" name="Imagen 4">
          <a:extLst>
            <a:ext uri="{FF2B5EF4-FFF2-40B4-BE49-F238E27FC236}">
              <a16:creationId xmlns:a16="http://schemas.microsoft.com/office/drawing/2014/main" id="{00000000-0008-0000-02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62644" y="81643"/>
          <a:ext cx="1006928" cy="76200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1319893</xdr:colOff>
      <xdr:row>6</xdr:row>
      <xdr:rowOff>136071</xdr:rowOff>
    </xdr:from>
    <xdr:to>
      <xdr:col>4</xdr:col>
      <xdr:colOff>2422070</xdr:colOff>
      <xdr:row>6</xdr:row>
      <xdr:rowOff>812344</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rot="10800000">
          <a:off x="5388429" y="1551214"/>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121227</xdr:rowOff>
    </xdr:from>
    <xdr:to>
      <xdr:col>1</xdr:col>
      <xdr:colOff>1091045</xdr:colOff>
      <xdr:row>3</xdr:row>
      <xdr:rowOff>346363</xdr:rowOff>
    </xdr:to>
    <xdr:pic>
      <xdr:nvPicPr>
        <xdr:cNvPr id="7" name="Imagen 6">
          <a:extLst>
            <a:ext uri="{FF2B5EF4-FFF2-40B4-BE49-F238E27FC236}">
              <a16:creationId xmlns:a16="http://schemas.microsoft.com/office/drawing/2014/main" id="{00000000-0008-0000-1D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46364" y="121227"/>
          <a:ext cx="1091045" cy="88322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1183821</xdr:colOff>
      <xdr:row>6</xdr:row>
      <xdr:rowOff>666750</xdr:rowOff>
    </xdr:from>
    <xdr:to>
      <xdr:col>4</xdr:col>
      <xdr:colOff>2082693</xdr:colOff>
      <xdr:row>6</xdr:row>
      <xdr:rowOff>1283873</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rot="10800000">
          <a:off x="5252357" y="2979964"/>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312964</xdr:colOff>
      <xdr:row>0</xdr:row>
      <xdr:rowOff>54429</xdr:rowOff>
    </xdr:from>
    <xdr:to>
      <xdr:col>1</xdr:col>
      <xdr:colOff>1020535</xdr:colOff>
      <xdr:row>3</xdr:row>
      <xdr:rowOff>231321</xdr:rowOff>
    </xdr:to>
    <xdr:pic>
      <xdr:nvPicPr>
        <xdr:cNvPr id="7" name="Imagen 6">
          <a:extLst>
            <a:ext uri="{FF2B5EF4-FFF2-40B4-BE49-F238E27FC236}">
              <a16:creationId xmlns:a16="http://schemas.microsoft.com/office/drawing/2014/main" id="{00000000-0008-0000-1E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12964" y="54429"/>
          <a:ext cx="1061357" cy="843642"/>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1669676</xdr:colOff>
      <xdr:row>6</xdr:row>
      <xdr:rowOff>134471</xdr:rowOff>
    </xdr:from>
    <xdr:to>
      <xdr:col>4</xdr:col>
      <xdr:colOff>2568548</xdr:colOff>
      <xdr:row>6</xdr:row>
      <xdr:rowOff>751594</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id="{00000000-0008-0000-1E00-000005000000}"/>
            </a:ext>
          </a:extLst>
        </xdr:cNvPr>
        <xdr:cNvSpPr/>
      </xdr:nvSpPr>
      <xdr:spPr>
        <a:xfrm rot="10800000">
          <a:off x="5715000" y="1546412"/>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225136</xdr:colOff>
      <xdr:row>0</xdr:row>
      <xdr:rowOff>0</xdr:rowOff>
    </xdr:from>
    <xdr:to>
      <xdr:col>1</xdr:col>
      <xdr:colOff>1056408</xdr:colOff>
      <xdr:row>3</xdr:row>
      <xdr:rowOff>190500</xdr:rowOff>
    </xdr:to>
    <xdr:pic>
      <xdr:nvPicPr>
        <xdr:cNvPr id="4" name="Imagen 3">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25136" y="0"/>
          <a:ext cx="1177636" cy="848591"/>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1445558</xdr:colOff>
      <xdr:row>6</xdr:row>
      <xdr:rowOff>89647</xdr:rowOff>
    </xdr:from>
    <xdr:to>
      <xdr:col>4</xdr:col>
      <xdr:colOff>2547735</xdr:colOff>
      <xdr:row>6</xdr:row>
      <xdr:rowOff>765920</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5490882" y="1501588"/>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272143</xdr:colOff>
      <xdr:row>0</xdr:row>
      <xdr:rowOff>54429</xdr:rowOff>
    </xdr:from>
    <xdr:to>
      <xdr:col>1</xdr:col>
      <xdr:colOff>1143000</xdr:colOff>
      <xdr:row>4</xdr:row>
      <xdr:rowOff>0</xdr:rowOff>
    </xdr:to>
    <xdr:pic>
      <xdr:nvPicPr>
        <xdr:cNvPr id="4" name="Imagen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72143" y="54429"/>
          <a:ext cx="1224643" cy="97971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1415142</xdr:colOff>
      <xdr:row>6</xdr:row>
      <xdr:rowOff>244928</xdr:rowOff>
    </xdr:from>
    <xdr:to>
      <xdr:col>4</xdr:col>
      <xdr:colOff>2517319</xdr:colOff>
      <xdr:row>6</xdr:row>
      <xdr:rowOff>921201</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rot="10800000">
          <a:off x="5483678" y="2109107"/>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108856</xdr:colOff>
      <xdr:row>0</xdr:row>
      <xdr:rowOff>27214</xdr:rowOff>
    </xdr:from>
    <xdr:to>
      <xdr:col>1</xdr:col>
      <xdr:colOff>1006928</xdr:colOff>
      <xdr:row>3</xdr:row>
      <xdr:rowOff>231321</xdr:rowOff>
    </xdr:to>
    <xdr:pic>
      <xdr:nvPicPr>
        <xdr:cNvPr id="4" name="Imagen 3">
          <a:extLst>
            <a:ext uri="{FF2B5EF4-FFF2-40B4-BE49-F238E27FC236}">
              <a16:creationId xmlns:a16="http://schemas.microsoft.com/office/drawing/2014/main" id="{00000000-0008-0000-05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62642" y="27214"/>
          <a:ext cx="898072" cy="87085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1401536</xdr:colOff>
      <xdr:row>6</xdr:row>
      <xdr:rowOff>54429</xdr:rowOff>
    </xdr:from>
    <xdr:to>
      <xdr:col>4</xdr:col>
      <xdr:colOff>2503713</xdr:colOff>
      <xdr:row>6</xdr:row>
      <xdr:rowOff>730702</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rot="10800000">
          <a:off x="5470072" y="1632858"/>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340180</xdr:colOff>
      <xdr:row>0</xdr:row>
      <xdr:rowOff>68036</xdr:rowOff>
    </xdr:from>
    <xdr:to>
      <xdr:col>1</xdr:col>
      <xdr:colOff>1088572</xdr:colOff>
      <xdr:row>3</xdr:row>
      <xdr:rowOff>217715</xdr:rowOff>
    </xdr:to>
    <xdr:pic>
      <xdr:nvPicPr>
        <xdr:cNvPr id="7" name="Imagen 6">
          <a:extLst>
            <a:ext uri="{FF2B5EF4-FFF2-40B4-BE49-F238E27FC236}">
              <a16:creationId xmlns:a16="http://schemas.microsoft.com/office/drawing/2014/main" id="{00000000-0008-0000-06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40180" y="68036"/>
          <a:ext cx="1102178" cy="816429"/>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1347107</xdr:colOff>
      <xdr:row>6</xdr:row>
      <xdr:rowOff>68035</xdr:rowOff>
    </xdr:from>
    <xdr:to>
      <xdr:col>4</xdr:col>
      <xdr:colOff>2449284</xdr:colOff>
      <xdr:row>6</xdr:row>
      <xdr:rowOff>744308</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rot="10800000">
          <a:off x="5402036" y="1483178"/>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312964</xdr:colOff>
      <xdr:row>0</xdr:row>
      <xdr:rowOff>54429</xdr:rowOff>
    </xdr:from>
    <xdr:to>
      <xdr:col>1</xdr:col>
      <xdr:colOff>1143000</xdr:colOff>
      <xdr:row>3</xdr:row>
      <xdr:rowOff>367393</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12964" y="54429"/>
          <a:ext cx="1183822" cy="97971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1467970</xdr:colOff>
      <xdr:row>6</xdr:row>
      <xdr:rowOff>33618</xdr:rowOff>
    </xdr:from>
    <xdr:to>
      <xdr:col>4</xdr:col>
      <xdr:colOff>2570147</xdr:colOff>
      <xdr:row>6</xdr:row>
      <xdr:rowOff>709891</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rot="10800000">
          <a:off x="5513294" y="1703294"/>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207818</xdr:rowOff>
    </xdr:from>
    <xdr:to>
      <xdr:col>1</xdr:col>
      <xdr:colOff>1125681</xdr:colOff>
      <xdr:row>3</xdr:row>
      <xdr:rowOff>398317</xdr:rowOff>
    </xdr:to>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190500" y="207818"/>
          <a:ext cx="1281545" cy="1402772"/>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1442357</xdr:colOff>
      <xdr:row>6</xdr:row>
      <xdr:rowOff>108857</xdr:rowOff>
    </xdr:from>
    <xdr:to>
      <xdr:col>4</xdr:col>
      <xdr:colOff>2544534</xdr:colOff>
      <xdr:row>6</xdr:row>
      <xdr:rowOff>785130</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rot="10800000">
          <a:off x="5510893" y="2735036"/>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cargas/1.%20FO-CEDE5-DIGEC-487%20Matriz%20para%20la%20Gesti&#243;n%20Integral%20del%20Riesgo%20V.14%20del%2016%20DIC%202025%20AIN%20&#218;LTIMO%20Y%20DEFINITIVO(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ATRIZ%20ENVI&#211;%20CEDE5%20-%20ENERO/5.%20FO-CEDE5-DIGEC-487%20Matriz%20Riesgo%20V.14%20Combustible%20de%20avi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5.%20FO-CEDE5-DIGEC-487%20Matriz%20Riesgo%20V.14%20Combustible%20de%20aviac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TRIZ%20ENVI&#211;%20CEDE5%20-%20ENERO/6.%20OK%20Control%20Reservas%20Riesgos%2012%20D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6.%20OK%20Control%20Reservas%20Riesgos%2012%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ATRIZ%20ENVI&#211;%20CEDE5%20-%20ENERO/4.%20FO-CEDE5-DIGEC-487%20Matriz%20para%20la%20Gesti&#243;n%20Integral%20del%20Riesgo%20V.14%20EQUIPO%20OK%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4.%20FO-CEDE5-DIGEC-487%20Matriz%20para%20la%20Gesti&#243;n%20Integral%20del%20Riesgo%20V.14%20EQUIPO%20OK%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ATRIZ%20ENVI&#211;%20CEDE5%20-%20ENERO/9.%20FO-CEDE5-DIGEC-487%20CEIGE%20Matriz%20para%2018-12-202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9.%20FO-CEDE5-DIGEC-487%20CEIGE%20Matriz%20para%2018-12-20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ATRIZ%20ENVI&#211;%20CEDE5%20-%20ENERO/10.%20FO-CEDE5-DIGEC-487%20Matriz%20para%20la%20Gesti&#243;n%20Integral%20del%20Riesgo%20V.14%20FINCA%20RAIZ%20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10.%20FO-CEDE5-DIGEC-487%20Matriz%20para%20la%20Gesti&#243;n%20Integral%20del%20Riesgo%20V.14%20FINCA%20RAIZ%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TRIZ%20ENVI&#211;%20CEDE5%20-%20ENERO/1.%20COPER%20-%20FO-CEDE5-DIGEC-487%20Matriz%20para%20la%20Gesti&#243;n%20Integral%20del%20Riesgo%20V.14F.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ATRIZ%20ENVI&#211;%20CEDE5%20-%20ENERO/FO-CEDE5-DIGEC-487%20Matriz%20para%20la%20Gesti&#243;n%20Integral%20del%20Riesgo%20V.14%20del%2016%20DIC%202025%20AIN%20&#218;LTIMO%20Y%20DEFINITIVO(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CEDE5-DIGEC-487%20Matriz%20para%20la%20Gesti&#243;n%20Integral%20del%20Riesgo%20V.14%20del%2016%20DIC%202025%20AIN%20&#218;LTIMO%20Y%20DEFINITIVO(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escargas/MATRIZ_RIESGOS_GESTION_ADMINISTRATIVA_ACTUAL%2016-ENE_20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escargas\MATRIZ_RIESGOS_GESTION_ADMINISTRATIVA_ACTUAL%2016-ENE_202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is%20documentos/SGC/2026/Consolidaci&#243;n%20riesgos%202026%20procesos/CEDE7/Gesti&#243;n%20Ciencia%20y%20Tecnolog&#237;a/2.%20FO-CEDE5-DIGEC-487%20Matriz%20para%20la%20Gesti&#243;n%20Integral%20del%20Riesgo%20V.14%20DIPTE%20-%20DITEC.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Mis%20documentos/SGC/2026/Consolidaci&#243;n%20riesgos%202026%20procesos/COFIP/CONTABLE/COFIP%20FO-CEDE5-DIGEC-487%20Matriz%20Gestio&#769;n%20Contable%202026%20FINAL%206%20ENE.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Mis%20documentos/SGC/2026/Consolidaci&#243;n%20riesgos%202026%20procesos/CEDE6/Definitivo/FO-CEDE5-DIGEC-487%20Matriz%20para%20la%20Gesti&#243;n%20Integral%20del%20Riesgo%20V.14%20-%2016-01-202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escargas/FO-CEDE5-DIGEC-487%20Matriz%20para%20la%20Gesti&#243;n%20Integral%20del%20Riesgo%20V.14%20DESMINADO%20OK.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20DESMINADO%20OK.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escargas/FO-CEDE5-DIGEC-487%20Matriz%20para%20la%20Gesti&#243;n%20Integral%20del%20Riesgo%20V.14%20CEDOE%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1.%20COPER%20-%20FO-CEDE5-DIGEC-487%20Matriz%20para%20la%20Gesti&#243;n%20Integral%20del%20Riesgo%20V.14F.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20CEDOE%20fin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escargas/RIESGOS%2014%20DE%20ENERO%20GESTION%20DOCUMENTA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escargas\RIESGOS%2014%20DE%20ENERO%20GESTION%20DOCUMENT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escargas/3.%20FO-CEDE5-DIGEC-487_Matriz_para_la_Gestion_Integral_del_Riesgo_V.14_DIPED%20-%20DIEDU.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escargas\3.%20FO-CEDE5-DIGEC-487_Matriz_para_la_Gestion_Integral_del_Riesgo_V.14_DIPED%20-%20DIEDU.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escargas/CEDE11%20FO-CEDE5-DIGEC-487%20Matriz%20de%20riesgos%202026%20ultim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escargas\CEDE11%20FO-CEDE5-DIGEC-487%20Matriz%20de%20riesgos%202026%20ultima.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escargas/COFIP%20FO-CEDE5-DIGEC-487%20Matriz%20Gestio&#769;n%20Presupuestal%202026%20FINAL%2011%20DIC.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escargas\COFIP%20FO-CEDE5-DIGEC-487%20Matriz%20Gestio&#769;n%20Presupuestal%202026%20FINAL%2011%20DIC.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escargas/Matriz%20para%20la%20Gesti&#243;n%20Integral%20del%20Riesgo%20SERVICIO%20AL%20CIUDADA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TRIZ%20ENVI&#211;%20CEDE5%20-%20ENERO/2.%20CEDE5-DIGEC-487%20Matriz%20Riesgo%20V.14%20Abastecimiento%20Aviacion%20202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escargas\Matriz%20para%20la%20Gesti&#243;n%20Integral%20del%20Riesgo%20SERVICIO%20AL%20CIUDADAN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escargas/FO-CEDE5-DIGEC-487%20Matriz%20para%20la%20Gesti&#243;n%20Integral%20del%20Riesgo%20V.14%20INSRUCCION%20Y%20ENTRENAMIENT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20INSRUCCION%20Y%20ENTRENAMIENT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escargas/FO-CEDE5-DIGEC-487%20Matriz%20Riesgo%20V.14%20Mantenimiento%20Aviacion%20202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Descargas\FO-CEDE5-DIGEC-487%20Matriz%20Riesgo%20V.14%20Mantenimiento%20Aviacion%202026.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ATRIZ%20ENVI&#211;%20CEDE5%20-%20ENERO/FORMATO%20RIESGOS%20COLOG%202026%20CON%20CORRECIONES%20DE%20ACUERDO%20A%20CEDE5%20(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RMATO%20RIESGOS%20COLOG%202026%20CON%20CORRECIONES%20DE%20ACUERDO%20A%20CEDE5%2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MATRIZ%20ENVI&#211;%20CEDE5%20-%20ENERO/16.%20PLA%20LOG%20NOV%2025%20Matriz%20para%20la%20Gesti&#243;n%20Integral%20del%20Riesgo%20V%20(Autoguardado)%2008-01-2026.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16.%20PLA%20LOG%20NOV%2025%20Matriz%20para%20la%20Gesti&#243;n%20Integral%20del%20Riesgo%20V%20(Autoguardado)%2008-01-202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ATRIZ%20ENVI&#211;%20CEDE5%20-%20ENERO/FO-CEDE5-DIGEC-487%20Matriz%20para%20la%20Gesti&#243;n%20Integral%20del%20Riesgo%20V.14%20CONSOLIDACION%20OK%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2.%20CEDE5-DIGEC-487%20Matriz%20Riesgo%20V.14%20Abastecimiento%20Aviacion%202026.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CEDE5-DIGEC-487%20Matriz%20para%20la%20Gesti&#243;n%20Integral%20del%20Riesgo%20V.14%20CONSOLIDACION%20OK%2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ATRIZ%20ENVI&#211;%20CEDE5%20-%20ENERO/OK%20Reclutamiento%20Riesgos%2012%20Dic.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OK%20Reclutamiento%20Riesgos%2012%20Dic.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ATRIZ%20ENVI&#211;%20CEDE5%20-%20ENERO/FO-CEDE5-DIGEC-487%20Matriz%20para%20la%20Gesti&#243;n%20Integral%20del%20Riesgo%20Final.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CEDE5-DIGEC-487%20Matriz%20para%20la%20Gesti&#243;n%20Integral%20del%20Riesgo%20Final.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escargas/FO-CEDE5-DIGEC-487%20Matriz%20para%20la%20Gesti&#243;n%20Integral%20del%20Riesgo%20V.14_OK%20(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_OK%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TRIZ%20ENVI&#211;%20CEDE5%20-%20ENERO/3.%20RIESGOS%202026%20ADQUISICIONES%20DE%20BIENES%20Y%20SERVICI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3.%20RIESGOS%202026%20ADQUISICIONES%20DE%20BIENES%20Y%20SERVICI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TRIZ%20ENVI&#211;%20CEDE5%20-%20ENERO/4.%20FO-CEDE5-DIGEC-487%20Matriz%20Riesgo%20V.14%20Alistamiento%20para%20combat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4.%20FO-CEDE5-DIGEC-487%20Matriz%20Riesgo%20V.14%20Alistamiento%20para%20comb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de Calor "/>
      <sheetName val="Mapa final"/>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e">
            <v>#NAME?</v>
          </cell>
        </row>
        <row r="223">
          <cell r="B223" t="e">
            <v>#NAME?</v>
          </cell>
        </row>
        <row r="224">
          <cell r="B224" t="e">
            <v>#NAME?</v>
          </cell>
          <cell r="F224" t="str">
            <v>❌</v>
          </cell>
        </row>
      </sheetData>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estratégico"/>
      <sheetName val="Análisis causa - frecuencia "/>
      <sheetName val="Mapa final"/>
      <sheetName val="Mapa de Calor "/>
      <sheetName val="Seguimiento controles "/>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str">
            <v>Criterios</v>
          </cell>
        </row>
        <row r="223">
          <cell r="B223" t="str">
            <v>Afectación Económica o presupuestal</v>
          </cell>
        </row>
        <row r="224">
          <cell r="B224" t="str">
            <v>Pérdida Reputacional</v>
          </cell>
          <cell r="F224" t="str">
            <v>❌</v>
          </cell>
        </row>
      </sheetData>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estratégic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row>
        <row r="224">
          <cell r="B224"/>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str">
            <v>Criterios</v>
          </cell>
        </row>
        <row r="223">
          <cell r="B223" t="str">
            <v>Afectación Económica o presupuestal</v>
          </cell>
        </row>
        <row r="224">
          <cell r="B224" t="str">
            <v>Pérdida Reputacional</v>
          </cell>
          <cell r="F224" t="str">
            <v>❌</v>
          </cell>
        </row>
      </sheetData>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e">
            <v>#NAME?</v>
          </cell>
        </row>
        <row r="223">
          <cell r="B223" t="e">
            <v>#NAME?</v>
          </cell>
        </row>
        <row r="224">
          <cell r="B224" t="e">
            <v>#NAME?</v>
          </cell>
          <cell r="F224" t="str">
            <v>❌</v>
          </cell>
        </row>
      </sheetData>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e">
            <v>#NAME?</v>
          </cell>
        </row>
        <row r="223">
          <cell r="B223" t="e">
            <v>#NAME?</v>
          </cell>
        </row>
        <row r="224">
          <cell r="B224" t="e">
            <v>#NAME?</v>
          </cell>
          <cell r="F224" t="str">
            <v>❌</v>
          </cell>
        </row>
      </sheetData>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ow r="144">
          <cell r="H144">
            <v>1216</v>
          </cell>
        </row>
      </sheetData>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Seguimiento controles"/>
      <sheetName val="Seguimiento Acciones"/>
      <sheetName val="Mapa de Calor "/>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7.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P53"/>
  <sheetViews>
    <sheetView showGridLines="0" tabSelected="1" zoomScale="90" zoomScaleNormal="90" workbookViewId="0">
      <selection activeCell="C8" sqref="C8:M8"/>
    </sheetView>
  </sheetViews>
  <sheetFormatPr baseColWidth="10" defaultColWidth="9.140625" defaultRowHeight="15"/>
  <cols>
    <col min="1" max="1" width="3.28515625" customWidth="1"/>
    <col min="13" max="13" width="53" customWidth="1"/>
    <col min="14" max="14" width="38" customWidth="1"/>
    <col min="15" max="15" width="16.7109375" customWidth="1"/>
  </cols>
  <sheetData>
    <row r="1" spans="2:15" ht="15.75" thickBot="1"/>
    <row r="2" spans="2:15" ht="129.75" customHeight="1" thickBot="1">
      <c r="B2" s="189" t="s">
        <v>0</v>
      </c>
      <c r="C2" s="190"/>
      <c r="D2" s="190"/>
      <c r="E2" s="190"/>
      <c r="F2" s="190"/>
      <c r="G2" s="190"/>
      <c r="H2" s="190"/>
      <c r="I2" s="190"/>
      <c r="J2" s="190"/>
      <c r="K2" s="190"/>
      <c r="L2" s="190"/>
      <c r="M2" s="190"/>
      <c r="N2" s="190"/>
      <c r="O2" s="191"/>
    </row>
    <row r="3" spans="2:15" ht="15.75" thickBot="1">
      <c r="B3" s="180" t="s">
        <v>2034</v>
      </c>
      <c r="C3" s="181"/>
      <c r="D3" s="181"/>
      <c r="E3" s="181"/>
      <c r="F3" s="181"/>
      <c r="G3" s="181"/>
      <c r="H3" s="181"/>
      <c r="I3" s="181"/>
      <c r="J3" s="181"/>
      <c r="K3" s="181"/>
      <c r="L3" s="181"/>
      <c r="M3" s="181"/>
      <c r="N3" s="181"/>
      <c r="O3" s="182"/>
    </row>
    <row r="4" spans="2:15" ht="15.75" thickBot="1">
      <c r="B4" s="177" t="s">
        <v>1</v>
      </c>
      <c r="C4" s="195" t="s">
        <v>2</v>
      </c>
      <c r="D4" s="196"/>
      <c r="E4" s="196"/>
      <c r="F4" s="196"/>
      <c r="G4" s="196"/>
      <c r="H4" s="196"/>
      <c r="I4" s="196"/>
      <c r="J4" s="196"/>
      <c r="K4" s="196"/>
      <c r="L4" s="196"/>
      <c r="M4" s="197"/>
      <c r="N4" s="183" t="s">
        <v>3</v>
      </c>
      <c r="O4" s="184"/>
    </row>
    <row r="5" spans="2:15" ht="60.75" customHeight="1">
      <c r="B5" s="1">
        <v>1</v>
      </c>
      <c r="C5" s="198" t="s">
        <v>304</v>
      </c>
      <c r="D5" s="199"/>
      <c r="E5" s="199"/>
      <c r="F5" s="199"/>
      <c r="G5" s="199"/>
      <c r="H5" s="199"/>
      <c r="I5" s="199"/>
      <c r="J5" s="199"/>
      <c r="K5" s="199"/>
      <c r="L5" s="199"/>
      <c r="M5" s="200"/>
      <c r="N5" s="207" t="s">
        <v>68</v>
      </c>
      <c r="O5" s="210"/>
    </row>
    <row r="6" spans="2:15" ht="50.25" customHeight="1">
      <c r="B6" s="1">
        <v>2</v>
      </c>
      <c r="C6" s="185" t="s">
        <v>2038</v>
      </c>
      <c r="D6" s="186"/>
      <c r="E6" s="186"/>
      <c r="F6" s="186"/>
      <c r="G6" s="186"/>
      <c r="H6" s="186"/>
      <c r="I6" s="186"/>
      <c r="J6" s="186"/>
      <c r="K6" s="186"/>
      <c r="L6" s="186"/>
      <c r="M6" s="186"/>
      <c r="N6" s="208"/>
      <c r="O6" s="211"/>
    </row>
    <row r="7" spans="2:15" ht="40.5" customHeight="1">
      <c r="B7" s="1">
        <v>3</v>
      </c>
      <c r="C7" s="185" t="s">
        <v>2039</v>
      </c>
      <c r="D7" s="186"/>
      <c r="E7" s="186"/>
      <c r="F7" s="186"/>
      <c r="G7" s="186"/>
      <c r="H7" s="186"/>
      <c r="I7" s="186"/>
      <c r="J7" s="186"/>
      <c r="K7" s="186"/>
      <c r="L7" s="186"/>
      <c r="M7" s="186"/>
      <c r="N7" s="208"/>
      <c r="O7" s="211"/>
    </row>
    <row r="8" spans="2:15" ht="79.5" customHeight="1">
      <c r="B8" s="1">
        <v>4</v>
      </c>
      <c r="C8" s="185" t="s">
        <v>2041</v>
      </c>
      <c r="D8" s="186"/>
      <c r="E8" s="186"/>
      <c r="F8" s="186"/>
      <c r="G8" s="186"/>
      <c r="H8" s="186"/>
      <c r="I8" s="186"/>
      <c r="J8" s="186"/>
      <c r="K8" s="186"/>
      <c r="L8" s="186"/>
      <c r="M8" s="186"/>
      <c r="N8" s="208"/>
      <c r="O8" s="211"/>
    </row>
    <row r="9" spans="2:15" ht="50.25" customHeight="1">
      <c r="B9" s="1">
        <v>5</v>
      </c>
      <c r="C9" s="185" t="s">
        <v>305</v>
      </c>
      <c r="D9" s="186"/>
      <c r="E9" s="186"/>
      <c r="F9" s="186"/>
      <c r="G9" s="186"/>
      <c r="H9" s="186"/>
      <c r="I9" s="186"/>
      <c r="J9" s="186"/>
      <c r="K9" s="186"/>
      <c r="L9" s="186"/>
      <c r="M9" s="186"/>
      <c r="N9" s="208"/>
      <c r="O9" s="211"/>
    </row>
    <row r="10" spans="2:15" ht="37.5" customHeight="1">
      <c r="B10" s="1">
        <v>6</v>
      </c>
      <c r="C10" s="185" t="s">
        <v>2044</v>
      </c>
      <c r="D10" s="186"/>
      <c r="E10" s="186"/>
      <c r="F10" s="186"/>
      <c r="G10" s="186"/>
      <c r="H10" s="186"/>
      <c r="I10" s="186"/>
      <c r="J10" s="186"/>
      <c r="K10" s="186"/>
      <c r="L10" s="186"/>
      <c r="M10" s="186"/>
      <c r="N10" s="208"/>
      <c r="O10" s="211"/>
    </row>
    <row r="11" spans="2:15" ht="52.5" customHeight="1" thickBot="1">
      <c r="B11" s="1">
        <v>7</v>
      </c>
      <c r="C11" s="185" t="s">
        <v>2043</v>
      </c>
      <c r="D11" s="186"/>
      <c r="E11" s="186"/>
      <c r="F11" s="186"/>
      <c r="G11" s="186"/>
      <c r="H11" s="186"/>
      <c r="I11" s="186"/>
      <c r="J11" s="186"/>
      <c r="K11" s="186"/>
      <c r="L11" s="186"/>
      <c r="M11" s="186"/>
      <c r="N11" s="209"/>
      <c r="O11" s="212"/>
    </row>
    <row r="12" spans="2:15" ht="60.75" customHeight="1" thickBot="1">
      <c r="B12" s="1">
        <v>8</v>
      </c>
      <c r="C12" s="185" t="s">
        <v>2048</v>
      </c>
      <c r="D12" s="186"/>
      <c r="E12" s="186"/>
      <c r="F12" s="186"/>
      <c r="G12" s="186"/>
      <c r="H12" s="186"/>
      <c r="I12" s="186"/>
      <c r="J12" s="186"/>
      <c r="K12" s="186"/>
      <c r="L12" s="186"/>
      <c r="M12" s="186"/>
      <c r="N12" s="174" t="s">
        <v>2083</v>
      </c>
      <c r="O12" s="171"/>
    </row>
    <row r="13" spans="2:15" ht="54" customHeight="1" thickBot="1">
      <c r="B13" s="1">
        <v>9</v>
      </c>
      <c r="C13" s="185" t="s">
        <v>1658</v>
      </c>
      <c r="D13" s="186"/>
      <c r="E13" s="186"/>
      <c r="F13" s="186"/>
      <c r="G13" s="186"/>
      <c r="H13" s="186"/>
      <c r="I13" s="186"/>
      <c r="J13" s="186"/>
      <c r="K13" s="186"/>
      <c r="L13" s="186"/>
      <c r="M13" s="186"/>
      <c r="N13" s="174" t="s">
        <v>2035</v>
      </c>
      <c r="O13" s="171"/>
    </row>
    <row r="14" spans="2:15" ht="43.5" customHeight="1">
      <c r="B14" s="1">
        <v>10</v>
      </c>
      <c r="C14" s="185" t="s">
        <v>2050</v>
      </c>
      <c r="D14" s="186"/>
      <c r="E14" s="186"/>
      <c r="F14" s="186"/>
      <c r="G14" s="186"/>
      <c r="H14" s="186"/>
      <c r="I14" s="186"/>
      <c r="J14" s="186"/>
      <c r="K14" s="186"/>
      <c r="L14" s="186"/>
      <c r="M14" s="186"/>
      <c r="N14" s="207" t="s">
        <v>157</v>
      </c>
      <c r="O14" s="210"/>
    </row>
    <row r="15" spans="2:15" ht="46.5" customHeight="1" thickBot="1">
      <c r="B15" s="1">
        <v>11</v>
      </c>
      <c r="C15" s="185" t="s">
        <v>2052</v>
      </c>
      <c r="D15" s="186"/>
      <c r="E15" s="186"/>
      <c r="F15" s="186"/>
      <c r="G15" s="186"/>
      <c r="H15" s="186"/>
      <c r="I15" s="186"/>
      <c r="J15" s="186"/>
      <c r="K15" s="186"/>
      <c r="L15" s="186"/>
      <c r="M15" s="186"/>
      <c r="N15" s="209"/>
      <c r="O15" s="212"/>
    </row>
    <row r="16" spans="2:15" ht="43.5" customHeight="1">
      <c r="B16" s="1">
        <v>12</v>
      </c>
      <c r="C16" s="185" t="s">
        <v>2053</v>
      </c>
      <c r="D16" s="186"/>
      <c r="E16" s="186"/>
      <c r="F16" s="186"/>
      <c r="G16" s="186"/>
      <c r="H16" s="186"/>
      <c r="I16" s="186"/>
      <c r="J16" s="186"/>
      <c r="K16" s="186"/>
      <c r="L16" s="186"/>
      <c r="M16" s="186"/>
      <c r="N16" s="207" t="s">
        <v>651</v>
      </c>
      <c r="O16" s="210"/>
    </row>
    <row r="17" spans="2:15" ht="45" customHeight="1" thickBot="1">
      <c r="B17" s="1">
        <v>13</v>
      </c>
      <c r="C17" s="185" t="s">
        <v>2056</v>
      </c>
      <c r="D17" s="186"/>
      <c r="E17" s="186"/>
      <c r="F17" s="186"/>
      <c r="G17" s="186"/>
      <c r="H17" s="186"/>
      <c r="I17" s="186"/>
      <c r="J17" s="186"/>
      <c r="K17" s="186"/>
      <c r="L17" s="186"/>
      <c r="M17" s="186"/>
      <c r="N17" s="209"/>
      <c r="O17" s="212"/>
    </row>
    <row r="18" spans="2:15" ht="49.5" customHeight="1" thickBot="1">
      <c r="B18" s="1">
        <v>14</v>
      </c>
      <c r="C18" s="185" t="s">
        <v>306</v>
      </c>
      <c r="D18" s="186"/>
      <c r="E18" s="186"/>
      <c r="F18" s="186"/>
      <c r="G18" s="186"/>
      <c r="H18" s="186"/>
      <c r="I18" s="186"/>
      <c r="J18" s="186"/>
      <c r="K18" s="186"/>
      <c r="L18" s="186"/>
      <c r="M18" s="186"/>
      <c r="N18" s="175" t="s">
        <v>685</v>
      </c>
      <c r="O18" s="171"/>
    </row>
    <row r="19" spans="2:15" ht="51" customHeight="1" thickBot="1">
      <c r="B19" s="1">
        <v>15</v>
      </c>
      <c r="C19" s="185" t="s">
        <v>2037</v>
      </c>
      <c r="D19" s="186"/>
      <c r="E19" s="186"/>
      <c r="F19" s="186"/>
      <c r="G19" s="186"/>
      <c r="H19" s="186"/>
      <c r="I19" s="186"/>
      <c r="J19" s="186"/>
      <c r="K19" s="186"/>
      <c r="L19" s="186"/>
      <c r="M19" s="186"/>
      <c r="N19" s="175" t="s">
        <v>715</v>
      </c>
      <c r="O19" s="171"/>
    </row>
    <row r="20" spans="2:15" ht="60.75" customHeight="1" thickBot="1">
      <c r="B20" s="60">
        <v>16</v>
      </c>
      <c r="C20" s="202" t="s">
        <v>2058</v>
      </c>
      <c r="D20" s="203"/>
      <c r="E20" s="203"/>
      <c r="F20" s="203"/>
      <c r="G20" s="203"/>
      <c r="H20" s="203"/>
      <c r="I20" s="203"/>
      <c r="J20" s="203"/>
      <c r="K20" s="203"/>
      <c r="L20" s="203"/>
      <c r="M20" s="203"/>
      <c r="N20" s="175" t="s">
        <v>6</v>
      </c>
      <c r="O20" s="171"/>
    </row>
    <row r="21" spans="2:15" ht="60.75" customHeight="1">
      <c r="B21" s="169">
        <v>17</v>
      </c>
      <c r="C21" s="202" t="s">
        <v>303</v>
      </c>
      <c r="D21" s="203"/>
      <c r="E21" s="203"/>
      <c r="F21" s="203"/>
      <c r="G21" s="203"/>
      <c r="H21" s="203"/>
      <c r="I21" s="203"/>
      <c r="J21" s="203"/>
      <c r="K21" s="203"/>
      <c r="L21" s="203"/>
      <c r="M21" s="203"/>
      <c r="N21" s="175" t="s">
        <v>124</v>
      </c>
      <c r="O21" s="171"/>
    </row>
    <row r="22" spans="2:15" ht="57" customHeight="1">
      <c r="B22" s="179">
        <v>18</v>
      </c>
      <c r="C22" s="192" t="s">
        <v>1645</v>
      </c>
      <c r="D22" s="193"/>
      <c r="E22" s="193"/>
      <c r="F22" s="193"/>
      <c r="G22" s="193"/>
      <c r="H22" s="193"/>
      <c r="I22" s="193"/>
      <c r="J22" s="193"/>
      <c r="K22" s="193"/>
      <c r="L22" s="193"/>
      <c r="M22" s="194"/>
      <c r="N22" s="176" t="s">
        <v>4</v>
      </c>
      <c r="O22" s="172"/>
    </row>
    <row r="23" spans="2:15" ht="53.25" customHeight="1">
      <c r="B23" s="178">
        <v>19</v>
      </c>
      <c r="C23" s="201" t="s">
        <v>863</v>
      </c>
      <c r="D23" s="193"/>
      <c r="E23" s="193"/>
      <c r="F23" s="193"/>
      <c r="G23" s="193"/>
      <c r="H23" s="193"/>
      <c r="I23" s="193"/>
      <c r="J23" s="193"/>
      <c r="K23" s="193"/>
      <c r="L23" s="193"/>
      <c r="M23" s="194"/>
      <c r="N23" s="213" t="s">
        <v>84</v>
      </c>
      <c r="O23" s="210"/>
    </row>
    <row r="24" spans="2:15" ht="56.25" customHeight="1">
      <c r="B24" s="179">
        <v>20</v>
      </c>
      <c r="C24" s="201" t="s">
        <v>2060</v>
      </c>
      <c r="D24" s="193"/>
      <c r="E24" s="193"/>
      <c r="F24" s="193"/>
      <c r="G24" s="193"/>
      <c r="H24" s="193"/>
      <c r="I24" s="193"/>
      <c r="J24" s="193"/>
      <c r="K24" s="193"/>
      <c r="L24" s="193"/>
      <c r="M24" s="194"/>
      <c r="N24" s="215"/>
      <c r="O24" s="211"/>
    </row>
    <row r="25" spans="2:15" ht="43.5" customHeight="1">
      <c r="B25" s="1">
        <v>21</v>
      </c>
      <c r="C25" s="192" t="s">
        <v>1646</v>
      </c>
      <c r="D25" s="193"/>
      <c r="E25" s="193"/>
      <c r="F25" s="193"/>
      <c r="G25" s="193"/>
      <c r="H25" s="193"/>
      <c r="I25" s="193"/>
      <c r="J25" s="193"/>
      <c r="K25" s="193"/>
      <c r="L25" s="193"/>
      <c r="M25" s="194"/>
      <c r="N25" s="214"/>
      <c r="O25" s="212"/>
    </row>
    <row r="26" spans="2:15" ht="60.75" customHeight="1">
      <c r="B26" s="60">
        <v>22</v>
      </c>
      <c r="C26" s="192" t="s">
        <v>865</v>
      </c>
      <c r="D26" s="193"/>
      <c r="E26" s="193"/>
      <c r="F26" s="193"/>
      <c r="G26" s="193"/>
      <c r="H26" s="193"/>
      <c r="I26" s="193"/>
      <c r="J26" s="193"/>
      <c r="K26" s="193"/>
      <c r="L26" s="193"/>
      <c r="M26" s="194"/>
      <c r="N26" s="176" t="s">
        <v>864</v>
      </c>
      <c r="O26" s="172"/>
    </row>
    <row r="27" spans="2:15" ht="48" customHeight="1">
      <c r="B27" s="169">
        <v>23</v>
      </c>
      <c r="C27" s="192" t="s">
        <v>1813</v>
      </c>
      <c r="D27" s="193"/>
      <c r="E27" s="193"/>
      <c r="F27" s="193"/>
      <c r="G27" s="193"/>
      <c r="H27" s="193"/>
      <c r="I27" s="193"/>
      <c r="J27" s="193"/>
      <c r="K27" s="193"/>
      <c r="L27" s="193"/>
      <c r="M27" s="194"/>
      <c r="N27" s="176" t="s">
        <v>5</v>
      </c>
      <c r="O27" s="172"/>
    </row>
    <row r="28" spans="2:15" ht="61.5" customHeight="1">
      <c r="B28" s="1">
        <v>24</v>
      </c>
      <c r="C28" s="192" t="s">
        <v>2062</v>
      </c>
      <c r="D28" s="193"/>
      <c r="E28" s="193"/>
      <c r="F28" s="193"/>
      <c r="G28" s="193"/>
      <c r="H28" s="193"/>
      <c r="I28" s="193"/>
      <c r="J28" s="193"/>
      <c r="K28" s="193"/>
      <c r="L28" s="193"/>
      <c r="M28" s="194"/>
      <c r="N28" s="176" t="s">
        <v>959</v>
      </c>
      <c r="O28" s="171"/>
    </row>
    <row r="29" spans="2:15" ht="51" customHeight="1">
      <c r="B29" s="60">
        <v>25</v>
      </c>
      <c r="C29" s="192" t="s">
        <v>992</v>
      </c>
      <c r="D29" s="193"/>
      <c r="E29" s="193"/>
      <c r="F29" s="193"/>
      <c r="G29" s="193"/>
      <c r="H29" s="193"/>
      <c r="I29" s="193"/>
      <c r="J29" s="193"/>
      <c r="K29" s="193"/>
      <c r="L29" s="193"/>
      <c r="M29" s="194"/>
      <c r="N29" s="213" t="s">
        <v>1647</v>
      </c>
      <c r="O29" s="210"/>
    </row>
    <row r="30" spans="2:15" ht="54.75" customHeight="1">
      <c r="B30" s="169">
        <v>26</v>
      </c>
      <c r="C30" s="204" t="s">
        <v>993</v>
      </c>
      <c r="D30" s="205"/>
      <c r="E30" s="205"/>
      <c r="F30" s="205"/>
      <c r="G30" s="205"/>
      <c r="H30" s="205"/>
      <c r="I30" s="205"/>
      <c r="J30" s="205"/>
      <c r="K30" s="205"/>
      <c r="L30" s="205"/>
      <c r="M30" s="206"/>
      <c r="N30" s="214"/>
      <c r="O30" s="212"/>
    </row>
    <row r="31" spans="2:15" ht="70.5" customHeight="1">
      <c r="B31" s="1">
        <v>27</v>
      </c>
      <c r="C31" s="192" t="s">
        <v>2036</v>
      </c>
      <c r="D31" s="193"/>
      <c r="E31" s="193"/>
      <c r="F31" s="193"/>
      <c r="G31" s="193"/>
      <c r="H31" s="193"/>
      <c r="I31" s="193"/>
      <c r="J31" s="193"/>
      <c r="K31" s="193"/>
      <c r="L31" s="193"/>
      <c r="M31" s="194"/>
      <c r="N31" s="213" t="s">
        <v>7</v>
      </c>
      <c r="O31" s="210"/>
    </row>
    <row r="32" spans="2:15" ht="67.5" customHeight="1">
      <c r="B32" s="60">
        <v>28</v>
      </c>
      <c r="C32" s="185" t="s">
        <v>1073</v>
      </c>
      <c r="D32" s="186"/>
      <c r="E32" s="186"/>
      <c r="F32" s="186"/>
      <c r="G32" s="186"/>
      <c r="H32" s="186"/>
      <c r="I32" s="186"/>
      <c r="J32" s="186"/>
      <c r="K32" s="186"/>
      <c r="L32" s="186"/>
      <c r="M32" s="186"/>
      <c r="N32" s="214"/>
      <c r="O32" s="212"/>
    </row>
    <row r="33" spans="2:16" ht="48.75" customHeight="1">
      <c r="B33" s="169">
        <v>29</v>
      </c>
      <c r="C33" s="198" t="s">
        <v>1075</v>
      </c>
      <c r="D33" s="199"/>
      <c r="E33" s="199"/>
      <c r="F33" s="199"/>
      <c r="G33" s="199"/>
      <c r="H33" s="199"/>
      <c r="I33" s="199"/>
      <c r="J33" s="199"/>
      <c r="K33" s="199"/>
      <c r="L33" s="199"/>
      <c r="M33" s="200"/>
      <c r="N33" s="176" t="s">
        <v>1648</v>
      </c>
      <c r="O33" s="171"/>
    </row>
    <row r="34" spans="2:16" ht="58.5" customHeight="1">
      <c r="B34" s="1">
        <v>30</v>
      </c>
      <c r="C34" s="192" t="s">
        <v>2065</v>
      </c>
      <c r="D34" s="193"/>
      <c r="E34" s="193"/>
      <c r="F34" s="193"/>
      <c r="G34" s="193"/>
      <c r="H34" s="193"/>
      <c r="I34" s="193"/>
      <c r="J34" s="193"/>
      <c r="K34" s="193"/>
      <c r="L34" s="193"/>
      <c r="M34" s="194"/>
      <c r="N34" s="213" t="s">
        <v>1087</v>
      </c>
      <c r="O34" s="210"/>
      <c r="P34" s="2"/>
    </row>
    <row r="35" spans="2:16" ht="57.75" customHeight="1">
      <c r="B35" s="60">
        <v>31</v>
      </c>
      <c r="C35" s="192" t="s">
        <v>2064</v>
      </c>
      <c r="D35" s="193"/>
      <c r="E35" s="193"/>
      <c r="F35" s="193"/>
      <c r="G35" s="193"/>
      <c r="H35" s="193"/>
      <c r="I35" s="193"/>
      <c r="J35" s="193"/>
      <c r="K35" s="193"/>
      <c r="L35" s="193"/>
      <c r="M35" s="194"/>
      <c r="N35" s="215"/>
      <c r="O35" s="211"/>
    </row>
    <row r="36" spans="2:16" ht="53.25" customHeight="1">
      <c r="B36" s="169">
        <v>32</v>
      </c>
      <c r="C36" s="192" t="s">
        <v>1649</v>
      </c>
      <c r="D36" s="193"/>
      <c r="E36" s="193"/>
      <c r="F36" s="193"/>
      <c r="G36" s="193"/>
      <c r="H36" s="193"/>
      <c r="I36" s="193"/>
      <c r="J36" s="193"/>
      <c r="K36" s="193"/>
      <c r="L36" s="193"/>
      <c r="M36" s="194"/>
      <c r="N36" s="215"/>
      <c r="O36" s="211"/>
    </row>
    <row r="37" spans="2:16" ht="54" customHeight="1">
      <c r="B37" s="1">
        <v>33</v>
      </c>
      <c r="C37" s="192" t="s">
        <v>1650</v>
      </c>
      <c r="D37" s="193"/>
      <c r="E37" s="193"/>
      <c r="F37" s="193"/>
      <c r="G37" s="193"/>
      <c r="H37" s="193"/>
      <c r="I37" s="193"/>
      <c r="J37" s="193"/>
      <c r="K37" s="193"/>
      <c r="L37" s="193"/>
      <c r="M37" s="194"/>
      <c r="N37" s="214"/>
      <c r="O37" s="212"/>
    </row>
    <row r="38" spans="2:16" ht="45" customHeight="1">
      <c r="B38" s="1">
        <v>34</v>
      </c>
      <c r="C38" s="192" t="s">
        <v>2068</v>
      </c>
      <c r="D38" s="193"/>
      <c r="E38" s="193"/>
      <c r="F38" s="193"/>
      <c r="G38" s="193"/>
      <c r="H38" s="193"/>
      <c r="I38" s="193"/>
      <c r="J38" s="193"/>
      <c r="K38" s="193"/>
      <c r="L38" s="193"/>
      <c r="M38" s="194"/>
      <c r="N38" s="213" t="s">
        <v>127</v>
      </c>
      <c r="O38" s="210"/>
    </row>
    <row r="39" spans="2:16" ht="54.75" customHeight="1">
      <c r="B39" s="1">
        <v>35</v>
      </c>
      <c r="C39" s="192" t="s">
        <v>1124</v>
      </c>
      <c r="D39" s="193"/>
      <c r="E39" s="193"/>
      <c r="F39" s="193"/>
      <c r="G39" s="193"/>
      <c r="H39" s="193"/>
      <c r="I39" s="193"/>
      <c r="J39" s="193"/>
      <c r="K39" s="193"/>
      <c r="L39" s="193"/>
      <c r="M39" s="194"/>
      <c r="N39" s="214"/>
      <c r="O39" s="212"/>
    </row>
    <row r="40" spans="2:16" ht="42" customHeight="1">
      <c r="B40" s="1">
        <v>36</v>
      </c>
      <c r="C40" s="192" t="s">
        <v>1243</v>
      </c>
      <c r="D40" s="193"/>
      <c r="E40" s="193"/>
      <c r="F40" s="193"/>
      <c r="G40" s="193"/>
      <c r="H40" s="193"/>
      <c r="I40" s="193"/>
      <c r="J40" s="193"/>
      <c r="K40" s="193"/>
      <c r="L40" s="193"/>
      <c r="M40" s="194"/>
      <c r="N40" s="213" t="s">
        <v>8</v>
      </c>
      <c r="O40" s="210"/>
    </row>
    <row r="41" spans="2:16" ht="52.5" customHeight="1">
      <c r="B41" s="1">
        <v>37</v>
      </c>
      <c r="C41" s="192" t="s">
        <v>1244</v>
      </c>
      <c r="D41" s="193"/>
      <c r="E41" s="193"/>
      <c r="F41" s="193"/>
      <c r="G41" s="193"/>
      <c r="H41" s="193"/>
      <c r="I41" s="193"/>
      <c r="J41" s="193"/>
      <c r="K41" s="193"/>
      <c r="L41" s="193"/>
      <c r="M41" s="194"/>
      <c r="N41" s="214"/>
      <c r="O41" s="212"/>
    </row>
    <row r="42" spans="2:16" ht="60" customHeight="1">
      <c r="B42" s="1">
        <v>38</v>
      </c>
      <c r="C42" s="192" t="s">
        <v>2070</v>
      </c>
      <c r="D42" s="193"/>
      <c r="E42" s="193"/>
      <c r="F42" s="193"/>
      <c r="G42" s="193"/>
      <c r="H42" s="193"/>
      <c r="I42" s="193"/>
      <c r="J42" s="193"/>
      <c r="K42" s="193"/>
      <c r="L42" s="193"/>
      <c r="M42" s="194"/>
      <c r="N42" s="176" t="s">
        <v>1651</v>
      </c>
      <c r="O42" s="173"/>
    </row>
    <row r="43" spans="2:16" ht="45" customHeight="1">
      <c r="B43" s="1">
        <v>39</v>
      </c>
      <c r="C43" s="192" t="s">
        <v>2071</v>
      </c>
      <c r="D43" s="193"/>
      <c r="E43" s="193"/>
      <c r="F43" s="193"/>
      <c r="G43" s="193"/>
      <c r="H43" s="193"/>
      <c r="I43" s="193"/>
      <c r="J43" s="193"/>
      <c r="K43" s="193"/>
      <c r="L43" s="193"/>
      <c r="M43" s="194"/>
      <c r="N43" s="213" t="s">
        <v>9</v>
      </c>
      <c r="O43" s="210"/>
    </row>
    <row r="44" spans="2:16" ht="60.75" customHeight="1">
      <c r="B44" s="1">
        <v>40</v>
      </c>
      <c r="C44" s="192" t="s">
        <v>1652</v>
      </c>
      <c r="D44" s="193"/>
      <c r="E44" s="193"/>
      <c r="F44" s="193"/>
      <c r="G44" s="193"/>
      <c r="H44" s="193"/>
      <c r="I44" s="193"/>
      <c r="J44" s="193"/>
      <c r="K44" s="193"/>
      <c r="L44" s="193"/>
      <c r="M44" s="194"/>
      <c r="N44" s="214"/>
      <c r="O44" s="212"/>
    </row>
    <row r="45" spans="2:16" ht="45.75" customHeight="1">
      <c r="B45" s="1">
        <v>41</v>
      </c>
      <c r="C45" s="185" t="s">
        <v>2073</v>
      </c>
      <c r="D45" s="186"/>
      <c r="E45" s="186"/>
      <c r="F45" s="186"/>
      <c r="G45" s="186"/>
      <c r="H45" s="186"/>
      <c r="I45" s="186"/>
      <c r="J45" s="186"/>
      <c r="K45" s="186"/>
      <c r="L45" s="186"/>
      <c r="M45" s="186"/>
      <c r="N45" s="176" t="s">
        <v>1321</v>
      </c>
      <c r="O45" s="171"/>
    </row>
    <row r="46" spans="2:16" ht="48" customHeight="1">
      <c r="B46" s="1">
        <v>42</v>
      </c>
      <c r="C46" s="192" t="s">
        <v>2074</v>
      </c>
      <c r="D46" s="193"/>
      <c r="E46" s="193"/>
      <c r="F46" s="193"/>
      <c r="G46" s="193"/>
      <c r="H46" s="193"/>
      <c r="I46" s="193"/>
      <c r="J46" s="193"/>
      <c r="K46" s="193"/>
      <c r="L46" s="193"/>
      <c r="M46" s="194"/>
      <c r="N46" s="176" t="s">
        <v>1653</v>
      </c>
      <c r="O46" s="173"/>
    </row>
    <row r="47" spans="2:16" ht="66.75" customHeight="1">
      <c r="B47" s="1">
        <v>43</v>
      </c>
      <c r="C47" s="192" t="s">
        <v>1654</v>
      </c>
      <c r="D47" s="193"/>
      <c r="E47" s="193"/>
      <c r="F47" s="193"/>
      <c r="G47" s="193"/>
      <c r="H47" s="193"/>
      <c r="I47" s="193"/>
      <c r="J47" s="193"/>
      <c r="K47" s="193"/>
      <c r="L47" s="193"/>
      <c r="M47" s="194"/>
      <c r="N47" s="176" t="s">
        <v>140</v>
      </c>
      <c r="O47" s="173"/>
    </row>
    <row r="48" spans="2:16" ht="46.5" customHeight="1">
      <c r="B48" s="1">
        <v>44</v>
      </c>
      <c r="C48" s="192" t="s">
        <v>1655</v>
      </c>
      <c r="D48" s="193"/>
      <c r="E48" s="193"/>
      <c r="F48" s="193"/>
      <c r="G48" s="193"/>
      <c r="H48" s="193"/>
      <c r="I48" s="193"/>
      <c r="J48" s="193"/>
      <c r="K48" s="193"/>
      <c r="L48" s="193"/>
      <c r="M48" s="194"/>
      <c r="N48" s="176" t="s">
        <v>1437</v>
      </c>
      <c r="O48" s="172"/>
    </row>
    <row r="49" spans="2:15" ht="44.25" customHeight="1">
      <c r="B49" s="1">
        <v>45</v>
      </c>
      <c r="C49" s="192" t="s">
        <v>1436</v>
      </c>
      <c r="D49" s="193"/>
      <c r="E49" s="193"/>
      <c r="F49" s="193"/>
      <c r="G49" s="193"/>
      <c r="H49" s="193"/>
      <c r="I49" s="193"/>
      <c r="J49" s="193"/>
      <c r="K49" s="193"/>
      <c r="L49" s="193"/>
      <c r="M49" s="194"/>
      <c r="N49" s="176" t="s">
        <v>2084</v>
      </c>
      <c r="O49" s="173"/>
    </row>
    <row r="50" spans="2:15" ht="45.75" customHeight="1">
      <c r="B50" s="1">
        <v>46</v>
      </c>
      <c r="C50" s="192" t="s">
        <v>2076</v>
      </c>
      <c r="D50" s="193"/>
      <c r="E50" s="193"/>
      <c r="F50" s="193"/>
      <c r="G50" s="193"/>
      <c r="H50" s="193"/>
      <c r="I50" s="193"/>
      <c r="J50" s="193"/>
      <c r="K50" s="193"/>
      <c r="L50" s="193"/>
      <c r="M50" s="194"/>
      <c r="N50" s="176" t="s">
        <v>11</v>
      </c>
      <c r="O50" s="173"/>
    </row>
    <row r="51" spans="2:15" ht="51" customHeight="1">
      <c r="B51" s="1">
        <v>47</v>
      </c>
      <c r="C51" s="192" t="s">
        <v>1656</v>
      </c>
      <c r="D51" s="193"/>
      <c r="E51" s="193"/>
      <c r="F51" s="193"/>
      <c r="G51" s="193"/>
      <c r="H51" s="193"/>
      <c r="I51" s="193"/>
      <c r="J51" s="193"/>
      <c r="K51" s="193"/>
      <c r="L51" s="193"/>
      <c r="M51" s="194"/>
      <c r="N51" s="176" t="s">
        <v>1361</v>
      </c>
      <c r="O51" s="171"/>
    </row>
    <row r="52" spans="2:15" ht="47.25" customHeight="1">
      <c r="B52" s="1">
        <v>48</v>
      </c>
      <c r="C52" s="192" t="s">
        <v>1657</v>
      </c>
      <c r="D52" s="193"/>
      <c r="E52" s="193"/>
      <c r="F52" s="193"/>
      <c r="G52" s="193"/>
      <c r="H52" s="193"/>
      <c r="I52" s="193"/>
      <c r="J52" s="193"/>
      <c r="K52" s="193"/>
      <c r="L52" s="193"/>
      <c r="M52" s="194"/>
      <c r="N52" s="213" t="s">
        <v>1360</v>
      </c>
      <c r="O52" s="210"/>
    </row>
    <row r="53" spans="2:15" ht="50.25" customHeight="1" thickBot="1">
      <c r="B53" s="170">
        <v>49</v>
      </c>
      <c r="C53" s="187" t="s">
        <v>2079</v>
      </c>
      <c r="D53" s="188"/>
      <c r="E53" s="188"/>
      <c r="F53" s="188"/>
      <c r="G53" s="188"/>
      <c r="H53" s="188"/>
      <c r="I53" s="188"/>
      <c r="J53" s="188"/>
      <c r="K53" s="188"/>
      <c r="L53" s="188"/>
      <c r="M53" s="188"/>
      <c r="N53" s="217"/>
      <c r="O53" s="216"/>
    </row>
  </sheetData>
  <sheetProtection algorithmName="SHA-512" hashValue="w3QzsqeHUeRzaN/ZRBUtGpkNPWMLdqBLMDbqmbbHY6H6FLEBAi+5xpEiwe2QziqRfGn+8ksL/qkLcy/R/Z+3KA==" saltValue="xzrarwZs0/Vd4sP1GjX6Jw==" spinCount="100000" sheet="1" objects="1" scenarios="1"/>
  <mergeCells count="75">
    <mergeCell ref="O31:O32"/>
    <mergeCell ref="N23:N25"/>
    <mergeCell ref="O43:O44"/>
    <mergeCell ref="O52:O53"/>
    <mergeCell ref="O34:O37"/>
    <mergeCell ref="O38:O39"/>
    <mergeCell ref="O40:O41"/>
    <mergeCell ref="N34:N37"/>
    <mergeCell ref="N43:N44"/>
    <mergeCell ref="N31:N32"/>
    <mergeCell ref="N38:N39"/>
    <mergeCell ref="N40:N41"/>
    <mergeCell ref="N52:N53"/>
    <mergeCell ref="C25:M25"/>
    <mergeCell ref="C30:M30"/>
    <mergeCell ref="N5:N11"/>
    <mergeCell ref="O5:O11"/>
    <mergeCell ref="C7:M7"/>
    <mergeCell ref="C8:M8"/>
    <mergeCell ref="C9:M9"/>
    <mergeCell ref="N14:N15"/>
    <mergeCell ref="O14:O15"/>
    <mergeCell ref="N16:N17"/>
    <mergeCell ref="O16:O17"/>
    <mergeCell ref="C21:M21"/>
    <mergeCell ref="O23:O25"/>
    <mergeCell ref="O29:O30"/>
    <mergeCell ref="N29:N30"/>
    <mergeCell ref="C46:M46"/>
    <mergeCell ref="C48:M48"/>
    <mergeCell ref="C34:M34"/>
    <mergeCell ref="C33:M33"/>
    <mergeCell ref="C6:M6"/>
    <mergeCell ref="C10:M10"/>
    <mergeCell ref="C11:M11"/>
    <mergeCell ref="C12:M12"/>
    <mergeCell ref="C13:M13"/>
    <mergeCell ref="C14:M14"/>
    <mergeCell ref="C15:M15"/>
    <mergeCell ref="C16:M16"/>
    <mergeCell ref="C17:M17"/>
    <mergeCell ref="C18:M18"/>
    <mergeCell ref="C19:M19"/>
    <mergeCell ref="C20:M20"/>
    <mergeCell ref="C32:M32"/>
    <mergeCell ref="C41:M41"/>
    <mergeCell ref="C42:M42"/>
    <mergeCell ref="C43:M43"/>
    <mergeCell ref="C44:M44"/>
    <mergeCell ref="C39:M39"/>
    <mergeCell ref="C40:M40"/>
    <mergeCell ref="C36:M36"/>
    <mergeCell ref="C37:M37"/>
    <mergeCell ref="C38:M38"/>
    <mergeCell ref="C47:M47"/>
    <mergeCell ref="C49:M49"/>
    <mergeCell ref="C50:M50"/>
    <mergeCell ref="C51:M51"/>
    <mergeCell ref="C52:M52"/>
    <mergeCell ref="B3:O3"/>
    <mergeCell ref="N4:O4"/>
    <mergeCell ref="C45:M45"/>
    <mergeCell ref="C53:M53"/>
    <mergeCell ref="B2:O2"/>
    <mergeCell ref="C29:M29"/>
    <mergeCell ref="C4:M4"/>
    <mergeCell ref="C5:M5"/>
    <mergeCell ref="C26:M26"/>
    <mergeCell ref="C22:M22"/>
    <mergeCell ref="C23:M23"/>
    <mergeCell ref="C24:M24"/>
    <mergeCell ref="C27:M27"/>
    <mergeCell ref="C28:M28"/>
    <mergeCell ref="C35:M35"/>
    <mergeCell ref="C31:M3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N94"/>
  <sheetViews>
    <sheetView zoomScale="70" zoomScaleNormal="70" workbookViewId="0"/>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49.14062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755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123</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06.5" customHeight="1" thickBot="1">
      <c r="A7" s="262" t="s">
        <v>17</v>
      </c>
      <c r="B7" s="263"/>
      <c r="C7" s="263"/>
      <c r="D7" s="264"/>
      <c r="E7" s="265"/>
      <c r="F7" s="266" t="s">
        <v>756</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2" t="s">
        <v>319</v>
      </c>
      <c r="N9" s="260" t="s">
        <v>612</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thickBot="1">
      <c r="A11" s="218" t="s">
        <v>52</v>
      </c>
      <c r="B11" s="220" t="s">
        <v>124</v>
      </c>
      <c r="C11" s="220" t="s">
        <v>75</v>
      </c>
      <c r="D11" s="220" t="s">
        <v>340</v>
      </c>
      <c r="E11" s="229" t="s">
        <v>379</v>
      </c>
      <c r="F11" s="229" t="s">
        <v>1706</v>
      </c>
      <c r="G11" s="229" t="s">
        <v>757</v>
      </c>
      <c r="H11" s="302" t="s">
        <v>1707</v>
      </c>
      <c r="I11" s="232" t="s">
        <v>341</v>
      </c>
      <c r="J11" s="218">
        <v>990</v>
      </c>
      <c r="K11" s="309" t="s">
        <v>767</v>
      </c>
      <c r="L11" s="305">
        <v>0.8</v>
      </c>
      <c r="M11" s="304" t="s">
        <v>326</v>
      </c>
      <c r="N11" s="303" t="str">
        <f>IF(NOT(ISERROR(MATCH(M11,'[18]Tabla Impacto'!$B$222:$B$224,0))),'[18]Tabla Impacto'!$F$224,M11)</f>
        <v xml:space="preserve">     Entre 100 y 500 SMLMV </v>
      </c>
      <c r="O11" s="309" t="s">
        <v>327</v>
      </c>
      <c r="P11" s="305">
        <v>0.8</v>
      </c>
      <c r="Q11" s="311" t="s">
        <v>328</v>
      </c>
      <c r="R11" s="18" t="s">
        <v>94</v>
      </c>
      <c r="S11" s="19" t="s">
        <v>257</v>
      </c>
      <c r="T11" s="19" t="s">
        <v>1708</v>
      </c>
      <c r="U11" s="19" t="s">
        <v>1709</v>
      </c>
      <c r="V11" s="35" t="s">
        <v>1710</v>
      </c>
      <c r="W11" s="36" t="s">
        <v>329</v>
      </c>
      <c r="X11" s="51" t="s">
        <v>53</v>
      </c>
      <c r="Y11" s="51" t="s">
        <v>54</v>
      </c>
      <c r="Z11" s="38" t="s">
        <v>330</v>
      </c>
      <c r="AA11" s="42" t="s">
        <v>55</v>
      </c>
      <c r="AB11" s="42" t="s">
        <v>56</v>
      </c>
      <c r="AC11" s="42" t="s">
        <v>57</v>
      </c>
      <c r="AD11" s="40">
        <v>0.48</v>
      </c>
      <c r="AE11" s="313" t="s">
        <v>331</v>
      </c>
      <c r="AF11" s="41">
        <v>0.48</v>
      </c>
      <c r="AG11" s="313" t="s">
        <v>327</v>
      </c>
      <c r="AH11" s="41">
        <v>0.8</v>
      </c>
      <c r="AI11" s="225" t="s">
        <v>328</v>
      </c>
      <c r="AJ11" s="227" t="s">
        <v>58</v>
      </c>
      <c r="AK11" s="53"/>
      <c r="AL11" s="20" t="s">
        <v>177</v>
      </c>
      <c r="AM11" s="20" t="s">
        <v>1711</v>
      </c>
      <c r="AN11" s="20" t="s">
        <v>758</v>
      </c>
      <c r="AO11" s="218" t="s">
        <v>59</v>
      </c>
      <c r="AP11" s="344"/>
      <c r="AQ11" s="347" t="s">
        <v>125</v>
      </c>
      <c r="AR11" s="347"/>
      <c r="AS11" s="347"/>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4"/>
      <c r="N12" s="304"/>
      <c r="O12" s="310"/>
      <c r="P12" s="306"/>
      <c r="Q12" s="312"/>
      <c r="R12" s="18" t="s">
        <v>96</v>
      </c>
      <c r="S12" s="21" t="s">
        <v>759</v>
      </c>
      <c r="T12" s="21" t="s">
        <v>1712</v>
      </c>
      <c r="U12" s="21" t="s">
        <v>760</v>
      </c>
      <c r="V12" s="46" t="s">
        <v>1713</v>
      </c>
      <c r="W12" s="47" t="s">
        <v>329</v>
      </c>
      <c r="X12" s="51" t="s">
        <v>73</v>
      </c>
      <c r="Y12" s="51" t="s">
        <v>54</v>
      </c>
      <c r="Z12" s="48" t="s">
        <v>336</v>
      </c>
      <c r="AA12" s="42" t="s">
        <v>55</v>
      </c>
      <c r="AB12" s="42" t="s">
        <v>56</v>
      </c>
      <c r="AC12" s="42" t="s">
        <v>57</v>
      </c>
      <c r="AD12" s="49">
        <v>0.33599999999999997</v>
      </c>
      <c r="AE12" s="224"/>
      <c r="AF12" s="50">
        <v>0.33599999999999997</v>
      </c>
      <c r="AG12" s="224"/>
      <c r="AH12" s="50">
        <v>0.8</v>
      </c>
      <c r="AI12" s="226"/>
      <c r="AJ12" s="228"/>
      <c r="AK12" s="4"/>
      <c r="AL12" s="17"/>
      <c r="AM12" s="45"/>
      <c r="AN12" s="45"/>
      <c r="AO12" s="219"/>
      <c r="AP12" s="345"/>
      <c r="AQ12" s="337"/>
      <c r="AR12" s="337"/>
      <c r="AS12" s="337"/>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4"/>
      <c r="N13" s="304"/>
      <c r="O13" s="310"/>
      <c r="P13" s="306"/>
      <c r="Q13" s="312"/>
      <c r="R13" s="18" t="s">
        <v>98</v>
      </c>
      <c r="S13" s="19" t="s">
        <v>759</v>
      </c>
      <c r="T13" s="19" t="s">
        <v>761</v>
      </c>
      <c r="U13" s="19" t="s">
        <v>1714</v>
      </c>
      <c r="V13" s="46" t="s">
        <v>1715</v>
      </c>
      <c r="W13" s="47" t="s">
        <v>329</v>
      </c>
      <c r="X13" s="51" t="s">
        <v>73</v>
      </c>
      <c r="Y13" s="51" t="s">
        <v>54</v>
      </c>
      <c r="Z13" s="48" t="s">
        <v>336</v>
      </c>
      <c r="AA13" s="42" t="s">
        <v>55</v>
      </c>
      <c r="AB13" s="42" t="s">
        <v>56</v>
      </c>
      <c r="AC13" s="42" t="s">
        <v>57</v>
      </c>
      <c r="AD13" s="49">
        <v>0.23519999999999996</v>
      </c>
      <c r="AE13" s="224"/>
      <c r="AF13" s="50">
        <v>0.23519999999999996</v>
      </c>
      <c r="AG13" s="224"/>
      <c r="AH13" s="50">
        <v>0.8</v>
      </c>
      <c r="AI13" s="226"/>
      <c r="AJ13" s="228"/>
      <c r="AK13" s="4"/>
      <c r="AL13" s="17"/>
      <c r="AM13" s="45"/>
      <c r="AN13" s="52"/>
      <c r="AO13" s="219"/>
      <c r="AP13" s="345"/>
      <c r="AQ13" s="337"/>
      <c r="AR13" s="337"/>
      <c r="AS13" s="337"/>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4"/>
      <c r="N14" s="304"/>
      <c r="O14" s="310"/>
      <c r="P14" s="306"/>
      <c r="Q14" s="312"/>
      <c r="R14" s="17"/>
      <c r="S14" s="45"/>
      <c r="T14" s="45"/>
      <c r="U14" s="45"/>
      <c r="V14" s="46" t="s">
        <v>332</v>
      </c>
      <c r="W14" s="47" t="s">
        <v>333</v>
      </c>
      <c r="X14" s="51"/>
      <c r="Y14" s="51"/>
      <c r="Z14" s="48" t="s">
        <v>333</v>
      </c>
      <c r="AA14" s="51"/>
      <c r="AB14" s="51"/>
      <c r="AC14" s="51"/>
      <c r="AD14" s="49" t="s">
        <v>333</v>
      </c>
      <c r="AE14" s="224"/>
      <c r="AF14" s="50" t="s">
        <v>333</v>
      </c>
      <c r="AG14" s="224"/>
      <c r="AH14" s="50" t="s">
        <v>333</v>
      </c>
      <c r="AI14" s="226"/>
      <c r="AJ14" s="228"/>
      <c r="AK14" s="4"/>
      <c r="AL14" s="17"/>
      <c r="AM14" s="45"/>
      <c r="AN14" s="52"/>
      <c r="AO14" s="219"/>
      <c r="AP14" s="345"/>
      <c r="AQ14" s="337"/>
      <c r="AR14" s="337"/>
      <c r="AS14" s="337"/>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4"/>
      <c r="N15" s="304"/>
      <c r="O15" s="310"/>
      <c r="P15" s="306"/>
      <c r="Q15" s="312"/>
      <c r="R15" s="17"/>
      <c r="S15" s="52"/>
      <c r="T15" s="52"/>
      <c r="U15" s="52"/>
      <c r="V15" s="46" t="s">
        <v>332</v>
      </c>
      <c r="W15" s="47" t="s">
        <v>333</v>
      </c>
      <c r="X15" s="51"/>
      <c r="Y15" s="51"/>
      <c r="Z15" s="48" t="s">
        <v>333</v>
      </c>
      <c r="AA15" s="51"/>
      <c r="AB15" s="51"/>
      <c r="AC15" s="51"/>
      <c r="AD15" s="49" t="s">
        <v>333</v>
      </c>
      <c r="AE15" s="224"/>
      <c r="AF15" s="50" t="s">
        <v>333</v>
      </c>
      <c r="AG15" s="224"/>
      <c r="AH15" s="50" t="s">
        <v>333</v>
      </c>
      <c r="AI15" s="226"/>
      <c r="AJ15" s="228"/>
      <c r="AK15" s="4"/>
      <c r="AL15" s="17"/>
      <c r="AM15" s="45"/>
      <c r="AN15" s="52"/>
      <c r="AO15" s="219"/>
      <c r="AP15" s="345"/>
      <c r="AQ15" s="337"/>
      <c r="AR15" s="337"/>
      <c r="AS15" s="337"/>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4"/>
      <c r="N16" s="304"/>
      <c r="O16" s="310"/>
      <c r="P16" s="306"/>
      <c r="Q16" s="312"/>
      <c r="R16" s="17"/>
      <c r="S16" s="52"/>
      <c r="T16" s="52"/>
      <c r="U16" s="52"/>
      <c r="V16" s="46" t="s">
        <v>332</v>
      </c>
      <c r="W16" s="47" t="s">
        <v>333</v>
      </c>
      <c r="X16" s="51"/>
      <c r="Y16" s="51"/>
      <c r="Z16" s="48" t="s">
        <v>333</v>
      </c>
      <c r="AA16" s="51"/>
      <c r="AB16" s="51"/>
      <c r="AC16" s="51"/>
      <c r="AD16" s="49" t="s">
        <v>333</v>
      </c>
      <c r="AE16" s="224"/>
      <c r="AF16" s="50" t="s">
        <v>333</v>
      </c>
      <c r="AG16" s="224"/>
      <c r="AH16" s="50" t="s">
        <v>333</v>
      </c>
      <c r="AI16" s="226"/>
      <c r="AJ16" s="228"/>
      <c r="AK16" s="4"/>
      <c r="AL16" s="17"/>
      <c r="AM16" s="45"/>
      <c r="AN16" s="52"/>
      <c r="AO16" s="219"/>
      <c r="AP16" s="345"/>
      <c r="AQ16" s="337"/>
      <c r="AR16" s="337"/>
      <c r="AS16" s="337"/>
      <c r="AT16" s="43"/>
      <c r="AU16" s="43"/>
      <c r="AV16" s="43"/>
      <c r="AW16" s="43"/>
      <c r="AX16" s="43"/>
      <c r="AY16" s="43"/>
      <c r="AZ16" s="43"/>
      <c r="BA16" s="43"/>
      <c r="BB16" s="43"/>
      <c r="BC16" s="43"/>
      <c r="BD16" s="43"/>
      <c r="BE16" s="43"/>
      <c r="BF16" s="43"/>
      <c r="BG16" s="43"/>
      <c r="BH16" s="43"/>
      <c r="BI16" s="43"/>
      <c r="BJ16" s="43"/>
      <c r="BK16" s="43"/>
    </row>
    <row r="17" spans="1:63" s="44" customFormat="1" ht="150" customHeight="1">
      <c r="A17" s="219"/>
      <c r="B17" s="221"/>
      <c r="C17" s="221"/>
      <c r="D17" s="221"/>
      <c r="E17" s="230"/>
      <c r="F17" s="230"/>
      <c r="G17" s="230"/>
      <c r="H17" s="231"/>
      <c r="I17" s="234"/>
      <c r="J17" s="219"/>
      <c r="K17" s="310"/>
      <c r="L17" s="306"/>
      <c r="M17" s="304"/>
      <c r="N17" s="304"/>
      <c r="O17" s="310"/>
      <c r="P17" s="306"/>
      <c r="Q17" s="312"/>
      <c r="R17" s="17"/>
      <c r="S17" s="52"/>
      <c r="T17" s="52"/>
      <c r="U17" s="52"/>
      <c r="V17" s="46" t="s">
        <v>332</v>
      </c>
      <c r="W17" s="47" t="s">
        <v>333</v>
      </c>
      <c r="X17" s="51"/>
      <c r="Y17" s="51"/>
      <c r="Z17" s="48" t="s">
        <v>333</v>
      </c>
      <c r="AA17" s="51"/>
      <c r="AB17" s="51"/>
      <c r="AC17" s="51"/>
      <c r="AD17" s="49" t="s">
        <v>333</v>
      </c>
      <c r="AE17" s="224"/>
      <c r="AF17" s="50" t="s">
        <v>333</v>
      </c>
      <c r="AG17" s="224"/>
      <c r="AH17" s="50" t="s">
        <v>333</v>
      </c>
      <c r="AI17" s="226"/>
      <c r="AJ17" s="228"/>
      <c r="AK17" s="4"/>
      <c r="AL17" s="17"/>
      <c r="AM17" s="45"/>
      <c r="AN17" s="52"/>
      <c r="AO17" s="219"/>
      <c r="AP17" s="346"/>
      <c r="AQ17" s="337"/>
      <c r="AR17" s="337"/>
      <c r="AS17" s="337"/>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497</v>
      </c>
      <c r="E18" s="229" t="s">
        <v>498</v>
      </c>
      <c r="F18" s="230" t="s">
        <v>762</v>
      </c>
      <c r="G18" s="230" t="s">
        <v>1716</v>
      </c>
      <c r="H18" s="231" t="s">
        <v>1717</v>
      </c>
      <c r="I18" s="232" t="s">
        <v>497</v>
      </c>
      <c r="J18" s="219">
        <v>1302</v>
      </c>
      <c r="K18" s="310" t="s">
        <v>767</v>
      </c>
      <c r="L18" s="306">
        <v>0.8</v>
      </c>
      <c r="M18" s="304" t="s">
        <v>588</v>
      </c>
      <c r="N18" s="304" t="str">
        <f>IF(NOT(ISERROR(MATCH(M18,'[18]Tabla Impacto'!$B$222:$B$224,0))),'[18]Tabla Impacto'!$F$224,M18)</f>
        <v xml:space="preserve">     Entre 10 y 50 SMLMV </v>
      </c>
      <c r="O18" s="310" t="s">
        <v>768</v>
      </c>
      <c r="P18" s="306">
        <v>0.4</v>
      </c>
      <c r="Q18" s="312" t="s">
        <v>339</v>
      </c>
      <c r="R18" s="18" t="s">
        <v>94</v>
      </c>
      <c r="S18" s="17" t="s">
        <v>759</v>
      </c>
      <c r="T18" s="19" t="s">
        <v>256</v>
      </c>
      <c r="U18" s="19" t="s">
        <v>1714</v>
      </c>
      <c r="V18" s="46" t="s">
        <v>1718</v>
      </c>
      <c r="W18" s="47" t="s">
        <v>329</v>
      </c>
      <c r="X18" s="51" t="s">
        <v>53</v>
      </c>
      <c r="Y18" s="51" t="s">
        <v>54</v>
      </c>
      <c r="Z18" s="48" t="s">
        <v>330</v>
      </c>
      <c r="AA18" s="51" t="s">
        <v>55</v>
      </c>
      <c r="AB18" s="51" t="s">
        <v>56</v>
      </c>
      <c r="AC18" s="51" t="s">
        <v>57</v>
      </c>
      <c r="AD18" s="49">
        <v>0.48</v>
      </c>
      <c r="AE18" s="224" t="s">
        <v>331</v>
      </c>
      <c r="AF18" s="48">
        <v>0.48</v>
      </c>
      <c r="AG18" s="224" t="s">
        <v>768</v>
      </c>
      <c r="AH18" s="50">
        <v>0.4</v>
      </c>
      <c r="AI18" s="226" t="s">
        <v>769</v>
      </c>
      <c r="AJ18" s="228" t="s">
        <v>442</v>
      </c>
      <c r="AK18" s="4"/>
      <c r="AL18" s="22" t="s">
        <v>177</v>
      </c>
      <c r="AM18" s="21" t="s">
        <v>1719</v>
      </c>
      <c r="AN18" s="21" t="s">
        <v>758</v>
      </c>
      <c r="AO18" s="219" t="s">
        <v>59</v>
      </c>
      <c r="AP18" s="344"/>
      <c r="AQ18" s="348" t="s">
        <v>763</v>
      </c>
      <c r="AR18" s="348"/>
      <c r="AS18" s="349"/>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4"/>
      <c r="N19" s="304"/>
      <c r="O19" s="310"/>
      <c r="P19" s="306"/>
      <c r="Q19" s="312"/>
      <c r="R19" s="18" t="s">
        <v>96</v>
      </c>
      <c r="S19" s="19" t="s">
        <v>759</v>
      </c>
      <c r="T19" s="19" t="s">
        <v>1720</v>
      </c>
      <c r="U19" s="19" t="s">
        <v>760</v>
      </c>
      <c r="V19" s="46" t="s">
        <v>1721</v>
      </c>
      <c r="W19" s="47" t="s">
        <v>329</v>
      </c>
      <c r="X19" s="51" t="s">
        <v>53</v>
      </c>
      <c r="Y19" s="51" t="s">
        <v>54</v>
      </c>
      <c r="Z19" s="48" t="s">
        <v>330</v>
      </c>
      <c r="AA19" s="51" t="s">
        <v>55</v>
      </c>
      <c r="AB19" s="51" t="s">
        <v>56</v>
      </c>
      <c r="AC19" s="51" t="s">
        <v>57</v>
      </c>
      <c r="AD19" s="49">
        <v>0.28799999999999998</v>
      </c>
      <c r="AE19" s="224"/>
      <c r="AF19" s="48">
        <v>0.28799999999999998</v>
      </c>
      <c r="AG19" s="224"/>
      <c r="AH19" s="50">
        <v>0.4</v>
      </c>
      <c r="AI19" s="226"/>
      <c r="AJ19" s="228"/>
      <c r="AK19" s="4"/>
      <c r="AL19" s="17" t="s">
        <v>204</v>
      </c>
      <c r="AM19" s="45" t="s">
        <v>764</v>
      </c>
      <c r="AN19" s="52" t="s">
        <v>765</v>
      </c>
      <c r="AO19" s="219"/>
      <c r="AP19" s="345"/>
      <c r="AQ19" s="336"/>
      <c r="AR19" s="336"/>
      <c r="AS19" s="350"/>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4"/>
      <c r="N20" s="304"/>
      <c r="O20" s="310"/>
      <c r="P20" s="306"/>
      <c r="Q20" s="312"/>
      <c r="R20" s="18" t="s">
        <v>98</v>
      </c>
      <c r="S20" s="17" t="s">
        <v>257</v>
      </c>
      <c r="T20" s="19" t="s">
        <v>766</v>
      </c>
      <c r="U20" s="19" t="s">
        <v>1709</v>
      </c>
      <c r="V20" s="46" t="s">
        <v>1722</v>
      </c>
      <c r="W20" s="47" t="s">
        <v>329</v>
      </c>
      <c r="X20" s="51" t="s">
        <v>53</v>
      </c>
      <c r="Y20" s="51" t="s">
        <v>54</v>
      </c>
      <c r="Z20" s="48" t="s">
        <v>330</v>
      </c>
      <c r="AA20" s="51" t="s">
        <v>55</v>
      </c>
      <c r="AB20" s="51" t="s">
        <v>56</v>
      </c>
      <c r="AC20" s="51" t="s">
        <v>57</v>
      </c>
      <c r="AD20" s="49">
        <v>0.17279999999999998</v>
      </c>
      <c r="AE20" s="224"/>
      <c r="AF20" s="48">
        <v>0.17279999999999998</v>
      </c>
      <c r="AG20" s="224"/>
      <c r="AH20" s="50">
        <v>0.4</v>
      </c>
      <c r="AI20" s="226"/>
      <c r="AJ20" s="228"/>
      <c r="AK20" s="4"/>
      <c r="AL20" s="17"/>
      <c r="AM20" s="45"/>
      <c r="AN20" s="52"/>
      <c r="AO20" s="219"/>
      <c r="AP20" s="345"/>
      <c r="AQ20" s="336"/>
      <c r="AR20" s="336"/>
      <c r="AS20" s="350"/>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17"/>
      <c r="S21" s="52"/>
      <c r="T21" s="52"/>
      <c r="U21" s="52"/>
      <c r="V21" s="46" t="s">
        <v>332</v>
      </c>
      <c r="W21" s="47" t="s">
        <v>333</v>
      </c>
      <c r="X21" s="51"/>
      <c r="Y21" s="51"/>
      <c r="Z21" s="48" t="s">
        <v>333</v>
      </c>
      <c r="AA21" s="51"/>
      <c r="AB21" s="51"/>
      <c r="AC21" s="51"/>
      <c r="AD21" s="49" t="s">
        <v>333</v>
      </c>
      <c r="AE21" s="224"/>
      <c r="AF21" s="48" t="s">
        <v>333</v>
      </c>
      <c r="AG21" s="224"/>
      <c r="AH21" s="50" t="s">
        <v>333</v>
      </c>
      <c r="AI21" s="226"/>
      <c r="AJ21" s="228"/>
      <c r="AK21" s="4"/>
      <c r="AL21" s="17"/>
      <c r="AM21" s="45"/>
      <c r="AN21" s="52"/>
      <c r="AO21" s="219"/>
      <c r="AP21" s="345"/>
      <c r="AQ21" s="336"/>
      <c r="AR21" s="336"/>
      <c r="AS21" s="350"/>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17"/>
      <c r="S22" s="52"/>
      <c r="T22" s="52"/>
      <c r="U22" s="52"/>
      <c r="V22" s="46" t="s">
        <v>332</v>
      </c>
      <c r="W22" s="47" t="s">
        <v>333</v>
      </c>
      <c r="X22" s="51"/>
      <c r="Y22" s="51"/>
      <c r="Z22" s="48" t="s">
        <v>333</v>
      </c>
      <c r="AA22" s="51"/>
      <c r="AB22" s="51"/>
      <c r="AC22" s="51"/>
      <c r="AD22" s="49" t="s">
        <v>333</v>
      </c>
      <c r="AE22" s="224"/>
      <c r="AF22" s="48" t="s">
        <v>333</v>
      </c>
      <c r="AG22" s="224"/>
      <c r="AH22" s="50" t="s">
        <v>333</v>
      </c>
      <c r="AI22" s="226"/>
      <c r="AJ22" s="228"/>
      <c r="AK22" s="4"/>
      <c r="AL22" s="17"/>
      <c r="AM22" s="45"/>
      <c r="AN22" s="52"/>
      <c r="AO22" s="219"/>
      <c r="AP22" s="345"/>
      <c r="AQ22" s="336"/>
      <c r="AR22" s="336"/>
      <c r="AS22" s="350"/>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17"/>
      <c r="S23" s="52"/>
      <c r="T23" s="52"/>
      <c r="U23" s="52"/>
      <c r="V23" s="46" t="s">
        <v>332</v>
      </c>
      <c r="W23" s="47" t="s">
        <v>333</v>
      </c>
      <c r="X23" s="51"/>
      <c r="Y23" s="51"/>
      <c r="Z23" s="48" t="s">
        <v>333</v>
      </c>
      <c r="AA23" s="51"/>
      <c r="AB23" s="51"/>
      <c r="AC23" s="51"/>
      <c r="AD23" s="49" t="s">
        <v>333</v>
      </c>
      <c r="AE23" s="224"/>
      <c r="AF23" s="48" t="s">
        <v>333</v>
      </c>
      <c r="AG23" s="224"/>
      <c r="AH23" s="50" t="s">
        <v>333</v>
      </c>
      <c r="AI23" s="226"/>
      <c r="AJ23" s="228"/>
      <c r="AK23" s="4"/>
      <c r="AL23" s="17"/>
      <c r="AM23" s="45"/>
      <c r="AN23" s="52"/>
      <c r="AO23" s="219"/>
      <c r="AP23" s="345"/>
      <c r="AQ23" s="336"/>
      <c r="AR23" s="336"/>
      <c r="AS23" s="350"/>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17"/>
      <c r="S24" s="52"/>
      <c r="T24" s="52"/>
      <c r="U24" s="52"/>
      <c r="V24" s="46" t="s">
        <v>332</v>
      </c>
      <c r="W24" s="47" t="s">
        <v>333</v>
      </c>
      <c r="X24" s="51"/>
      <c r="Y24" s="51"/>
      <c r="Z24" s="48" t="s">
        <v>333</v>
      </c>
      <c r="AA24" s="51"/>
      <c r="AB24" s="51"/>
      <c r="AC24" s="51"/>
      <c r="AD24" s="49" t="s">
        <v>333</v>
      </c>
      <c r="AE24" s="224"/>
      <c r="AF24" s="48" t="s">
        <v>333</v>
      </c>
      <c r="AG24" s="224"/>
      <c r="AH24" s="50" t="s">
        <v>333</v>
      </c>
      <c r="AI24" s="226"/>
      <c r="AJ24" s="228"/>
      <c r="AK24" s="4"/>
      <c r="AL24" s="17"/>
      <c r="AM24" s="45"/>
      <c r="AN24" s="52"/>
      <c r="AO24" s="219"/>
      <c r="AP24" s="346"/>
      <c r="AQ24" s="336"/>
      <c r="AR24" s="336"/>
      <c r="AS24" s="350"/>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
        <v>332</v>
      </c>
      <c r="I25" s="232"/>
      <c r="J25" s="219"/>
      <c r="K25" s="310" t="s">
        <v>333</v>
      </c>
      <c r="L25" s="306" t="s">
        <v>333</v>
      </c>
      <c r="M25" s="304"/>
      <c r="N25" s="304">
        <f>IF(NOT(ISERROR(MATCH(M25,'[18]Tabla Impacto'!$B$222:$B$224,0))),'[18]Tabla Impacto'!$F$224,M25)</f>
        <v>0</v>
      </c>
      <c r="O25" s="310" t="s">
        <v>333</v>
      </c>
      <c r="P25" s="306" t="s">
        <v>333</v>
      </c>
      <c r="Q25" s="312" t="s">
        <v>333</v>
      </c>
      <c r="R25" s="18"/>
      <c r="S25" s="20"/>
      <c r="T25" s="20"/>
      <c r="U25" s="20"/>
      <c r="V25" s="46" t="s">
        <v>332</v>
      </c>
      <c r="W25" s="47" t="s">
        <v>333</v>
      </c>
      <c r="X25" s="51"/>
      <c r="Y25" s="51"/>
      <c r="Z25" s="48" t="s">
        <v>333</v>
      </c>
      <c r="AA25" s="51"/>
      <c r="AB25" s="51"/>
      <c r="AC25" s="51"/>
      <c r="AD25" s="49" t="s">
        <v>333</v>
      </c>
      <c r="AE25" s="224" t="s">
        <v>333</v>
      </c>
      <c r="AF25" s="48" t="s">
        <v>333</v>
      </c>
      <c r="AG25" s="224" t="s">
        <v>333</v>
      </c>
      <c r="AH25" s="50" t="s">
        <v>333</v>
      </c>
      <c r="AI25" s="226" t="s">
        <v>333</v>
      </c>
      <c r="AJ25" s="228"/>
      <c r="AK25" s="4"/>
      <c r="AL25" s="17"/>
      <c r="AM25" s="20"/>
      <c r="AN25" s="20"/>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4"/>
      <c r="N26" s="304"/>
      <c r="O26" s="310"/>
      <c r="P26" s="306"/>
      <c r="Q26" s="312"/>
      <c r="R26" s="17"/>
      <c r="S26" s="19"/>
      <c r="T26" s="19"/>
      <c r="U26" s="19"/>
      <c r="V26" s="46" t="s">
        <v>332</v>
      </c>
      <c r="W26" s="47" t="s">
        <v>333</v>
      </c>
      <c r="X26" s="51"/>
      <c r="Y26" s="51"/>
      <c r="Z26" s="48" t="s">
        <v>333</v>
      </c>
      <c r="AA26" s="51"/>
      <c r="AB26" s="51"/>
      <c r="AC26" s="51"/>
      <c r="AD26" s="49" t="s">
        <v>333</v>
      </c>
      <c r="AE26" s="224"/>
      <c r="AF26" s="48" t="s">
        <v>333</v>
      </c>
      <c r="AG26" s="224"/>
      <c r="AH26" s="50" t="s">
        <v>333</v>
      </c>
      <c r="AI26" s="226"/>
      <c r="AJ26" s="228"/>
      <c r="AK26" s="4"/>
      <c r="AL26" s="17"/>
      <c r="AM26" s="45"/>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4"/>
      <c r="N27" s="304"/>
      <c r="O27" s="310"/>
      <c r="P27" s="306"/>
      <c r="Q27" s="312"/>
      <c r="R27" s="17"/>
      <c r="S27" s="19"/>
      <c r="T27" s="19"/>
      <c r="U27" s="19"/>
      <c r="V27" s="46" t="s">
        <v>332</v>
      </c>
      <c r="W27" s="47" t="s">
        <v>333</v>
      </c>
      <c r="X27" s="51"/>
      <c r="Y27" s="51"/>
      <c r="Z27" s="48" t="s">
        <v>333</v>
      </c>
      <c r="AA27" s="51"/>
      <c r="AB27" s="51"/>
      <c r="AC27" s="51"/>
      <c r="AD27" s="49" t="s">
        <v>333</v>
      </c>
      <c r="AE27" s="224"/>
      <c r="AF27" s="48" t="s">
        <v>333</v>
      </c>
      <c r="AG27" s="224"/>
      <c r="AH27" s="50" t="s">
        <v>333</v>
      </c>
      <c r="AI27" s="226"/>
      <c r="AJ27" s="228"/>
      <c r="AK27" s="4"/>
      <c r="AL27" s="17"/>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17"/>
      <c r="S28" s="52"/>
      <c r="T28" s="52"/>
      <c r="U28" s="52"/>
      <c r="V28" s="46" t="s">
        <v>332</v>
      </c>
      <c r="W28" s="47" t="s">
        <v>333</v>
      </c>
      <c r="X28" s="51"/>
      <c r="Y28" s="51"/>
      <c r="Z28" s="48" t="s">
        <v>333</v>
      </c>
      <c r="AA28" s="51"/>
      <c r="AB28" s="51"/>
      <c r="AC28" s="51"/>
      <c r="AD28" s="49" t="s">
        <v>333</v>
      </c>
      <c r="AE28" s="224"/>
      <c r="AF28" s="48" t="s">
        <v>333</v>
      </c>
      <c r="AG28" s="224"/>
      <c r="AH28" s="50" t="s">
        <v>333</v>
      </c>
      <c r="AI28" s="226"/>
      <c r="AJ28" s="228"/>
      <c r="AK28" s="4"/>
      <c r="AL28" s="17"/>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17"/>
      <c r="S29" s="52"/>
      <c r="T29" s="52"/>
      <c r="U29" s="52"/>
      <c r="V29" s="46" t="s">
        <v>332</v>
      </c>
      <c r="W29" s="47" t="s">
        <v>333</v>
      </c>
      <c r="X29" s="51"/>
      <c r="Y29" s="51"/>
      <c r="Z29" s="48" t="s">
        <v>333</v>
      </c>
      <c r="AA29" s="51"/>
      <c r="AB29" s="51"/>
      <c r="AC29" s="51"/>
      <c r="AD29" s="49" t="s">
        <v>333</v>
      </c>
      <c r="AE29" s="224"/>
      <c r="AF29" s="48" t="s">
        <v>333</v>
      </c>
      <c r="AG29" s="224"/>
      <c r="AH29" s="50" t="s">
        <v>333</v>
      </c>
      <c r="AI29" s="226"/>
      <c r="AJ29" s="228"/>
      <c r="AK29" s="4"/>
      <c r="AL29" s="17"/>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17"/>
      <c r="S30" s="52"/>
      <c r="T30" s="52"/>
      <c r="U30" s="52"/>
      <c r="V30" s="46" t="s">
        <v>332</v>
      </c>
      <c r="W30" s="47" t="s">
        <v>333</v>
      </c>
      <c r="X30" s="51"/>
      <c r="Y30" s="51"/>
      <c r="Z30" s="48" t="s">
        <v>333</v>
      </c>
      <c r="AA30" s="51"/>
      <c r="AB30" s="51"/>
      <c r="AC30" s="51"/>
      <c r="AD30" s="49" t="s">
        <v>333</v>
      </c>
      <c r="AE30" s="224"/>
      <c r="AF30" s="48" t="s">
        <v>333</v>
      </c>
      <c r="AG30" s="224"/>
      <c r="AH30" s="50" t="s">
        <v>333</v>
      </c>
      <c r="AI30" s="226"/>
      <c r="AJ30" s="228"/>
      <c r="AK30" s="4"/>
      <c r="AL30" s="17"/>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17"/>
      <c r="S31" s="52"/>
      <c r="T31" s="52"/>
      <c r="U31" s="52"/>
      <c r="V31" s="46" t="s">
        <v>332</v>
      </c>
      <c r="W31" s="47" t="s">
        <v>333</v>
      </c>
      <c r="X31" s="51"/>
      <c r="Y31" s="51"/>
      <c r="Z31" s="48" t="s">
        <v>333</v>
      </c>
      <c r="AA31" s="51"/>
      <c r="AB31" s="51"/>
      <c r="AC31" s="51"/>
      <c r="AD31" s="49" t="s">
        <v>333</v>
      </c>
      <c r="AE31" s="224"/>
      <c r="AF31" s="48" t="s">
        <v>333</v>
      </c>
      <c r="AG31" s="224"/>
      <c r="AH31" s="50" t="s">
        <v>333</v>
      </c>
      <c r="AI31" s="226"/>
      <c r="AJ31" s="228"/>
      <c r="AK31" s="4"/>
      <c r="AL31" s="17"/>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
        <v>332</v>
      </c>
      <c r="I32" s="232"/>
      <c r="J32" s="219"/>
      <c r="K32" s="310" t="s">
        <v>333</v>
      </c>
      <c r="L32" s="306" t="s">
        <v>333</v>
      </c>
      <c r="M32" s="304"/>
      <c r="N32" s="304">
        <f>IF(NOT(ISERROR(MATCH(M32,'[18]Tabla Impacto'!$B$222:$B$224,0))),'[18]Tabla Impacto'!$F$224,M32)</f>
        <v>0</v>
      </c>
      <c r="O32" s="310" t="s">
        <v>333</v>
      </c>
      <c r="P32" s="306" t="s">
        <v>333</v>
      </c>
      <c r="Q32" s="312" t="s">
        <v>333</v>
      </c>
      <c r="R32" s="17"/>
      <c r="S32" s="45"/>
      <c r="T32" s="52"/>
      <c r="U32" s="45"/>
      <c r="V32" s="46" t="s">
        <v>332</v>
      </c>
      <c r="W32" s="47" t="s">
        <v>333</v>
      </c>
      <c r="X32" s="51"/>
      <c r="Y32" s="51"/>
      <c r="Z32" s="48" t="s">
        <v>333</v>
      </c>
      <c r="AA32" s="51"/>
      <c r="AB32" s="51"/>
      <c r="AC32" s="51"/>
      <c r="AD32" s="49" t="s">
        <v>333</v>
      </c>
      <c r="AE32" s="224" t="s">
        <v>333</v>
      </c>
      <c r="AF32" s="48" t="s">
        <v>333</v>
      </c>
      <c r="AG32" s="224" t="s">
        <v>333</v>
      </c>
      <c r="AH32" s="50" t="s">
        <v>333</v>
      </c>
      <c r="AI32" s="226" t="s">
        <v>333</v>
      </c>
      <c r="AJ32" s="228"/>
      <c r="AK32" s="4"/>
      <c r="AL32" s="17"/>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4"/>
      <c r="N33" s="304"/>
      <c r="O33" s="310"/>
      <c r="P33" s="306"/>
      <c r="Q33" s="312"/>
      <c r="R33" s="17"/>
      <c r="S33" s="52"/>
      <c r="T33" s="52"/>
      <c r="U33" s="52"/>
      <c r="V33" s="46" t="s">
        <v>332</v>
      </c>
      <c r="W33" s="47" t="s">
        <v>333</v>
      </c>
      <c r="X33" s="51"/>
      <c r="Y33" s="51"/>
      <c r="Z33" s="48" t="s">
        <v>333</v>
      </c>
      <c r="AA33" s="51"/>
      <c r="AB33" s="51"/>
      <c r="AC33" s="51"/>
      <c r="AD33" s="49" t="s">
        <v>333</v>
      </c>
      <c r="AE33" s="224"/>
      <c r="AF33" s="48" t="s">
        <v>333</v>
      </c>
      <c r="AG33" s="224"/>
      <c r="AH33" s="50" t="s">
        <v>333</v>
      </c>
      <c r="AI33" s="226"/>
      <c r="AJ33" s="228"/>
      <c r="AK33" s="4"/>
      <c r="AL33" s="17"/>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4"/>
      <c r="N34" s="304"/>
      <c r="O34" s="310"/>
      <c r="P34" s="306"/>
      <c r="Q34" s="312"/>
      <c r="R34" s="17"/>
      <c r="S34" s="52"/>
      <c r="T34" s="52"/>
      <c r="U34" s="52"/>
      <c r="V34" s="46" t="s">
        <v>332</v>
      </c>
      <c r="W34" s="47" t="s">
        <v>333</v>
      </c>
      <c r="X34" s="51"/>
      <c r="Y34" s="51"/>
      <c r="Z34" s="48" t="s">
        <v>333</v>
      </c>
      <c r="AA34" s="51"/>
      <c r="AB34" s="51"/>
      <c r="AC34" s="51"/>
      <c r="AD34" s="49" t="s">
        <v>333</v>
      </c>
      <c r="AE34" s="224"/>
      <c r="AF34" s="48" t="s">
        <v>333</v>
      </c>
      <c r="AG34" s="224"/>
      <c r="AH34" s="50" t="s">
        <v>333</v>
      </c>
      <c r="AI34" s="226"/>
      <c r="AJ34" s="228"/>
      <c r="AK34" s="4"/>
      <c r="AL34" s="17"/>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4"/>
      <c r="N35" s="304"/>
      <c r="O35" s="310"/>
      <c r="P35" s="306"/>
      <c r="Q35" s="312"/>
      <c r="R35" s="17"/>
      <c r="S35" s="52"/>
      <c r="T35" s="52"/>
      <c r="U35" s="52"/>
      <c r="V35" s="46" t="s">
        <v>332</v>
      </c>
      <c r="W35" s="47" t="s">
        <v>333</v>
      </c>
      <c r="X35" s="51"/>
      <c r="Y35" s="51"/>
      <c r="Z35" s="48" t="s">
        <v>333</v>
      </c>
      <c r="AA35" s="51"/>
      <c r="AB35" s="51"/>
      <c r="AC35" s="51"/>
      <c r="AD35" s="49" t="s">
        <v>333</v>
      </c>
      <c r="AE35" s="224"/>
      <c r="AF35" s="48" t="s">
        <v>333</v>
      </c>
      <c r="AG35" s="224"/>
      <c r="AH35" s="50" t="s">
        <v>333</v>
      </c>
      <c r="AI35" s="226"/>
      <c r="AJ35" s="228"/>
      <c r="AK35" s="4"/>
      <c r="AL35" s="17"/>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17"/>
      <c r="S36" s="52"/>
      <c r="T36" s="52"/>
      <c r="U36" s="52"/>
      <c r="V36" s="46" t="s">
        <v>332</v>
      </c>
      <c r="W36" s="47" t="s">
        <v>333</v>
      </c>
      <c r="X36" s="51"/>
      <c r="Y36" s="51"/>
      <c r="Z36" s="48" t="s">
        <v>333</v>
      </c>
      <c r="AA36" s="51"/>
      <c r="AB36" s="51"/>
      <c r="AC36" s="51"/>
      <c r="AD36" s="49" t="s">
        <v>333</v>
      </c>
      <c r="AE36" s="224"/>
      <c r="AF36" s="48" t="s">
        <v>333</v>
      </c>
      <c r="AG36" s="224"/>
      <c r="AH36" s="50" t="s">
        <v>333</v>
      </c>
      <c r="AI36" s="226"/>
      <c r="AJ36" s="228"/>
      <c r="AK36" s="4"/>
      <c r="AL36" s="17"/>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17"/>
      <c r="S37" s="52"/>
      <c r="T37" s="52"/>
      <c r="U37" s="52"/>
      <c r="V37" s="46" t="s">
        <v>332</v>
      </c>
      <c r="W37" s="47" t="s">
        <v>333</v>
      </c>
      <c r="X37" s="51"/>
      <c r="Y37" s="51"/>
      <c r="Z37" s="48" t="s">
        <v>333</v>
      </c>
      <c r="AA37" s="51"/>
      <c r="AB37" s="51"/>
      <c r="AC37" s="51"/>
      <c r="AD37" s="49" t="s">
        <v>333</v>
      </c>
      <c r="AE37" s="224"/>
      <c r="AF37" s="48" t="s">
        <v>333</v>
      </c>
      <c r="AG37" s="224"/>
      <c r="AH37" s="50" t="s">
        <v>333</v>
      </c>
      <c r="AI37" s="226"/>
      <c r="AJ37" s="228"/>
      <c r="AK37" s="4"/>
      <c r="AL37" s="17"/>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17"/>
      <c r="S38" s="52"/>
      <c r="T38" s="52"/>
      <c r="U38" s="52"/>
      <c r="V38" s="46" t="s">
        <v>332</v>
      </c>
      <c r="W38" s="47" t="s">
        <v>333</v>
      </c>
      <c r="X38" s="51"/>
      <c r="Y38" s="51"/>
      <c r="Z38" s="48" t="s">
        <v>333</v>
      </c>
      <c r="AA38" s="51"/>
      <c r="AB38" s="51"/>
      <c r="AC38" s="51"/>
      <c r="AD38" s="49" t="s">
        <v>333</v>
      </c>
      <c r="AE38" s="224"/>
      <c r="AF38" s="48" t="s">
        <v>333</v>
      </c>
      <c r="AG38" s="224"/>
      <c r="AH38" s="50" t="s">
        <v>333</v>
      </c>
      <c r="AI38" s="226"/>
      <c r="AJ38" s="228"/>
      <c r="AK38" s="4"/>
      <c r="AL38" s="17"/>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
        <v>332</v>
      </c>
      <c r="I39" s="232"/>
      <c r="J39" s="219"/>
      <c r="K39" s="310" t="s">
        <v>333</v>
      </c>
      <c r="L39" s="306" t="s">
        <v>333</v>
      </c>
      <c r="M39" s="304"/>
      <c r="N39" s="304">
        <f>IF(NOT(ISERROR(MATCH(M39,'[18]Tabla Impacto'!$B$222:$B$224,0))),'[18]Tabla Impacto'!$F$224,M39)</f>
        <v>0</v>
      </c>
      <c r="O39" s="310" t="s">
        <v>333</v>
      </c>
      <c r="P39" s="306" t="s">
        <v>333</v>
      </c>
      <c r="Q39" s="312" t="s">
        <v>333</v>
      </c>
      <c r="R39" s="17"/>
      <c r="S39" s="45"/>
      <c r="T39" s="52"/>
      <c r="U39" s="45"/>
      <c r="V39" s="46" t="s">
        <v>332</v>
      </c>
      <c r="W39" s="47" t="s">
        <v>333</v>
      </c>
      <c r="X39" s="51"/>
      <c r="Y39" s="51"/>
      <c r="Z39" s="48" t="s">
        <v>333</v>
      </c>
      <c r="AA39" s="51"/>
      <c r="AB39" s="51"/>
      <c r="AC39" s="51"/>
      <c r="AD39" s="49" t="s">
        <v>333</v>
      </c>
      <c r="AE39" s="224" t="s">
        <v>333</v>
      </c>
      <c r="AF39" s="48" t="s">
        <v>333</v>
      </c>
      <c r="AG39" s="224" t="s">
        <v>333</v>
      </c>
      <c r="AH39" s="50" t="s">
        <v>333</v>
      </c>
      <c r="AI39" s="226" t="s">
        <v>333</v>
      </c>
      <c r="AJ39" s="228"/>
      <c r="AK39" s="4"/>
      <c r="AL39" s="17"/>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17"/>
      <c r="S40" s="52"/>
      <c r="T40" s="52"/>
      <c r="U40" s="52"/>
      <c r="V40" s="46" t="s">
        <v>332</v>
      </c>
      <c r="W40" s="47" t="s">
        <v>333</v>
      </c>
      <c r="X40" s="51"/>
      <c r="Y40" s="51"/>
      <c r="Z40" s="48" t="s">
        <v>333</v>
      </c>
      <c r="AA40" s="51"/>
      <c r="AB40" s="51"/>
      <c r="AC40" s="51"/>
      <c r="AD40" s="49" t="s">
        <v>333</v>
      </c>
      <c r="AE40" s="224"/>
      <c r="AF40" s="48" t="s">
        <v>333</v>
      </c>
      <c r="AG40" s="224"/>
      <c r="AH40" s="50" t="s">
        <v>333</v>
      </c>
      <c r="AI40" s="226"/>
      <c r="AJ40" s="228"/>
      <c r="AK40" s="4"/>
      <c r="AL40" s="17"/>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17"/>
      <c r="S41" s="52"/>
      <c r="T41" s="52"/>
      <c r="U41" s="52"/>
      <c r="V41" s="46" t="s">
        <v>332</v>
      </c>
      <c r="W41" s="47" t="s">
        <v>333</v>
      </c>
      <c r="X41" s="51"/>
      <c r="Y41" s="51"/>
      <c r="Z41" s="48" t="s">
        <v>333</v>
      </c>
      <c r="AA41" s="51"/>
      <c r="AB41" s="51"/>
      <c r="AC41" s="51"/>
      <c r="AD41" s="49" t="s">
        <v>333</v>
      </c>
      <c r="AE41" s="224"/>
      <c r="AF41" s="48" t="s">
        <v>333</v>
      </c>
      <c r="AG41" s="224"/>
      <c r="AH41" s="50" t="s">
        <v>333</v>
      </c>
      <c r="AI41" s="226"/>
      <c r="AJ41" s="228"/>
      <c r="AK41" s="4"/>
      <c r="AL41" s="17"/>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17"/>
      <c r="S42" s="52"/>
      <c r="T42" s="52"/>
      <c r="U42" s="52"/>
      <c r="V42" s="46" t="s">
        <v>332</v>
      </c>
      <c r="W42" s="47" t="s">
        <v>333</v>
      </c>
      <c r="X42" s="51"/>
      <c r="Y42" s="51"/>
      <c r="Z42" s="48" t="s">
        <v>333</v>
      </c>
      <c r="AA42" s="51"/>
      <c r="AB42" s="51"/>
      <c r="AC42" s="51"/>
      <c r="AD42" s="49" t="s">
        <v>333</v>
      </c>
      <c r="AE42" s="224"/>
      <c r="AF42" s="48" t="s">
        <v>333</v>
      </c>
      <c r="AG42" s="224"/>
      <c r="AH42" s="50" t="s">
        <v>333</v>
      </c>
      <c r="AI42" s="226"/>
      <c r="AJ42" s="228"/>
      <c r="AK42" s="4"/>
      <c r="AL42" s="17"/>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17"/>
      <c r="S43" s="52"/>
      <c r="T43" s="52"/>
      <c r="U43" s="52"/>
      <c r="V43" s="46" t="s">
        <v>332</v>
      </c>
      <c r="W43" s="47" t="s">
        <v>333</v>
      </c>
      <c r="X43" s="51"/>
      <c r="Y43" s="51"/>
      <c r="Z43" s="48" t="s">
        <v>333</v>
      </c>
      <c r="AA43" s="51"/>
      <c r="AB43" s="51"/>
      <c r="AC43" s="51"/>
      <c r="AD43" s="49" t="s">
        <v>333</v>
      </c>
      <c r="AE43" s="224"/>
      <c r="AF43" s="48" t="s">
        <v>333</v>
      </c>
      <c r="AG43" s="224"/>
      <c r="AH43" s="50" t="s">
        <v>333</v>
      </c>
      <c r="AI43" s="226"/>
      <c r="AJ43" s="228"/>
      <c r="AK43" s="4"/>
      <c r="AL43" s="17"/>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17"/>
      <c r="S44" s="52"/>
      <c r="T44" s="52"/>
      <c r="U44" s="52"/>
      <c r="V44" s="46" t="s">
        <v>332</v>
      </c>
      <c r="W44" s="47" t="s">
        <v>333</v>
      </c>
      <c r="X44" s="51"/>
      <c r="Y44" s="51"/>
      <c r="Z44" s="48" t="s">
        <v>333</v>
      </c>
      <c r="AA44" s="51"/>
      <c r="AB44" s="51"/>
      <c r="AC44" s="51"/>
      <c r="AD44" s="49" t="s">
        <v>333</v>
      </c>
      <c r="AE44" s="224"/>
      <c r="AF44" s="48" t="s">
        <v>333</v>
      </c>
      <c r="AG44" s="224"/>
      <c r="AH44" s="50" t="s">
        <v>333</v>
      </c>
      <c r="AI44" s="226"/>
      <c r="AJ44" s="228"/>
      <c r="AK44" s="4"/>
      <c r="AL44" s="17"/>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17"/>
      <c r="S45" s="52"/>
      <c r="T45" s="52"/>
      <c r="U45" s="52"/>
      <c r="V45" s="46" t="s">
        <v>332</v>
      </c>
      <c r="W45" s="47" t="s">
        <v>333</v>
      </c>
      <c r="X45" s="51"/>
      <c r="Y45" s="51"/>
      <c r="Z45" s="48" t="s">
        <v>333</v>
      </c>
      <c r="AA45" s="51"/>
      <c r="AB45" s="51"/>
      <c r="AC45" s="51"/>
      <c r="AD45" s="49" t="s">
        <v>333</v>
      </c>
      <c r="AE45" s="224"/>
      <c r="AF45" s="48" t="s">
        <v>333</v>
      </c>
      <c r="AG45" s="224"/>
      <c r="AH45" s="50" t="s">
        <v>333</v>
      </c>
      <c r="AI45" s="226"/>
      <c r="AJ45" s="228"/>
      <c r="AK45" s="4"/>
      <c r="AL45" s="17"/>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332</v>
      </c>
      <c r="I46" s="232"/>
      <c r="J46" s="219"/>
      <c r="K46" s="310" t="s">
        <v>333</v>
      </c>
      <c r="L46" s="306" t="s">
        <v>333</v>
      </c>
      <c r="M46" s="304"/>
      <c r="N46" s="304">
        <f>IF(NOT(ISERROR(MATCH(M46,'[18]Tabla Impacto'!$B$222:$B$224,0))),'[18]Tabla Impacto'!$F$224,M46)</f>
        <v>0</v>
      </c>
      <c r="O46" s="310" t="s">
        <v>333</v>
      </c>
      <c r="P46" s="306" t="s">
        <v>333</v>
      </c>
      <c r="Q46" s="312" t="s">
        <v>333</v>
      </c>
      <c r="R46" s="17"/>
      <c r="S46" s="45"/>
      <c r="T46" s="52"/>
      <c r="U46" s="45"/>
      <c r="V46" s="46" t="s">
        <v>332</v>
      </c>
      <c r="W46" s="47" t="s">
        <v>333</v>
      </c>
      <c r="X46" s="51"/>
      <c r="Y46" s="51"/>
      <c r="Z46" s="48" t="s">
        <v>333</v>
      </c>
      <c r="AA46" s="51"/>
      <c r="AB46" s="51"/>
      <c r="AC46" s="51"/>
      <c r="AD46" s="49" t="s">
        <v>333</v>
      </c>
      <c r="AE46" s="224" t="s">
        <v>333</v>
      </c>
      <c r="AF46" s="48" t="s">
        <v>333</v>
      </c>
      <c r="AG46" s="224" t="s">
        <v>333</v>
      </c>
      <c r="AH46" s="50" t="s">
        <v>333</v>
      </c>
      <c r="AI46" s="226" t="s">
        <v>333</v>
      </c>
      <c r="AJ46" s="228"/>
      <c r="AK46" s="4"/>
      <c r="AL46" s="17"/>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17"/>
      <c r="S47" s="52"/>
      <c r="T47" s="52"/>
      <c r="U47" s="52"/>
      <c r="V47" s="46" t="s">
        <v>332</v>
      </c>
      <c r="W47" s="47" t="s">
        <v>333</v>
      </c>
      <c r="X47" s="51"/>
      <c r="Y47" s="51"/>
      <c r="Z47" s="48" t="s">
        <v>333</v>
      </c>
      <c r="AA47" s="51"/>
      <c r="AB47" s="51"/>
      <c r="AC47" s="51"/>
      <c r="AD47" s="49" t="s">
        <v>333</v>
      </c>
      <c r="AE47" s="224"/>
      <c r="AF47" s="48" t="s">
        <v>333</v>
      </c>
      <c r="AG47" s="224"/>
      <c r="AH47" s="50" t="s">
        <v>333</v>
      </c>
      <c r="AI47" s="226"/>
      <c r="AJ47" s="228"/>
      <c r="AK47" s="4"/>
      <c r="AL47" s="17"/>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17"/>
      <c r="S48" s="52"/>
      <c r="T48" s="52"/>
      <c r="U48" s="52"/>
      <c r="V48" s="46" t="s">
        <v>332</v>
      </c>
      <c r="W48" s="47" t="s">
        <v>333</v>
      </c>
      <c r="X48" s="51"/>
      <c r="Y48" s="51"/>
      <c r="Z48" s="48" t="s">
        <v>333</v>
      </c>
      <c r="AA48" s="51"/>
      <c r="AB48" s="51"/>
      <c r="AC48" s="51"/>
      <c r="AD48" s="49" t="s">
        <v>333</v>
      </c>
      <c r="AE48" s="224"/>
      <c r="AF48" s="48" t="s">
        <v>333</v>
      </c>
      <c r="AG48" s="224"/>
      <c r="AH48" s="50" t="s">
        <v>333</v>
      </c>
      <c r="AI48" s="226"/>
      <c r="AJ48" s="228"/>
      <c r="AK48" s="4"/>
      <c r="AL48" s="17"/>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17"/>
      <c r="S49" s="52"/>
      <c r="T49" s="52"/>
      <c r="U49" s="52"/>
      <c r="V49" s="46" t="s">
        <v>332</v>
      </c>
      <c r="W49" s="47" t="s">
        <v>333</v>
      </c>
      <c r="X49" s="51"/>
      <c r="Y49" s="51"/>
      <c r="Z49" s="48" t="s">
        <v>333</v>
      </c>
      <c r="AA49" s="51"/>
      <c r="AB49" s="51"/>
      <c r="AC49" s="51"/>
      <c r="AD49" s="49" t="s">
        <v>333</v>
      </c>
      <c r="AE49" s="224"/>
      <c r="AF49" s="48" t="s">
        <v>333</v>
      </c>
      <c r="AG49" s="224"/>
      <c r="AH49" s="50" t="s">
        <v>333</v>
      </c>
      <c r="AI49" s="226"/>
      <c r="AJ49" s="228"/>
      <c r="AK49" s="4"/>
      <c r="AL49" s="17"/>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17"/>
      <c r="S50" s="52"/>
      <c r="T50" s="52"/>
      <c r="U50" s="52"/>
      <c r="V50" s="46" t="s">
        <v>332</v>
      </c>
      <c r="W50" s="47" t="s">
        <v>333</v>
      </c>
      <c r="X50" s="51"/>
      <c r="Y50" s="51"/>
      <c r="Z50" s="48" t="s">
        <v>333</v>
      </c>
      <c r="AA50" s="51"/>
      <c r="AB50" s="51"/>
      <c r="AC50" s="51"/>
      <c r="AD50" s="49" t="s">
        <v>333</v>
      </c>
      <c r="AE50" s="224"/>
      <c r="AF50" s="48" t="s">
        <v>333</v>
      </c>
      <c r="AG50" s="224"/>
      <c r="AH50" s="50" t="s">
        <v>333</v>
      </c>
      <c r="AI50" s="226"/>
      <c r="AJ50" s="228"/>
      <c r="AK50" s="4"/>
      <c r="AL50" s="17"/>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17"/>
      <c r="S51" s="52"/>
      <c r="T51" s="52"/>
      <c r="U51" s="52"/>
      <c r="V51" s="46" t="s">
        <v>332</v>
      </c>
      <c r="W51" s="47" t="s">
        <v>333</v>
      </c>
      <c r="X51" s="51"/>
      <c r="Y51" s="51"/>
      <c r="Z51" s="48" t="s">
        <v>333</v>
      </c>
      <c r="AA51" s="51"/>
      <c r="AB51" s="51"/>
      <c r="AC51" s="51"/>
      <c r="AD51" s="49" t="s">
        <v>333</v>
      </c>
      <c r="AE51" s="224"/>
      <c r="AF51" s="48" t="s">
        <v>333</v>
      </c>
      <c r="AG51" s="224"/>
      <c r="AH51" s="50" t="s">
        <v>333</v>
      </c>
      <c r="AI51" s="226"/>
      <c r="AJ51" s="228"/>
      <c r="AK51" s="4"/>
      <c r="AL51" s="17"/>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17"/>
      <c r="S52" s="52"/>
      <c r="T52" s="52"/>
      <c r="U52" s="52"/>
      <c r="V52" s="46" t="s">
        <v>332</v>
      </c>
      <c r="W52" s="47" t="s">
        <v>333</v>
      </c>
      <c r="X52" s="51"/>
      <c r="Y52" s="51"/>
      <c r="Z52" s="48" t="s">
        <v>333</v>
      </c>
      <c r="AA52" s="51"/>
      <c r="AB52" s="51"/>
      <c r="AC52" s="51"/>
      <c r="AD52" s="49" t="s">
        <v>333</v>
      </c>
      <c r="AE52" s="224"/>
      <c r="AF52" s="48" t="s">
        <v>333</v>
      </c>
      <c r="AG52" s="224"/>
      <c r="AH52" s="50" t="s">
        <v>333</v>
      </c>
      <c r="AI52" s="226"/>
      <c r="AJ52" s="228"/>
      <c r="AK52" s="4"/>
      <c r="AL52" s="17"/>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332</v>
      </c>
      <c r="I53" s="232"/>
      <c r="J53" s="219"/>
      <c r="K53" s="310" t="s">
        <v>333</v>
      </c>
      <c r="L53" s="306" t="s">
        <v>333</v>
      </c>
      <c r="M53" s="304"/>
      <c r="N53" s="304">
        <f>IF(NOT(ISERROR(MATCH(M53,'[18]Tabla Impacto'!$B$222:$B$224,0))),'[18]Tabla Impacto'!$F$224,M53)</f>
        <v>0</v>
      </c>
      <c r="O53" s="310" t="s">
        <v>333</v>
      </c>
      <c r="P53" s="306" t="s">
        <v>333</v>
      </c>
      <c r="Q53" s="312" t="s">
        <v>333</v>
      </c>
      <c r="R53" s="17"/>
      <c r="S53" s="45"/>
      <c r="T53" s="52"/>
      <c r="U53" s="45"/>
      <c r="V53" s="46" t="s">
        <v>332</v>
      </c>
      <c r="W53" s="47" t="s">
        <v>333</v>
      </c>
      <c r="X53" s="51"/>
      <c r="Y53" s="51"/>
      <c r="Z53" s="48" t="s">
        <v>333</v>
      </c>
      <c r="AA53" s="51"/>
      <c r="AB53" s="51"/>
      <c r="AC53" s="51"/>
      <c r="AD53" s="49" t="s">
        <v>333</v>
      </c>
      <c r="AE53" s="224" t="s">
        <v>333</v>
      </c>
      <c r="AF53" s="48" t="s">
        <v>333</v>
      </c>
      <c r="AG53" s="224" t="s">
        <v>333</v>
      </c>
      <c r="AH53" s="50" t="s">
        <v>333</v>
      </c>
      <c r="AI53" s="226" t="s">
        <v>333</v>
      </c>
      <c r="AJ53" s="228"/>
      <c r="AK53" s="4"/>
      <c r="AL53" s="17"/>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17"/>
      <c r="S54" s="52"/>
      <c r="T54" s="52"/>
      <c r="U54" s="52"/>
      <c r="V54" s="46" t="s">
        <v>332</v>
      </c>
      <c r="W54" s="47" t="s">
        <v>333</v>
      </c>
      <c r="X54" s="51"/>
      <c r="Y54" s="51"/>
      <c r="Z54" s="48" t="s">
        <v>333</v>
      </c>
      <c r="AA54" s="51"/>
      <c r="AB54" s="51"/>
      <c r="AC54" s="51"/>
      <c r="AD54" s="49" t="s">
        <v>333</v>
      </c>
      <c r="AE54" s="224"/>
      <c r="AF54" s="48" t="s">
        <v>333</v>
      </c>
      <c r="AG54" s="224"/>
      <c r="AH54" s="50" t="s">
        <v>333</v>
      </c>
      <c r="AI54" s="226"/>
      <c r="AJ54" s="228"/>
      <c r="AK54" s="4"/>
      <c r="AL54" s="17"/>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17"/>
      <c r="S55" s="52"/>
      <c r="T55" s="52"/>
      <c r="U55" s="52"/>
      <c r="V55" s="46" t="s">
        <v>332</v>
      </c>
      <c r="W55" s="47" t="s">
        <v>333</v>
      </c>
      <c r="X55" s="51"/>
      <c r="Y55" s="51"/>
      <c r="Z55" s="48" t="s">
        <v>333</v>
      </c>
      <c r="AA55" s="51"/>
      <c r="AB55" s="51"/>
      <c r="AC55" s="51"/>
      <c r="AD55" s="49" t="s">
        <v>333</v>
      </c>
      <c r="AE55" s="224"/>
      <c r="AF55" s="48" t="s">
        <v>333</v>
      </c>
      <c r="AG55" s="224"/>
      <c r="AH55" s="50" t="s">
        <v>333</v>
      </c>
      <c r="AI55" s="226"/>
      <c r="AJ55" s="228"/>
      <c r="AK55" s="4"/>
      <c r="AL55" s="17"/>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17"/>
      <c r="S56" s="52"/>
      <c r="T56" s="52"/>
      <c r="U56" s="52"/>
      <c r="V56" s="46" t="s">
        <v>332</v>
      </c>
      <c r="W56" s="47" t="s">
        <v>333</v>
      </c>
      <c r="X56" s="51"/>
      <c r="Y56" s="51"/>
      <c r="Z56" s="48" t="s">
        <v>333</v>
      </c>
      <c r="AA56" s="51"/>
      <c r="AB56" s="51"/>
      <c r="AC56" s="51"/>
      <c r="AD56" s="49" t="s">
        <v>333</v>
      </c>
      <c r="AE56" s="224"/>
      <c r="AF56" s="48" t="s">
        <v>333</v>
      </c>
      <c r="AG56" s="224"/>
      <c r="AH56" s="50" t="s">
        <v>333</v>
      </c>
      <c r="AI56" s="226"/>
      <c r="AJ56" s="228"/>
      <c r="AK56" s="4"/>
      <c r="AL56" s="17"/>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17"/>
      <c r="S57" s="52"/>
      <c r="T57" s="52"/>
      <c r="U57" s="52"/>
      <c r="V57" s="46" t="s">
        <v>332</v>
      </c>
      <c r="W57" s="47" t="s">
        <v>333</v>
      </c>
      <c r="X57" s="51"/>
      <c r="Y57" s="51"/>
      <c r="Z57" s="48" t="s">
        <v>333</v>
      </c>
      <c r="AA57" s="51"/>
      <c r="AB57" s="51"/>
      <c r="AC57" s="51"/>
      <c r="AD57" s="49" t="s">
        <v>333</v>
      </c>
      <c r="AE57" s="224"/>
      <c r="AF57" s="48" t="s">
        <v>333</v>
      </c>
      <c r="AG57" s="224"/>
      <c r="AH57" s="50" t="s">
        <v>333</v>
      </c>
      <c r="AI57" s="226"/>
      <c r="AJ57" s="228"/>
      <c r="AK57" s="4"/>
      <c r="AL57" s="17"/>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17"/>
      <c r="S58" s="52"/>
      <c r="T58" s="52"/>
      <c r="U58" s="52"/>
      <c r="V58" s="46" t="s">
        <v>332</v>
      </c>
      <c r="W58" s="47" t="s">
        <v>333</v>
      </c>
      <c r="X58" s="51"/>
      <c r="Y58" s="51"/>
      <c r="Z58" s="48" t="s">
        <v>333</v>
      </c>
      <c r="AA58" s="51"/>
      <c r="AB58" s="51"/>
      <c r="AC58" s="51"/>
      <c r="AD58" s="49" t="s">
        <v>333</v>
      </c>
      <c r="AE58" s="224"/>
      <c r="AF58" s="48" t="s">
        <v>333</v>
      </c>
      <c r="AG58" s="224"/>
      <c r="AH58" s="50" t="s">
        <v>333</v>
      </c>
      <c r="AI58" s="226"/>
      <c r="AJ58" s="228"/>
      <c r="AK58" s="4"/>
      <c r="AL58" s="17"/>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17"/>
      <c r="S59" s="52"/>
      <c r="T59" s="52"/>
      <c r="U59" s="52"/>
      <c r="V59" s="46" t="s">
        <v>332</v>
      </c>
      <c r="W59" s="47" t="s">
        <v>333</v>
      </c>
      <c r="X59" s="51"/>
      <c r="Y59" s="51"/>
      <c r="Z59" s="48" t="s">
        <v>333</v>
      </c>
      <c r="AA59" s="51"/>
      <c r="AB59" s="51"/>
      <c r="AC59" s="51"/>
      <c r="AD59" s="49" t="s">
        <v>333</v>
      </c>
      <c r="AE59" s="224"/>
      <c r="AF59" s="48" t="s">
        <v>333</v>
      </c>
      <c r="AG59" s="224"/>
      <c r="AH59" s="50" t="s">
        <v>333</v>
      </c>
      <c r="AI59" s="226"/>
      <c r="AJ59" s="228"/>
      <c r="AK59" s="4"/>
      <c r="AL59" s="17"/>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332</v>
      </c>
      <c r="I60" s="232"/>
      <c r="J60" s="219"/>
      <c r="K60" s="310" t="s">
        <v>333</v>
      </c>
      <c r="L60" s="306" t="s">
        <v>333</v>
      </c>
      <c r="M60" s="304"/>
      <c r="N60" s="304">
        <f>IF(NOT(ISERROR(MATCH(M60,'[18]Tabla Impacto'!$B$222:$B$224,0))),'[18]Tabla Impacto'!$F$224,M60)</f>
        <v>0</v>
      </c>
      <c r="O60" s="310" t="s">
        <v>333</v>
      </c>
      <c r="P60" s="306" t="s">
        <v>333</v>
      </c>
      <c r="Q60" s="312" t="s">
        <v>333</v>
      </c>
      <c r="R60" s="17"/>
      <c r="S60" s="45"/>
      <c r="T60" s="52"/>
      <c r="U60" s="45"/>
      <c r="V60" s="46" t="s">
        <v>332</v>
      </c>
      <c r="W60" s="47" t="s">
        <v>333</v>
      </c>
      <c r="X60" s="51"/>
      <c r="Y60" s="51"/>
      <c r="Z60" s="48" t="s">
        <v>333</v>
      </c>
      <c r="AA60" s="51"/>
      <c r="AB60" s="51"/>
      <c r="AC60" s="51"/>
      <c r="AD60" s="49" t="s">
        <v>333</v>
      </c>
      <c r="AE60" s="224" t="s">
        <v>333</v>
      </c>
      <c r="AF60" s="48" t="s">
        <v>333</v>
      </c>
      <c r="AG60" s="224" t="s">
        <v>333</v>
      </c>
      <c r="AH60" s="50" t="s">
        <v>333</v>
      </c>
      <c r="AI60" s="226" t="s">
        <v>333</v>
      </c>
      <c r="AJ60" s="228"/>
      <c r="AK60" s="4"/>
      <c r="AL60" s="17"/>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17"/>
      <c r="S61" s="52"/>
      <c r="T61" s="52"/>
      <c r="U61" s="52"/>
      <c r="V61" s="46" t="s">
        <v>332</v>
      </c>
      <c r="W61" s="47" t="s">
        <v>333</v>
      </c>
      <c r="X61" s="51"/>
      <c r="Y61" s="51"/>
      <c r="Z61" s="48" t="s">
        <v>333</v>
      </c>
      <c r="AA61" s="51"/>
      <c r="AB61" s="51"/>
      <c r="AC61" s="51"/>
      <c r="AD61" s="49" t="s">
        <v>333</v>
      </c>
      <c r="AE61" s="224"/>
      <c r="AF61" s="48" t="s">
        <v>333</v>
      </c>
      <c r="AG61" s="224"/>
      <c r="AH61" s="50" t="s">
        <v>333</v>
      </c>
      <c r="AI61" s="226"/>
      <c r="AJ61" s="228"/>
      <c r="AK61" s="4"/>
      <c r="AL61" s="17"/>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17"/>
      <c r="S62" s="52"/>
      <c r="T62" s="52"/>
      <c r="U62" s="52"/>
      <c r="V62" s="46" t="s">
        <v>332</v>
      </c>
      <c r="W62" s="47" t="s">
        <v>333</v>
      </c>
      <c r="X62" s="51"/>
      <c r="Y62" s="51"/>
      <c r="Z62" s="48" t="s">
        <v>333</v>
      </c>
      <c r="AA62" s="51"/>
      <c r="AB62" s="51"/>
      <c r="AC62" s="51"/>
      <c r="AD62" s="49" t="s">
        <v>333</v>
      </c>
      <c r="AE62" s="224"/>
      <c r="AF62" s="48" t="s">
        <v>333</v>
      </c>
      <c r="AG62" s="224"/>
      <c r="AH62" s="50" t="s">
        <v>333</v>
      </c>
      <c r="AI62" s="226"/>
      <c r="AJ62" s="228"/>
      <c r="AK62" s="4"/>
      <c r="AL62" s="17"/>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17"/>
      <c r="S63" s="52"/>
      <c r="T63" s="52"/>
      <c r="U63" s="52"/>
      <c r="V63" s="46" t="s">
        <v>332</v>
      </c>
      <c r="W63" s="47" t="s">
        <v>333</v>
      </c>
      <c r="X63" s="51"/>
      <c r="Y63" s="51"/>
      <c r="Z63" s="48" t="s">
        <v>333</v>
      </c>
      <c r="AA63" s="51"/>
      <c r="AB63" s="51"/>
      <c r="AC63" s="51"/>
      <c r="AD63" s="49" t="s">
        <v>333</v>
      </c>
      <c r="AE63" s="224"/>
      <c r="AF63" s="48" t="s">
        <v>333</v>
      </c>
      <c r="AG63" s="224"/>
      <c r="AH63" s="50" t="s">
        <v>333</v>
      </c>
      <c r="AI63" s="226"/>
      <c r="AJ63" s="228"/>
      <c r="AK63" s="4"/>
      <c r="AL63" s="17"/>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17"/>
      <c r="S64" s="52"/>
      <c r="T64" s="52"/>
      <c r="U64" s="52"/>
      <c r="V64" s="46" t="s">
        <v>332</v>
      </c>
      <c r="W64" s="47" t="s">
        <v>333</v>
      </c>
      <c r="X64" s="51"/>
      <c r="Y64" s="51"/>
      <c r="Z64" s="48" t="s">
        <v>333</v>
      </c>
      <c r="AA64" s="51"/>
      <c r="AB64" s="51"/>
      <c r="AC64" s="51"/>
      <c r="AD64" s="49" t="s">
        <v>333</v>
      </c>
      <c r="AE64" s="224"/>
      <c r="AF64" s="48" t="s">
        <v>333</v>
      </c>
      <c r="AG64" s="224"/>
      <c r="AH64" s="50" t="s">
        <v>333</v>
      </c>
      <c r="AI64" s="226"/>
      <c r="AJ64" s="228"/>
      <c r="AK64" s="4"/>
      <c r="AL64" s="17"/>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17"/>
      <c r="S65" s="52"/>
      <c r="T65" s="52"/>
      <c r="U65" s="52"/>
      <c r="V65" s="46" t="s">
        <v>332</v>
      </c>
      <c r="W65" s="47" t="s">
        <v>333</v>
      </c>
      <c r="X65" s="51"/>
      <c r="Y65" s="51"/>
      <c r="Z65" s="48" t="s">
        <v>333</v>
      </c>
      <c r="AA65" s="51"/>
      <c r="AB65" s="51"/>
      <c r="AC65" s="51"/>
      <c r="AD65" s="49" t="s">
        <v>333</v>
      </c>
      <c r="AE65" s="224"/>
      <c r="AF65" s="48" t="s">
        <v>333</v>
      </c>
      <c r="AG65" s="224"/>
      <c r="AH65" s="50" t="s">
        <v>333</v>
      </c>
      <c r="AI65" s="226"/>
      <c r="AJ65" s="228"/>
      <c r="AK65" s="4"/>
      <c r="AL65" s="17"/>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17"/>
      <c r="S66" s="52"/>
      <c r="T66" s="52"/>
      <c r="U66" s="52"/>
      <c r="V66" s="46" t="s">
        <v>332</v>
      </c>
      <c r="W66" s="47" t="s">
        <v>333</v>
      </c>
      <c r="X66" s="51"/>
      <c r="Y66" s="51"/>
      <c r="Z66" s="48" t="s">
        <v>333</v>
      </c>
      <c r="AA66" s="51"/>
      <c r="AB66" s="51"/>
      <c r="AC66" s="51"/>
      <c r="AD66" s="49" t="s">
        <v>333</v>
      </c>
      <c r="AE66" s="224"/>
      <c r="AF66" s="48" t="s">
        <v>333</v>
      </c>
      <c r="AG66" s="224"/>
      <c r="AH66" s="50" t="s">
        <v>333</v>
      </c>
      <c r="AI66" s="226"/>
      <c r="AJ66" s="228"/>
      <c r="AK66" s="4"/>
      <c r="AL66" s="17"/>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
        <v>332</v>
      </c>
      <c r="I67" s="232"/>
      <c r="J67" s="219"/>
      <c r="K67" s="310" t="s">
        <v>333</v>
      </c>
      <c r="L67" s="306" t="s">
        <v>333</v>
      </c>
      <c r="M67" s="304"/>
      <c r="N67" s="304">
        <f>IF(NOT(ISERROR(MATCH(M67,'[18]Tabla Impacto'!$B$222:$B$224,0))),'[18]Tabla Impacto'!$F$224,M67)</f>
        <v>0</v>
      </c>
      <c r="O67" s="310" t="s">
        <v>333</v>
      </c>
      <c r="P67" s="306" t="s">
        <v>333</v>
      </c>
      <c r="Q67" s="312" t="s">
        <v>333</v>
      </c>
      <c r="R67" s="17"/>
      <c r="S67" s="45"/>
      <c r="T67" s="52"/>
      <c r="U67" s="45"/>
      <c r="V67" s="46" t="s">
        <v>332</v>
      </c>
      <c r="W67" s="47" t="s">
        <v>333</v>
      </c>
      <c r="X67" s="51"/>
      <c r="Y67" s="51"/>
      <c r="Z67" s="48" t="s">
        <v>333</v>
      </c>
      <c r="AA67" s="51"/>
      <c r="AB67" s="51"/>
      <c r="AC67" s="51"/>
      <c r="AD67" s="49" t="s">
        <v>333</v>
      </c>
      <c r="AE67" s="224" t="s">
        <v>333</v>
      </c>
      <c r="AF67" s="48" t="s">
        <v>333</v>
      </c>
      <c r="AG67" s="224" t="s">
        <v>333</v>
      </c>
      <c r="AH67" s="50" t="s">
        <v>333</v>
      </c>
      <c r="AI67" s="226" t="s">
        <v>333</v>
      </c>
      <c r="AJ67" s="228"/>
      <c r="AK67" s="4"/>
      <c r="AL67" s="17"/>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17"/>
      <c r="S68" s="52"/>
      <c r="T68" s="52"/>
      <c r="U68" s="52"/>
      <c r="V68" s="46" t="s">
        <v>332</v>
      </c>
      <c r="W68" s="47" t="s">
        <v>333</v>
      </c>
      <c r="X68" s="51"/>
      <c r="Y68" s="51"/>
      <c r="Z68" s="48" t="s">
        <v>333</v>
      </c>
      <c r="AA68" s="51"/>
      <c r="AB68" s="51"/>
      <c r="AC68" s="51"/>
      <c r="AD68" s="49" t="s">
        <v>333</v>
      </c>
      <c r="AE68" s="224"/>
      <c r="AF68" s="48" t="s">
        <v>333</v>
      </c>
      <c r="AG68" s="224"/>
      <c r="AH68" s="50" t="s">
        <v>333</v>
      </c>
      <c r="AI68" s="226"/>
      <c r="AJ68" s="228"/>
      <c r="AK68" s="4"/>
      <c r="AL68" s="17"/>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17"/>
      <c r="S69" s="52"/>
      <c r="T69" s="52"/>
      <c r="U69" s="52"/>
      <c r="V69" s="46" t="s">
        <v>332</v>
      </c>
      <c r="W69" s="47" t="s">
        <v>333</v>
      </c>
      <c r="X69" s="51"/>
      <c r="Y69" s="51"/>
      <c r="Z69" s="48" t="s">
        <v>333</v>
      </c>
      <c r="AA69" s="51"/>
      <c r="AB69" s="51"/>
      <c r="AC69" s="51"/>
      <c r="AD69" s="49" t="s">
        <v>333</v>
      </c>
      <c r="AE69" s="224"/>
      <c r="AF69" s="48" t="s">
        <v>333</v>
      </c>
      <c r="AG69" s="224"/>
      <c r="AH69" s="50" t="s">
        <v>333</v>
      </c>
      <c r="AI69" s="226"/>
      <c r="AJ69" s="228"/>
      <c r="AK69" s="4"/>
      <c r="AL69" s="17"/>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17"/>
      <c r="S70" s="52"/>
      <c r="T70" s="52"/>
      <c r="U70" s="52"/>
      <c r="V70" s="46" t="s">
        <v>332</v>
      </c>
      <c r="W70" s="47" t="s">
        <v>333</v>
      </c>
      <c r="X70" s="51"/>
      <c r="Y70" s="51"/>
      <c r="Z70" s="48" t="s">
        <v>333</v>
      </c>
      <c r="AA70" s="51"/>
      <c r="AB70" s="51"/>
      <c r="AC70" s="51"/>
      <c r="AD70" s="49" t="s">
        <v>333</v>
      </c>
      <c r="AE70" s="224"/>
      <c r="AF70" s="48" t="s">
        <v>333</v>
      </c>
      <c r="AG70" s="224"/>
      <c r="AH70" s="50" t="s">
        <v>333</v>
      </c>
      <c r="AI70" s="226"/>
      <c r="AJ70" s="228"/>
      <c r="AK70" s="4"/>
      <c r="AL70" s="17"/>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17"/>
      <c r="S71" s="52"/>
      <c r="T71" s="52"/>
      <c r="U71" s="52"/>
      <c r="V71" s="46" t="s">
        <v>332</v>
      </c>
      <c r="W71" s="47" t="s">
        <v>333</v>
      </c>
      <c r="X71" s="51"/>
      <c r="Y71" s="51"/>
      <c r="Z71" s="48" t="s">
        <v>333</v>
      </c>
      <c r="AA71" s="51"/>
      <c r="AB71" s="51"/>
      <c r="AC71" s="51"/>
      <c r="AD71" s="49" t="s">
        <v>333</v>
      </c>
      <c r="AE71" s="224"/>
      <c r="AF71" s="48" t="s">
        <v>333</v>
      </c>
      <c r="AG71" s="224"/>
      <c r="AH71" s="50" t="s">
        <v>333</v>
      </c>
      <c r="AI71" s="226"/>
      <c r="AJ71" s="228"/>
      <c r="AK71" s="4"/>
      <c r="AL71" s="17"/>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17"/>
      <c r="S72" s="52"/>
      <c r="T72" s="52"/>
      <c r="U72" s="52"/>
      <c r="V72" s="46" t="s">
        <v>332</v>
      </c>
      <c r="W72" s="47" t="s">
        <v>333</v>
      </c>
      <c r="X72" s="51"/>
      <c r="Y72" s="51"/>
      <c r="Z72" s="48" t="s">
        <v>333</v>
      </c>
      <c r="AA72" s="51"/>
      <c r="AB72" s="51"/>
      <c r="AC72" s="51"/>
      <c r="AD72" s="49" t="s">
        <v>333</v>
      </c>
      <c r="AE72" s="224"/>
      <c r="AF72" s="48" t="s">
        <v>333</v>
      </c>
      <c r="AG72" s="224"/>
      <c r="AH72" s="50" t="s">
        <v>333</v>
      </c>
      <c r="AI72" s="226"/>
      <c r="AJ72" s="228"/>
      <c r="AK72" s="4"/>
      <c r="AL72" s="17"/>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17"/>
      <c r="S73" s="52"/>
      <c r="T73" s="52"/>
      <c r="U73" s="52"/>
      <c r="V73" s="46" t="s">
        <v>332</v>
      </c>
      <c r="W73" s="47" t="s">
        <v>333</v>
      </c>
      <c r="X73" s="51"/>
      <c r="Y73" s="51"/>
      <c r="Z73" s="48" t="s">
        <v>333</v>
      </c>
      <c r="AA73" s="51"/>
      <c r="AB73" s="51"/>
      <c r="AC73" s="51"/>
      <c r="AD73" s="49" t="s">
        <v>333</v>
      </c>
      <c r="AE73" s="224"/>
      <c r="AF73" s="48" t="s">
        <v>333</v>
      </c>
      <c r="AG73" s="224"/>
      <c r="AH73" s="50" t="s">
        <v>333</v>
      </c>
      <c r="AI73" s="226"/>
      <c r="AJ73" s="228"/>
      <c r="AK73" s="4"/>
      <c r="AL73" s="17"/>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
        <v>332</v>
      </c>
      <c r="I74" s="232"/>
      <c r="J74" s="219"/>
      <c r="K74" s="310" t="s">
        <v>333</v>
      </c>
      <c r="L74" s="306" t="s">
        <v>333</v>
      </c>
      <c r="M74" s="304"/>
      <c r="N74" s="304">
        <f>IF(NOT(ISERROR(MATCH(M74,'[18]Tabla Impacto'!$B$222:$B$224,0))),'[18]Tabla Impacto'!$F$224,M74)</f>
        <v>0</v>
      </c>
      <c r="O74" s="310" t="s">
        <v>333</v>
      </c>
      <c r="P74" s="306" t="s">
        <v>333</v>
      </c>
      <c r="Q74" s="312" t="s">
        <v>333</v>
      </c>
      <c r="R74" s="17"/>
      <c r="S74" s="45"/>
      <c r="T74" s="52"/>
      <c r="U74" s="45"/>
      <c r="V74" s="46" t="s">
        <v>332</v>
      </c>
      <c r="W74" s="47" t="s">
        <v>333</v>
      </c>
      <c r="X74" s="51"/>
      <c r="Y74" s="51"/>
      <c r="Z74" s="48" t="s">
        <v>333</v>
      </c>
      <c r="AA74" s="51"/>
      <c r="AB74" s="51"/>
      <c r="AC74" s="51"/>
      <c r="AD74" s="49" t="s">
        <v>333</v>
      </c>
      <c r="AE74" s="224" t="s">
        <v>333</v>
      </c>
      <c r="AF74" s="48" t="s">
        <v>333</v>
      </c>
      <c r="AG74" s="224" t="s">
        <v>333</v>
      </c>
      <c r="AH74" s="50" t="s">
        <v>333</v>
      </c>
      <c r="AI74" s="226" t="s">
        <v>333</v>
      </c>
      <c r="AJ74" s="228"/>
      <c r="AK74" s="4"/>
      <c r="AL74" s="17"/>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17"/>
      <c r="S75" s="52"/>
      <c r="T75" s="52"/>
      <c r="U75" s="52"/>
      <c r="V75" s="46" t="s">
        <v>332</v>
      </c>
      <c r="W75" s="47" t="s">
        <v>333</v>
      </c>
      <c r="X75" s="51"/>
      <c r="Y75" s="51"/>
      <c r="Z75" s="48" t="s">
        <v>333</v>
      </c>
      <c r="AA75" s="51"/>
      <c r="AB75" s="51"/>
      <c r="AC75" s="51"/>
      <c r="AD75" s="49" t="s">
        <v>333</v>
      </c>
      <c r="AE75" s="224"/>
      <c r="AF75" s="48" t="s">
        <v>333</v>
      </c>
      <c r="AG75" s="224"/>
      <c r="AH75" s="50" t="s">
        <v>333</v>
      </c>
      <c r="AI75" s="226"/>
      <c r="AJ75" s="228"/>
      <c r="AK75" s="4"/>
      <c r="AL75" s="17"/>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17"/>
      <c r="S76" s="52"/>
      <c r="T76" s="52"/>
      <c r="U76" s="52"/>
      <c r="V76" s="46" t="s">
        <v>332</v>
      </c>
      <c r="W76" s="47" t="s">
        <v>333</v>
      </c>
      <c r="X76" s="51"/>
      <c r="Y76" s="51"/>
      <c r="Z76" s="48" t="s">
        <v>333</v>
      </c>
      <c r="AA76" s="51"/>
      <c r="AB76" s="51"/>
      <c r="AC76" s="51"/>
      <c r="AD76" s="49" t="s">
        <v>333</v>
      </c>
      <c r="AE76" s="224"/>
      <c r="AF76" s="48" t="s">
        <v>333</v>
      </c>
      <c r="AG76" s="224"/>
      <c r="AH76" s="50" t="s">
        <v>333</v>
      </c>
      <c r="AI76" s="226"/>
      <c r="AJ76" s="228"/>
      <c r="AK76" s="4"/>
      <c r="AL76" s="17"/>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17"/>
      <c r="S77" s="52"/>
      <c r="T77" s="52"/>
      <c r="U77" s="52"/>
      <c r="V77" s="46" t="s">
        <v>332</v>
      </c>
      <c r="W77" s="47" t="s">
        <v>333</v>
      </c>
      <c r="X77" s="51"/>
      <c r="Y77" s="51"/>
      <c r="Z77" s="48" t="s">
        <v>333</v>
      </c>
      <c r="AA77" s="51"/>
      <c r="AB77" s="51"/>
      <c r="AC77" s="51"/>
      <c r="AD77" s="49" t="s">
        <v>333</v>
      </c>
      <c r="AE77" s="224"/>
      <c r="AF77" s="48" t="s">
        <v>333</v>
      </c>
      <c r="AG77" s="224"/>
      <c r="AH77" s="50" t="s">
        <v>333</v>
      </c>
      <c r="AI77" s="226"/>
      <c r="AJ77" s="228"/>
      <c r="AK77" s="4"/>
      <c r="AL77" s="17"/>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17"/>
      <c r="S78" s="52"/>
      <c r="T78" s="52"/>
      <c r="U78" s="52"/>
      <c r="V78" s="46" t="s">
        <v>332</v>
      </c>
      <c r="W78" s="47" t="s">
        <v>333</v>
      </c>
      <c r="X78" s="51"/>
      <c r="Y78" s="51"/>
      <c r="Z78" s="48" t="s">
        <v>333</v>
      </c>
      <c r="AA78" s="51"/>
      <c r="AB78" s="51"/>
      <c r="AC78" s="51"/>
      <c r="AD78" s="49" t="s">
        <v>333</v>
      </c>
      <c r="AE78" s="224"/>
      <c r="AF78" s="48" t="s">
        <v>333</v>
      </c>
      <c r="AG78" s="224"/>
      <c r="AH78" s="50" t="s">
        <v>333</v>
      </c>
      <c r="AI78" s="226"/>
      <c r="AJ78" s="228"/>
      <c r="AK78" s="4"/>
      <c r="AL78" s="17"/>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17"/>
      <c r="S79" s="52"/>
      <c r="T79" s="52"/>
      <c r="U79" s="52"/>
      <c r="V79" s="46" t="s">
        <v>332</v>
      </c>
      <c r="W79" s="47" t="s">
        <v>333</v>
      </c>
      <c r="X79" s="51"/>
      <c r="Y79" s="51"/>
      <c r="Z79" s="48" t="s">
        <v>333</v>
      </c>
      <c r="AA79" s="51"/>
      <c r="AB79" s="51"/>
      <c r="AC79" s="51"/>
      <c r="AD79" s="49" t="s">
        <v>333</v>
      </c>
      <c r="AE79" s="224"/>
      <c r="AF79" s="48" t="s">
        <v>333</v>
      </c>
      <c r="AG79" s="224"/>
      <c r="AH79" s="50" t="s">
        <v>333</v>
      </c>
      <c r="AI79" s="226"/>
      <c r="AJ79" s="228"/>
      <c r="AK79" s="4"/>
      <c r="AL79" s="17"/>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17"/>
      <c r="S80" s="52"/>
      <c r="T80" s="52"/>
      <c r="U80" s="52"/>
      <c r="V80" s="46" t="s">
        <v>332</v>
      </c>
      <c r="W80" s="47" t="s">
        <v>333</v>
      </c>
      <c r="X80" s="51"/>
      <c r="Y80" s="51"/>
      <c r="Z80" s="48" t="s">
        <v>333</v>
      </c>
      <c r="AA80" s="51"/>
      <c r="AB80" s="51"/>
      <c r="AC80" s="51"/>
      <c r="AD80" s="49" t="s">
        <v>333</v>
      </c>
      <c r="AE80" s="224"/>
      <c r="AF80" s="48" t="s">
        <v>333</v>
      </c>
      <c r="AG80" s="224"/>
      <c r="AH80" s="50" t="s">
        <v>333</v>
      </c>
      <c r="AI80" s="226"/>
      <c r="AJ80" s="228"/>
      <c r="AK80" s="4"/>
      <c r="AL80" s="17"/>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
        <v>332</v>
      </c>
      <c r="I81" s="232"/>
      <c r="J81" s="219"/>
      <c r="K81" s="310" t="s">
        <v>333</v>
      </c>
      <c r="L81" s="306" t="s">
        <v>333</v>
      </c>
      <c r="M81" s="304"/>
      <c r="N81" s="304">
        <f>IF(NOT(ISERROR(MATCH(M81,'[18]Tabla Impacto'!$B$222:$B$224,0))),'[18]Tabla Impacto'!$F$224,M81)</f>
        <v>0</v>
      </c>
      <c r="O81" s="310" t="s">
        <v>333</v>
      </c>
      <c r="P81" s="306" t="s">
        <v>333</v>
      </c>
      <c r="Q81" s="312" t="s">
        <v>333</v>
      </c>
      <c r="R81" s="17"/>
      <c r="S81" s="45"/>
      <c r="T81" s="52"/>
      <c r="U81" s="45"/>
      <c r="V81" s="46" t="s">
        <v>332</v>
      </c>
      <c r="W81" s="47" t="s">
        <v>333</v>
      </c>
      <c r="X81" s="51"/>
      <c r="Y81" s="51"/>
      <c r="Z81" s="48" t="s">
        <v>333</v>
      </c>
      <c r="AA81" s="51"/>
      <c r="AB81" s="51"/>
      <c r="AC81" s="51"/>
      <c r="AD81" s="49" t="s">
        <v>333</v>
      </c>
      <c r="AE81" s="224" t="s">
        <v>333</v>
      </c>
      <c r="AF81" s="48" t="s">
        <v>333</v>
      </c>
      <c r="AG81" s="224" t="s">
        <v>333</v>
      </c>
      <c r="AH81" s="50" t="s">
        <v>333</v>
      </c>
      <c r="AI81" s="226" t="s">
        <v>333</v>
      </c>
      <c r="AJ81" s="228"/>
      <c r="AK81" s="4"/>
      <c r="AL81" s="17"/>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17"/>
      <c r="S82" s="52"/>
      <c r="T82" s="52"/>
      <c r="U82" s="52"/>
      <c r="V82" s="46" t="s">
        <v>332</v>
      </c>
      <c r="W82" s="47" t="s">
        <v>333</v>
      </c>
      <c r="X82" s="51"/>
      <c r="Y82" s="51"/>
      <c r="Z82" s="48" t="s">
        <v>333</v>
      </c>
      <c r="AA82" s="51"/>
      <c r="AB82" s="51"/>
      <c r="AC82" s="51"/>
      <c r="AD82" s="49" t="s">
        <v>333</v>
      </c>
      <c r="AE82" s="224"/>
      <c r="AF82" s="48" t="s">
        <v>333</v>
      </c>
      <c r="AG82" s="224"/>
      <c r="AH82" s="50" t="s">
        <v>333</v>
      </c>
      <c r="AI82" s="226"/>
      <c r="AJ82" s="228"/>
      <c r="AK82" s="4"/>
      <c r="AL82" s="17"/>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17"/>
      <c r="S83" s="52"/>
      <c r="T83" s="52"/>
      <c r="U83" s="52"/>
      <c r="V83" s="46" t="s">
        <v>332</v>
      </c>
      <c r="W83" s="47" t="s">
        <v>333</v>
      </c>
      <c r="X83" s="51"/>
      <c r="Y83" s="51"/>
      <c r="Z83" s="48" t="s">
        <v>333</v>
      </c>
      <c r="AA83" s="51"/>
      <c r="AB83" s="51"/>
      <c r="AC83" s="51"/>
      <c r="AD83" s="49" t="s">
        <v>333</v>
      </c>
      <c r="AE83" s="224"/>
      <c r="AF83" s="48" t="s">
        <v>333</v>
      </c>
      <c r="AG83" s="224"/>
      <c r="AH83" s="50" t="s">
        <v>333</v>
      </c>
      <c r="AI83" s="226"/>
      <c r="AJ83" s="228"/>
      <c r="AK83" s="4"/>
      <c r="AL83" s="17"/>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17"/>
      <c r="S84" s="52"/>
      <c r="T84" s="52"/>
      <c r="U84" s="52"/>
      <c r="V84" s="46" t="s">
        <v>332</v>
      </c>
      <c r="W84" s="47" t="s">
        <v>333</v>
      </c>
      <c r="X84" s="51"/>
      <c r="Y84" s="51"/>
      <c r="Z84" s="48" t="s">
        <v>333</v>
      </c>
      <c r="AA84" s="51"/>
      <c r="AB84" s="51"/>
      <c r="AC84" s="51"/>
      <c r="AD84" s="49" t="s">
        <v>333</v>
      </c>
      <c r="AE84" s="224"/>
      <c r="AF84" s="48" t="s">
        <v>333</v>
      </c>
      <c r="AG84" s="224"/>
      <c r="AH84" s="50" t="s">
        <v>333</v>
      </c>
      <c r="AI84" s="226"/>
      <c r="AJ84" s="228"/>
      <c r="AK84" s="4"/>
      <c r="AL84" s="17"/>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17"/>
      <c r="S85" s="52"/>
      <c r="T85" s="52"/>
      <c r="U85" s="52"/>
      <c r="V85" s="46" t="s">
        <v>332</v>
      </c>
      <c r="W85" s="47" t="s">
        <v>333</v>
      </c>
      <c r="X85" s="51"/>
      <c r="Y85" s="51"/>
      <c r="Z85" s="48" t="s">
        <v>333</v>
      </c>
      <c r="AA85" s="51"/>
      <c r="AB85" s="51"/>
      <c r="AC85" s="51"/>
      <c r="AD85" s="49" t="s">
        <v>333</v>
      </c>
      <c r="AE85" s="224"/>
      <c r="AF85" s="48" t="s">
        <v>333</v>
      </c>
      <c r="AG85" s="224"/>
      <c r="AH85" s="50" t="s">
        <v>333</v>
      </c>
      <c r="AI85" s="226"/>
      <c r="AJ85" s="228"/>
      <c r="AK85" s="4"/>
      <c r="AL85" s="17"/>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17"/>
      <c r="S86" s="52"/>
      <c r="T86" s="52"/>
      <c r="U86" s="52"/>
      <c r="V86" s="46" t="s">
        <v>332</v>
      </c>
      <c r="W86" s="47" t="s">
        <v>333</v>
      </c>
      <c r="X86" s="51"/>
      <c r="Y86" s="51"/>
      <c r="Z86" s="48" t="s">
        <v>333</v>
      </c>
      <c r="AA86" s="51"/>
      <c r="AB86" s="51"/>
      <c r="AC86" s="51"/>
      <c r="AD86" s="49" t="s">
        <v>333</v>
      </c>
      <c r="AE86" s="224"/>
      <c r="AF86" s="48" t="s">
        <v>333</v>
      </c>
      <c r="AG86" s="224"/>
      <c r="AH86" s="50" t="s">
        <v>333</v>
      </c>
      <c r="AI86" s="226"/>
      <c r="AJ86" s="228"/>
      <c r="AK86" s="4"/>
      <c r="AL86" s="17"/>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17"/>
      <c r="S87" s="52"/>
      <c r="T87" s="52"/>
      <c r="U87" s="52"/>
      <c r="V87" s="46" t="s">
        <v>332</v>
      </c>
      <c r="W87" s="47" t="s">
        <v>333</v>
      </c>
      <c r="X87" s="51"/>
      <c r="Y87" s="51"/>
      <c r="Z87" s="48" t="s">
        <v>333</v>
      </c>
      <c r="AA87" s="51"/>
      <c r="AB87" s="51"/>
      <c r="AC87" s="51"/>
      <c r="AD87" s="49" t="s">
        <v>333</v>
      </c>
      <c r="AE87" s="224"/>
      <c r="AF87" s="48" t="s">
        <v>333</v>
      </c>
      <c r="AG87" s="224"/>
      <c r="AH87" s="50" t="s">
        <v>333</v>
      </c>
      <c r="AI87" s="226"/>
      <c r="AJ87" s="228"/>
      <c r="AK87" s="4"/>
      <c r="AL87" s="17"/>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
        <v>332</v>
      </c>
      <c r="I88" s="232"/>
      <c r="J88" s="219"/>
      <c r="K88" s="310" t="s">
        <v>333</v>
      </c>
      <c r="L88" s="306" t="s">
        <v>333</v>
      </c>
      <c r="M88" s="304"/>
      <c r="N88" s="304">
        <f>IF(NOT(ISERROR(MATCH(M88,'[18]Tabla Impacto'!$B$222:$B$224,0))),'[18]Tabla Impacto'!$F$224,M88)</f>
        <v>0</v>
      </c>
      <c r="O88" s="310" t="s">
        <v>333</v>
      </c>
      <c r="P88" s="306" t="s">
        <v>333</v>
      </c>
      <c r="Q88" s="312" t="s">
        <v>333</v>
      </c>
      <c r="R88" s="17"/>
      <c r="S88" s="45"/>
      <c r="T88" s="52"/>
      <c r="U88" s="45"/>
      <c r="V88" s="46" t="s">
        <v>332</v>
      </c>
      <c r="W88" s="47" t="s">
        <v>333</v>
      </c>
      <c r="X88" s="51"/>
      <c r="Y88" s="51"/>
      <c r="Z88" s="48" t="s">
        <v>333</v>
      </c>
      <c r="AA88" s="51"/>
      <c r="AB88" s="51"/>
      <c r="AC88" s="51"/>
      <c r="AD88" s="49" t="s">
        <v>333</v>
      </c>
      <c r="AE88" s="224" t="s">
        <v>333</v>
      </c>
      <c r="AF88" s="48" t="s">
        <v>333</v>
      </c>
      <c r="AG88" s="224" t="s">
        <v>333</v>
      </c>
      <c r="AH88" s="50" t="s">
        <v>333</v>
      </c>
      <c r="AI88" s="226" t="s">
        <v>333</v>
      </c>
      <c r="AJ88" s="228"/>
      <c r="AK88" s="4"/>
      <c r="AL88" s="17"/>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17"/>
      <c r="S89" s="52"/>
      <c r="T89" s="52"/>
      <c r="U89" s="52"/>
      <c r="V89" s="46" t="s">
        <v>332</v>
      </c>
      <c r="W89" s="47" t="s">
        <v>333</v>
      </c>
      <c r="X89" s="51"/>
      <c r="Y89" s="51"/>
      <c r="Z89" s="48" t="s">
        <v>333</v>
      </c>
      <c r="AA89" s="51"/>
      <c r="AB89" s="51"/>
      <c r="AC89" s="51"/>
      <c r="AD89" s="49" t="s">
        <v>333</v>
      </c>
      <c r="AE89" s="224"/>
      <c r="AF89" s="48" t="s">
        <v>333</v>
      </c>
      <c r="AG89" s="224"/>
      <c r="AH89" s="50" t="s">
        <v>333</v>
      </c>
      <c r="AI89" s="226"/>
      <c r="AJ89" s="228"/>
      <c r="AK89" s="4"/>
      <c r="AL89" s="17"/>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17"/>
      <c r="S90" s="52"/>
      <c r="T90" s="52"/>
      <c r="U90" s="52"/>
      <c r="V90" s="46" t="s">
        <v>332</v>
      </c>
      <c r="W90" s="47" t="s">
        <v>333</v>
      </c>
      <c r="X90" s="51"/>
      <c r="Y90" s="51"/>
      <c r="Z90" s="48" t="s">
        <v>333</v>
      </c>
      <c r="AA90" s="51"/>
      <c r="AB90" s="51"/>
      <c r="AC90" s="51"/>
      <c r="AD90" s="49" t="s">
        <v>333</v>
      </c>
      <c r="AE90" s="224"/>
      <c r="AF90" s="48" t="s">
        <v>333</v>
      </c>
      <c r="AG90" s="224"/>
      <c r="AH90" s="50" t="s">
        <v>333</v>
      </c>
      <c r="AI90" s="226"/>
      <c r="AJ90" s="228"/>
      <c r="AK90" s="4"/>
      <c r="AL90" s="17"/>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17"/>
      <c r="S91" s="52"/>
      <c r="T91" s="52"/>
      <c r="U91" s="52"/>
      <c r="V91" s="46" t="s">
        <v>332</v>
      </c>
      <c r="W91" s="47" t="s">
        <v>333</v>
      </c>
      <c r="X91" s="51"/>
      <c r="Y91" s="51"/>
      <c r="Z91" s="48" t="s">
        <v>333</v>
      </c>
      <c r="AA91" s="51"/>
      <c r="AB91" s="51"/>
      <c r="AC91" s="51"/>
      <c r="AD91" s="49" t="s">
        <v>333</v>
      </c>
      <c r="AE91" s="224"/>
      <c r="AF91" s="48" t="s">
        <v>333</v>
      </c>
      <c r="AG91" s="224"/>
      <c r="AH91" s="50" t="s">
        <v>333</v>
      </c>
      <c r="AI91" s="226"/>
      <c r="AJ91" s="228"/>
      <c r="AK91" s="4"/>
      <c r="AL91" s="17"/>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17"/>
      <c r="S92" s="52"/>
      <c r="T92" s="52"/>
      <c r="U92" s="52"/>
      <c r="V92" s="46" t="s">
        <v>332</v>
      </c>
      <c r="W92" s="47" t="s">
        <v>333</v>
      </c>
      <c r="X92" s="51"/>
      <c r="Y92" s="51"/>
      <c r="Z92" s="48" t="s">
        <v>333</v>
      </c>
      <c r="AA92" s="51"/>
      <c r="AB92" s="51"/>
      <c r="AC92" s="51"/>
      <c r="AD92" s="49" t="s">
        <v>333</v>
      </c>
      <c r="AE92" s="224"/>
      <c r="AF92" s="48" t="s">
        <v>333</v>
      </c>
      <c r="AG92" s="224"/>
      <c r="AH92" s="50" t="s">
        <v>333</v>
      </c>
      <c r="AI92" s="226"/>
      <c r="AJ92" s="228"/>
      <c r="AK92" s="4"/>
      <c r="AL92" s="17"/>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17"/>
      <c r="S93" s="52"/>
      <c r="T93" s="52"/>
      <c r="U93" s="52"/>
      <c r="V93" s="46" t="s">
        <v>332</v>
      </c>
      <c r="W93" s="47" t="s">
        <v>333</v>
      </c>
      <c r="X93" s="51"/>
      <c r="Y93" s="51"/>
      <c r="Z93" s="48" t="s">
        <v>333</v>
      </c>
      <c r="AA93" s="51"/>
      <c r="AB93" s="51"/>
      <c r="AC93" s="51"/>
      <c r="AD93" s="49" t="s">
        <v>333</v>
      </c>
      <c r="AE93" s="224"/>
      <c r="AF93" s="48" t="s">
        <v>333</v>
      </c>
      <c r="AG93" s="224"/>
      <c r="AH93" s="50" t="s">
        <v>333</v>
      </c>
      <c r="AI93" s="226"/>
      <c r="AJ93" s="228"/>
      <c r="AK93" s="4"/>
      <c r="AL93" s="17"/>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17"/>
      <c r="S94" s="52"/>
      <c r="T94" s="52"/>
      <c r="U94" s="52"/>
      <c r="V94" s="46" t="s">
        <v>332</v>
      </c>
      <c r="W94" s="47" t="s">
        <v>333</v>
      </c>
      <c r="X94" s="51"/>
      <c r="Y94" s="51"/>
      <c r="Z94" s="48" t="s">
        <v>333</v>
      </c>
      <c r="AA94" s="51"/>
      <c r="AB94" s="51"/>
      <c r="AC94" s="51"/>
      <c r="AD94" s="49" t="s">
        <v>333</v>
      </c>
      <c r="AE94" s="224"/>
      <c r="AF94" s="48" t="s">
        <v>333</v>
      </c>
      <c r="AG94" s="224"/>
      <c r="AH94" s="50" t="s">
        <v>333</v>
      </c>
      <c r="AI94" s="226"/>
      <c r="AJ94" s="228"/>
      <c r="AK94" s="4"/>
      <c r="AL94" s="17"/>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8eT/4Nn2D2VuIb8r+dZVe/oTvyky1ccfmL9RCcsPfYRKwLqLMhqW5IEe0Ww4E0/wEFjt1il1vg1ZsHhdoB0UEA==" saltValue="X9OB9GFXIghVrvDpc1kCFA==" spinCount="100000" sheet="1" objects="1" scenarios="1"/>
  <mergeCells count="335">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P88:AP94"/>
    <mergeCell ref="AQ88:AS94"/>
    <mergeCell ref="O81:O87"/>
    <mergeCell ref="P81:P87"/>
    <mergeCell ref="Q81:Q87"/>
    <mergeCell ref="AE81:AE87"/>
    <mergeCell ref="AG81:AG87"/>
    <mergeCell ref="AI81:AI87"/>
    <mergeCell ref="AJ81:AJ87"/>
    <mergeCell ref="AO81:AO87"/>
    <mergeCell ref="AP81:AP87"/>
    <mergeCell ref="F81:F87"/>
    <mergeCell ref="G81:G87"/>
    <mergeCell ref="H81:H87"/>
    <mergeCell ref="I81:I87"/>
    <mergeCell ref="J81:J87"/>
    <mergeCell ref="K81:K87"/>
    <mergeCell ref="L81:L87"/>
    <mergeCell ref="M81:M87"/>
    <mergeCell ref="N81:N87"/>
    <mergeCell ref="P74:P80"/>
    <mergeCell ref="Q74:Q80"/>
    <mergeCell ref="AE74:AE80"/>
    <mergeCell ref="AG74:AG80"/>
    <mergeCell ref="AI74:AI80"/>
    <mergeCell ref="AJ74:AJ80"/>
    <mergeCell ref="AO74:AO80"/>
    <mergeCell ref="AP74:AP80"/>
    <mergeCell ref="AQ74:AS80"/>
    <mergeCell ref="G74:G80"/>
    <mergeCell ref="H74:H80"/>
    <mergeCell ref="I74:I80"/>
    <mergeCell ref="J74:J80"/>
    <mergeCell ref="K74:K80"/>
    <mergeCell ref="L74:L80"/>
    <mergeCell ref="M74:M80"/>
    <mergeCell ref="N74:N80"/>
    <mergeCell ref="O74:O80"/>
    <mergeCell ref="P67:P73"/>
    <mergeCell ref="Q67:Q73"/>
    <mergeCell ref="AE67:AE73"/>
    <mergeCell ref="AG67:AG73"/>
    <mergeCell ref="AI67:AI73"/>
    <mergeCell ref="AJ67:AJ73"/>
    <mergeCell ref="AO67:AO73"/>
    <mergeCell ref="AP67:AP73"/>
    <mergeCell ref="AQ67:AS73"/>
    <mergeCell ref="G67:G73"/>
    <mergeCell ref="H67:H73"/>
    <mergeCell ref="I67:I73"/>
    <mergeCell ref="J67:J73"/>
    <mergeCell ref="K67:K73"/>
    <mergeCell ref="L67:L73"/>
    <mergeCell ref="M67:M73"/>
    <mergeCell ref="N67:N73"/>
    <mergeCell ref="O67:O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G53:AG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G39:AG45"/>
    <mergeCell ref="Q39:Q45"/>
    <mergeCell ref="AE39:AE45"/>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Q25:Q31"/>
    <mergeCell ref="AE25:AE31"/>
    <mergeCell ref="AI11:AI17"/>
    <mergeCell ref="AJ11:AJ17"/>
    <mergeCell ref="AO11:AO17"/>
    <mergeCell ref="AP11:AP17"/>
    <mergeCell ref="AQ11:AS17"/>
    <mergeCell ref="O18:O24"/>
    <mergeCell ref="P18:P24"/>
    <mergeCell ref="Q18:Q24"/>
    <mergeCell ref="AE18:AE24"/>
    <mergeCell ref="AI18:AI24"/>
    <mergeCell ref="AJ18:AJ24"/>
    <mergeCell ref="AO18:AO24"/>
    <mergeCell ref="AP18:AP24"/>
    <mergeCell ref="AQ18:AS24"/>
    <mergeCell ref="AG18:AG24"/>
    <mergeCell ref="O11:O17"/>
    <mergeCell ref="P11:P17"/>
    <mergeCell ref="Q11:Q17"/>
    <mergeCell ref="AE11:AE17"/>
    <mergeCell ref="AG11:AG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L9:L10"/>
    <mergeCell ref="C1:Q1"/>
    <mergeCell ref="R1:AO4"/>
    <mergeCell ref="AP1:AS1"/>
    <mergeCell ref="C2:Q2"/>
    <mergeCell ref="AP2:AS2"/>
    <mergeCell ref="C3:Q3"/>
    <mergeCell ref="AP3:AS3"/>
    <mergeCell ref="C4:Q4"/>
    <mergeCell ref="AP4:AS4"/>
    <mergeCell ref="N53:N59"/>
    <mergeCell ref="K53:K59"/>
    <mergeCell ref="L53:L59"/>
    <mergeCell ref="M53:M59"/>
    <mergeCell ref="O53:O59"/>
    <mergeCell ref="P53:P59"/>
    <mergeCell ref="Q53:Q59"/>
    <mergeCell ref="AE53:AE59"/>
    <mergeCell ref="I25:I31"/>
    <mergeCell ref="J25:J31"/>
    <mergeCell ref="J39:J45"/>
    <mergeCell ref="AE9:AE10"/>
    <mergeCell ref="M18:M24"/>
    <mergeCell ref="N18:N24"/>
    <mergeCell ref="AG25:AG31"/>
    <mergeCell ref="N25:N31"/>
    <mergeCell ref="C46:C52"/>
    <mergeCell ref="D46:D52"/>
    <mergeCell ref="E46:E52"/>
    <mergeCell ref="F46:F52"/>
    <mergeCell ref="G46:G52"/>
    <mergeCell ref="H46:H52"/>
    <mergeCell ref="K46:K52"/>
    <mergeCell ref="L46:L52"/>
    <mergeCell ref="M46:M52"/>
    <mergeCell ref="N46:N52"/>
    <mergeCell ref="I18:I24"/>
    <mergeCell ref="J18:J24"/>
    <mergeCell ref="K18:K24"/>
    <mergeCell ref="L18:L24"/>
    <mergeCell ref="L25:L31"/>
    <mergeCell ref="M25:M31"/>
    <mergeCell ref="G25:G31"/>
    <mergeCell ref="G18:G24"/>
    <mergeCell ref="H18:H24"/>
    <mergeCell ref="E53:E59"/>
    <mergeCell ref="F53:F59"/>
    <mergeCell ref="G53:G59"/>
    <mergeCell ref="A25:A31"/>
    <mergeCell ref="D39:D45"/>
    <mergeCell ref="E39:E45"/>
    <mergeCell ref="F39:F45"/>
    <mergeCell ref="G39:G45"/>
    <mergeCell ref="C25:C31"/>
    <mergeCell ref="D25:D31"/>
    <mergeCell ref="E25:E31"/>
    <mergeCell ref="F25:F31"/>
    <mergeCell ref="H25:H31"/>
    <mergeCell ref="K39:K45"/>
    <mergeCell ref="L39:L45"/>
    <mergeCell ref="M39:M45"/>
    <mergeCell ref="O39:O45"/>
    <mergeCell ref="P39:P45"/>
    <mergeCell ref="A60:A66"/>
    <mergeCell ref="C60:C66"/>
    <mergeCell ref="D60:D66"/>
    <mergeCell ref="E60:E66"/>
    <mergeCell ref="F60:F66"/>
    <mergeCell ref="G60:G66"/>
    <mergeCell ref="H60:H66"/>
    <mergeCell ref="I60:I66"/>
    <mergeCell ref="J60:J66"/>
    <mergeCell ref="H53:H59"/>
    <mergeCell ref="I53:I59"/>
    <mergeCell ref="J53:J59"/>
    <mergeCell ref="A53:A59"/>
    <mergeCell ref="C53:C59"/>
    <mergeCell ref="D53:D59"/>
    <mergeCell ref="K60:K66"/>
    <mergeCell ref="L60:L66"/>
    <mergeCell ref="M60:M66"/>
    <mergeCell ref="N60:N66"/>
    <mergeCell ref="K25:K31"/>
    <mergeCell ref="A46:A52"/>
    <mergeCell ref="AG32:AG38"/>
    <mergeCell ref="A32:A38"/>
    <mergeCell ref="C32:C38"/>
    <mergeCell ref="D32:D38"/>
    <mergeCell ref="E32:E38"/>
    <mergeCell ref="F32:F38"/>
    <mergeCell ref="G32:G38"/>
    <mergeCell ref="H32:H38"/>
    <mergeCell ref="I32:I38"/>
    <mergeCell ref="J32:J38"/>
    <mergeCell ref="K32:K38"/>
    <mergeCell ref="L32:L38"/>
    <mergeCell ref="M32:M38"/>
    <mergeCell ref="N32:N38"/>
    <mergeCell ref="A39:A45"/>
    <mergeCell ref="C39:C45"/>
    <mergeCell ref="I46:I52"/>
    <mergeCell ref="J46:J52"/>
    <mergeCell ref="N39:N45"/>
    <mergeCell ref="H39:H45"/>
    <mergeCell ref="I39:I45"/>
    <mergeCell ref="A11:A17"/>
    <mergeCell ref="C11:C17"/>
    <mergeCell ref="D11:D17"/>
    <mergeCell ref="E11:E17"/>
    <mergeCell ref="A18:A24"/>
    <mergeCell ref="C18:C24"/>
    <mergeCell ref="D18:D24"/>
    <mergeCell ref="E18:E24"/>
    <mergeCell ref="F18:F24"/>
    <mergeCell ref="B11:B94"/>
    <mergeCell ref="A67:A73"/>
    <mergeCell ref="C67:C73"/>
    <mergeCell ref="D67:D73"/>
    <mergeCell ref="E67:E73"/>
    <mergeCell ref="F67:F73"/>
    <mergeCell ref="A74:A80"/>
    <mergeCell ref="C74:C80"/>
    <mergeCell ref="D74:D80"/>
    <mergeCell ref="E74:E80"/>
    <mergeCell ref="F74:F80"/>
    <mergeCell ref="A81:A87"/>
    <mergeCell ref="C81:C87"/>
    <mergeCell ref="D81:D87"/>
    <mergeCell ref="E81:E87"/>
    <mergeCell ref="AI9:AI10"/>
    <mergeCell ref="AJ9:AJ10"/>
    <mergeCell ref="A9:A10"/>
    <mergeCell ref="B9:B10"/>
    <mergeCell ref="C9:C10"/>
    <mergeCell ref="D9:D10"/>
    <mergeCell ref="E9:E10"/>
    <mergeCell ref="F9:F10"/>
    <mergeCell ref="G9:G10"/>
    <mergeCell ref="H9:H10"/>
    <mergeCell ref="I9:I10"/>
    <mergeCell ref="J9:J10"/>
    <mergeCell ref="K9:K10"/>
    <mergeCell ref="M9:M10"/>
    <mergeCell ref="AF9:AF10"/>
    <mergeCell ref="AG9:AG10"/>
    <mergeCell ref="N9:N10"/>
    <mergeCell ref="O9:O10"/>
    <mergeCell ref="P9:P10"/>
    <mergeCell ref="Q9:Q10"/>
    <mergeCell ref="R9:R10"/>
    <mergeCell ref="S9:S10"/>
    <mergeCell ref="T9:T10"/>
    <mergeCell ref="AD9:AD10"/>
    <mergeCell ref="N11:N17"/>
    <mergeCell ref="F11:F17"/>
    <mergeCell ref="G11:G17"/>
    <mergeCell ref="H11:H17"/>
    <mergeCell ref="I11:I17"/>
    <mergeCell ref="J11:J17"/>
    <mergeCell ref="K11:K17"/>
    <mergeCell ref="L11:L17"/>
    <mergeCell ref="M11:M17"/>
  </mergeCells>
  <conditionalFormatting sqref="K11">
    <cfRule type="cellIs" dxfId="7307" priority="339" operator="equal">
      <formula>"Muy Alta"</formula>
    </cfRule>
    <cfRule type="cellIs" dxfId="7306" priority="340" operator="equal">
      <formula>"Alta"</formula>
    </cfRule>
    <cfRule type="cellIs" dxfId="7305" priority="341" operator="equal">
      <formula>"Media"</formula>
    </cfRule>
    <cfRule type="cellIs" dxfId="7304" priority="342" operator="equal">
      <formula>"Baja"</formula>
    </cfRule>
    <cfRule type="cellIs" dxfId="7303" priority="343" operator="equal">
      <formula>"Muy Baja"</formula>
    </cfRule>
  </conditionalFormatting>
  <conditionalFormatting sqref="K18">
    <cfRule type="cellIs" dxfId="7302" priority="310" operator="equal">
      <formula>"Muy Alta"</formula>
    </cfRule>
    <cfRule type="cellIs" dxfId="7301" priority="311" operator="equal">
      <formula>"Alta"</formula>
    </cfRule>
    <cfRule type="cellIs" dxfId="7300" priority="312" operator="equal">
      <formula>"Media"</formula>
    </cfRule>
    <cfRule type="cellIs" dxfId="7299" priority="313" operator="equal">
      <formula>"Baja"</formula>
    </cfRule>
    <cfRule type="cellIs" dxfId="7298" priority="314" operator="equal">
      <formula>"Muy Baja"</formula>
    </cfRule>
  </conditionalFormatting>
  <conditionalFormatting sqref="K25">
    <cfRule type="cellIs" dxfId="7297" priority="281" operator="equal">
      <formula>"Muy Alta"</formula>
    </cfRule>
    <cfRule type="cellIs" dxfId="7296" priority="282" operator="equal">
      <formula>"Alta"</formula>
    </cfRule>
    <cfRule type="cellIs" dxfId="7295" priority="283" operator="equal">
      <formula>"Media"</formula>
    </cfRule>
    <cfRule type="cellIs" dxfId="7294" priority="284" operator="equal">
      <formula>"Baja"</formula>
    </cfRule>
    <cfRule type="cellIs" dxfId="7293" priority="285" operator="equal">
      <formula>"Muy Baja"</formula>
    </cfRule>
  </conditionalFormatting>
  <conditionalFormatting sqref="K32">
    <cfRule type="cellIs" dxfId="7292" priority="252" operator="equal">
      <formula>"Muy Alta"</formula>
    </cfRule>
    <cfRule type="cellIs" dxfId="7291" priority="253" operator="equal">
      <formula>"Alta"</formula>
    </cfRule>
    <cfRule type="cellIs" dxfId="7290" priority="254" operator="equal">
      <formula>"Media"</formula>
    </cfRule>
    <cfRule type="cellIs" dxfId="7289" priority="255" operator="equal">
      <formula>"Baja"</formula>
    </cfRule>
    <cfRule type="cellIs" dxfId="7288" priority="256" operator="equal">
      <formula>"Muy Baja"</formula>
    </cfRule>
  </conditionalFormatting>
  <conditionalFormatting sqref="K39">
    <cfRule type="cellIs" dxfId="7287" priority="223" operator="equal">
      <formula>"Muy Alta"</formula>
    </cfRule>
    <cfRule type="cellIs" dxfId="7286" priority="224" operator="equal">
      <formula>"Alta"</formula>
    </cfRule>
    <cfRule type="cellIs" dxfId="7285" priority="225" operator="equal">
      <formula>"Media"</formula>
    </cfRule>
    <cfRule type="cellIs" dxfId="7284" priority="226" operator="equal">
      <formula>"Baja"</formula>
    </cfRule>
    <cfRule type="cellIs" dxfId="7283" priority="227" operator="equal">
      <formula>"Muy Baja"</formula>
    </cfRule>
  </conditionalFormatting>
  <conditionalFormatting sqref="K46">
    <cfRule type="cellIs" dxfId="7282" priority="194" operator="equal">
      <formula>"Muy Alta"</formula>
    </cfRule>
    <cfRule type="cellIs" dxfId="7281" priority="195" operator="equal">
      <formula>"Alta"</formula>
    </cfRule>
    <cfRule type="cellIs" dxfId="7280" priority="196" operator="equal">
      <formula>"Media"</formula>
    </cfRule>
    <cfRule type="cellIs" dxfId="7279" priority="197" operator="equal">
      <formula>"Baja"</formula>
    </cfRule>
    <cfRule type="cellIs" dxfId="7278" priority="198" operator="equal">
      <formula>"Muy Baja"</formula>
    </cfRule>
  </conditionalFormatting>
  <conditionalFormatting sqref="K53">
    <cfRule type="cellIs" dxfId="7277" priority="165" operator="equal">
      <formula>"Muy Alta"</formula>
    </cfRule>
    <cfRule type="cellIs" dxfId="7276" priority="166" operator="equal">
      <formula>"Alta"</formula>
    </cfRule>
    <cfRule type="cellIs" dxfId="7275" priority="167" operator="equal">
      <formula>"Media"</formula>
    </cfRule>
    <cfRule type="cellIs" dxfId="7274" priority="168" operator="equal">
      <formula>"Baja"</formula>
    </cfRule>
    <cfRule type="cellIs" dxfId="7273" priority="169" operator="equal">
      <formula>"Muy Baja"</formula>
    </cfRule>
  </conditionalFormatting>
  <conditionalFormatting sqref="K60">
    <cfRule type="cellIs" dxfId="7272" priority="136" operator="equal">
      <formula>"Muy Alta"</formula>
    </cfRule>
    <cfRule type="cellIs" dxfId="7271" priority="137" operator="equal">
      <formula>"Alta"</formula>
    </cfRule>
    <cfRule type="cellIs" dxfId="7270" priority="138" operator="equal">
      <formula>"Media"</formula>
    </cfRule>
    <cfRule type="cellIs" dxfId="7269" priority="139" operator="equal">
      <formula>"Baja"</formula>
    </cfRule>
    <cfRule type="cellIs" dxfId="7268" priority="140" operator="equal">
      <formula>"Muy Baja"</formula>
    </cfRule>
  </conditionalFormatting>
  <conditionalFormatting sqref="K67">
    <cfRule type="cellIs" dxfId="7267" priority="107" operator="equal">
      <formula>"Muy Alta"</formula>
    </cfRule>
    <cfRule type="cellIs" dxfId="7266" priority="108" operator="equal">
      <formula>"Alta"</formula>
    </cfRule>
    <cfRule type="cellIs" dxfId="7265" priority="109" operator="equal">
      <formula>"Media"</formula>
    </cfRule>
    <cfRule type="cellIs" dxfId="7264" priority="110" operator="equal">
      <formula>"Baja"</formula>
    </cfRule>
    <cfRule type="cellIs" dxfId="7263" priority="111" operator="equal">
      <formula>"Muy Baja"</formula>
    </cfRule>
  </conditionalFormatting>
  <conditionalFormatting sqref="K74">
    <cfRule type="cellIs" dxfId="7262" priority="78" operator="equal">
      <formula>"Muy Alta"</formula>
    </cfRule>
    <cfRule type="cellIs" dxfId="7261" priority="79" operator="equal">
      <formula>"Alta"</formula>
    </cfRule>
    <cfRule type="cellIs" dxfId="7260" priority="80" operator="equal">
      <formula>"Media"</formula>
    </cfRule>
    <cfRule type="cellIs" dxfId="7259" priority="81" operator="equal">
      <formula>"Baja"</formula>
    </cfRule>
    <cfRule type="cellIs" dxfId="7258" priority="82" operator="equal">
      <formula>"Muy Baja"</formula>
    </cfRule>
  </conditionalFormatting>
  <conditionalFormatting sqref="K81">
    <cfRule type="cellIs" dxfId="7257" priority="49" operator="equal">
      <formula>"Muy Alta"</formula>
    </cfRule>
    <cfRule type="cellIs" dxfId="7256" priority="50" operator="equal">
      <formula>"Alta"</formula>
    </cfRule>
    <cfRule type="cellIs" dxfId="7255" priority="51" operator="equal">
      <formula>"Media"</formula>
    </cfRule>
    <cfRule type="cellIs" dxfId="7254" priority="52" operator="equal">
      <formula>"Baja"</formula>
    </cfRule>
    <cfRule type="cellIs" dxfId="7253" priority="53" operator="equal">
      <formula>"Muy Baja"</formula>
    </cfRule>
  </conditionalFormatting>
  <conditionalFormatting sqref="K88">
    <cfRule type="cellIs" dxfId="7252" priority="29" operator="equal">
      <formula>"Muy Alta"</formula>
    </cfRule>
    <cfRule type="cellIs" dxfId="7251" priority="30" operator="equal">
      <formula>"Alta"</formula>
    </cfRule>
    <cfRule type="cellIs" dxfId="7250" priority="31" operator="equal">
      <formula>"Media"</formula>
    </cfRule>
    <cfRule type="cellIs" dxfId="7249" priority="32" operator="equal">
      <formula>"Baja"</formula>
    </cfRule>
    <cfRule type="cellIs" dxfId="7248" priority="33" operator="equal">
      <formula>"Muy Baja"</formula>
    </cfRule>
  </conditionalFormatting>
  <conditionalFormatting sqref="N11">
    <cfRule type="containsText" dxfId="7247" priority="320" operator="containsText" text="❌">
      <formula>NOT(ISERROR(SEARCH("❌",N11)))</formula>
    </cfRule>
  </conditionalFormatting>
  <conditionalFormatting sqref="N18">
    <cfRule type="containsText" dxfId="7246" priority="291" operator="containsText" text="❌">
      <formula>NOT(ISERROR(SEARCH("❌",N18)))</formula>
    </cfRule>
  </conditionalFormatting>
  <conditionalFormatting sqref="N25">
    <cfRule type="containsText" dxfId="7245" priority="262" operator="containsText" text="❌">
      <formula>NOT(ISERROR(SEARCH("❌",N25)))</formula>
    </cfRule>
  </conditionalFormatting>
  <conditionalFormatting sqref="N32">
    <cfRule type="containsText" dxfId="7244" priority="233" operator="containsText" text="❌">
      <formula>NOT(ISERROR(SEARCH("❌",N32)))</formula>
    </cfRule>
  </conditionalFormatting>
  <conditionalFormatting sqref="N39">
    <cfRule type="containsText" dxfId="7243" priority="204" operator="containsText" text="❌">
      <formula>NOT(ISERROR(SEARCH("❌",N39)))</formula>
    </cfRule>
  </conditionalFormatting>
  <conditionalFormatting sqref="N46">
    <cfRule type="containsText" dxfId="7242" priority="175" operator="containsText" text="❌">
      <formula>NOT(ISERROR(SEARCH("❌",N46)))</formula>
    </cfRule>
  </conditionalFormatting>
  <conditionalFormatting sqref="N53">
    <cfRule type="containsText" dxfId="7241" priority="146" operator="containsText" text="❌">
      <formula>NOT(ISERROR(SEARCH("❌",N53)))</formula>
    </cfRule>
  </conditionalFormatting>
  <conditionalFormatting sqref="N60">
    <cfRule type="containsText" dxfId="7240" priority="117" operator="containsText" text="❌">
      <formula>NOT(ISERROR(SEARCH("❌",N60)))</formula>
    </cfRule>
  </conditionalFormatting>
  <conditionalFormatting sqref="N67">
    <cfRule type="containsText" dxfId="7239" priority="88" operator="containsText" text="❌">
      <formula>NOT(ISERROR(SEARCH("❌",N67)))</formula>
    </cfRule>
  </conditionalFormatting>
  <conditionalFormatting sqref="N74">
    <cfRule type="containsText" dxfId="7238" priority="59" operator="containsText" text="❌">
      <formula>NOT(ISERROR(SEARCH("❌",N74)))</formula>
    </cfRule>
  </conditionalFormatting>
  <conditionalFormatting sqref="N81">
    <cfRule type="containsText" dxfId="7237" priority="39" operator="containsText" text="❌">
      <formula>NOT(ISERROR(SEARCH("❌",N81)))</formula>
    </cfRule>
  </conditionalFormatting>
  <conditionalFormatting sqref="N88">
    <cfRule type="containsText" dxfId="7236" priority="19" operator="containsText" text="❌">
      <formula>NOT(ISERROR(SEARCH("❌",N88)))</formula>
    </cfRule>
  </conditionalFormatting>
  <conditionalFormatting sqref="O11">
    <cfRule type="cellIs" dxfId="7235" priority="344" operator="equal">
      <formula>"Catastrófico"</formula>
    </cfRule>
    <cfRule type="cellIs" dxfId="7234" priority="345" operator="equal">
      <formula>"Mayor"</formula>
    </cfRule>
    <cfRule type="cellIs" dxfId="7233" priority="346" operator="equal">
      <formula>"Moderado"</formula>
    </cfRule>
    <cfRule type="cellIs" dxfId="7232" priority="347" operator="equal">
      <formula>"Menor"</formula>
    </cfRule>
    <cfRule type="cellIs" dxfId="7231" priority="348" operator="equal">
      <formula>"Leve"</formula>
    </cfRule>
  </conditionalFormatting>
  <conditionalFormatting sqref="O18">
    <cfRule type="cellIs" dxfId="7230" priority="315" operator="equal">
      <formula>"Catastrófico"</formula>
    </cfRule>
    <cfRule type="cellIs" dxfId="7229" priority="316" operator="equal">
      <formula>"Mayor"</formula>
    </cfRule>
    <cfRule type="cellIs" dxfId="7228" priority="317" operator="equal">
      <formula>"Moderado"</formula>
    </cfRule>
    <cfRule type="cellIs" dxfId="7227" priority="318" operator="equal">
      <formula>"Menor"</formula>
    </cfRule>
    <cfRule type="cellIs" dxfId="7226" priority="319" operator="equal">
      <formula>"Leve"</formula>
    </cfRule>
  </conditionalFormatting>
  <conditionalFormatting sqref="O25">
    <cfRule type="cellIs" dxfId="7225" priority="286" operator="equal">
      <formula>"Catastrófico"</formula>
    </cfRule>
    <cfRule type="cellIs" dxfId="7224" priority="287" operator="equal">
      <formula>"Mayor"</formula>
    </cfRule>
    <cfRule type="cellIs" dxfId="7223" priority="288" operator="equal">
      <formula>"Moderado"</formula>
    </cfRule>
    <cfRule type="cellIs" dxfId="7222" priority="289" operator="equal">
      <formula>"Menor"</formula>
    </cfRule>
    <cfRule type="cellIs" dxfId="7221" priority="290" operator="equal">
      <formula>"Leve"</formula>
    </cfRule>
  </conditionalFormatting>
  <conditionalFormatting sqref="O32">
    <cfRule type="cellIs" dxfId="7220" priority="257" operator="equal">
      <formula>"Catastrófico"</formula>
    </cfRule>
    <cfRule type="cellIs" dxfId="7219" priority="258" operator="equal">
      <formula>"Mayor"</formula>
    </cfRule>
    <cfRule type="cellIs" dxfId="7218" priority="259" operator="equal">
      <formula>"Moderado"</formula>
    </cfRule>
    <cfRule type="cellIs" dxfId="7217" priority="260" operator="equal">
      <formula>"Menor"</formula>
    </cfRule>
    <cfRule type="cellIs" dxfId="7216" priority="261" operator="equal">
      <formula>"Leve"</formula>
    </cfRule>
  </conditionalFormatting>
  <conditionalFormatting sqref="O39">
    <cfRule type="cellIs" dxfId="7215" priority="228" operator="equal">
      <formula>"Catastrófico"</formula>
    </cfRule>
    <cfRule type="cellIs" dxfId="7214" priority="229" operator="equal">
      <formula>"Mayor"</formula>
    </cfRule>
    <cfRule type="cellIs" dxfId="7213" priority="230" operator="equal">
      <formula>"Moderado"</formula>
    </cfRule>
    <cfRule type="cellIs" dxfId="7212" priority="231" operator="equal">
      <formula>"Menor"</formula>
    </cfRule>
    <cfRule type="cellIs" dxfId="7211" priority="232" operator="equal">
      <formula>"Leve"</formula>
    </cfRule>
  </conditionalFormatting>
  <conditionalFormatting sqref="O46">
    <cfRule type="cellIs" dxfId="7210" priority="199" operator="equal">
      <formula>"Catastrófico"</formula>
    </cfRule>
    <cfRule type="cellIs" dxfId="7209" priority="200" operator="equal">
      <formula>"Mayor"</formula>
    </cfRule>
    <cfRule type="cellIs" dxfId="7208" priority="201" operator="equal">
      <formula>"Moderado"</formula>
    </cfRule>
    <cfRule type="cellIs" dxfId="7207" priority="202" operator="equal">
      <formula>"Menor"</formula>
    </cfRule>
    <cfRule type="cellIs" dxfId="7206" priority="203" operator="equal">
      <formula>"Leve"</formula>
    </cfRule>
  </conditionalFormatting>
  <conditionalFormatting sqref="O53">
    <cfRule type="cellIs" dxfId="7205" priority="170" operator="equal">
      <formula>"Catastrófico"</formula>
    </cfRule>
    <cfRule type="cellIs" dxfId="7204" priority="171" operator="equal">
      <formula>"Mayor"</formula>
    </cfRule>
    <cfRule type="cellIs" dxfId="7203" priority="172" operator="equal">
      <formula>"Moderado"</formula>
    </cfRule>
    <cfRule type="cellIs" dxfId="7202" priority="173" operator="equal">
      <formula>"Menor"</formula>
    </cfRule>
    <cfRule type="cellIs" dxfId="7201" priority="174" operator="equal">
      <formula>"Leve"</formula>
    </cfRule>
  </conditionalFormatting>
  <conditionalFormatting sqref="O60">
    <cfRule type="cellIs" dxfId="7200" priority="141" operator="equal">
      <formula>"Catastrófico"</formula>
    </cfRule>
    <cfRule type="cellIs" dxfId="7199" priority="142" operator="equal">
      <formula>"Mayor"</formula>
    </cfRule>
    <cfRule type="cellIs" dxfId="7198" priority="143" operator="equal">
      <formula>"Moderado"</formula>
    </cfRule>
    <cfRule type="cellIs" dxfId="7197" priority="144" operator="equal">
      <formula>"Menor"</formula>
    </cfRule>
    <cfRule type="cellIs" dxfId="7196" priority="145" operator="equal">
      <formula>"Leve"</formula>
    </cfRule>
  </conditionalFormatting>
  <conditionalFormatting sqref="O67">
    <cfRule type="cellIs" dxfId="7195" priority="112" operator="equal">
      <formula>"Catastrófico"</formula>
    </cfRule>
    <cfRule type="cellIs" dxfId="7194" priority="113" operator="equal">
      <formula>"Mayor"</formula>
    </cfRule>
    <cfRule type="cellIs" dxfId="7193" priority="114" operator="equal">
      <formula>"Moderado"</formula>
    </cfRule>
    <cfRule type="cellIs" dxfId="7192" priority="115" operator="equal">
      <formula>"Menor"</formula>
    </cfRule>
    <cfRule type="cellIs" dxfId="7191" priority="116" operator="equal">
      <formula>"Leve"</formula>
    </cfRule>
  </conditionalFormatting>
  <conditionalFormatting sqref="O74">
    <cfRule type="cellIs" dxfId="7190" priority="83" operator="equal">
      <formula>"Catastrófico"</formula>
    </cfRule>
    <cfRule type="cellIs" dxfId="7189" priority="84" operator="equal">
      <formula>"Mayor"</formula>
    </cfRule>
    <cfRule type="cellIs" dxfId="7188" priority="85" operator="equal">
      <formula>"Moderado"</formula>
    </cfRule>
    <cfRule type="cellIs" dxfId="7187" priority="86" operator="equal">
      <formula>"Menor"</formula>
    </cfRule>
    <cfRule type="cellIs" dxfId="7186" priority="87" operator="equal">
      <formula>"Leve"</formula>
    </cfRule>
  </conditionalFormatting>
  <conditionalFormatting sqref="O81">
    <cfRule type="cellIs" dxfId="7185" priority="54" operator="equal">
      <formula>"Catastrófico"</formula>
    </cfRule>
    <cfRule type="cellIs" dxfId="7184" priority="55" operator="equal">
      <formula>"Mayor"</formula>
    </cfRule>
    <cfRule type="cellIs" dxfId="7183" priority="56" operator="equal">
      <formula>"Moderado"</formula>
    </cfRule>
    <cfRule type="cellIs" dxfId="7182" priority="57" operator="equal">
      <formula>"Menor"</formula>
    </cfRule>
    <cfRule type="cellIs" dxfId="7181" priority="58" operator="equal">
      <formula>"Leve"</formula>
    </cfRule>
  </conditionalFormatting>
  <conditionalFormatting sqref="O88">
    <cfRule type="cellIs" dxfId="7180" priority="34" operator="equal">
      <formula>"Catastrófico"</formula>
    </cfRule>
    <cfRule type="cellIs" dxfId="7179" priority="35" operator="equal">
      <formula>"Mayor"</formula>
    </cfRule>
    <cfRule type="cellIs" dxfId="7178" priority="36" operator="equal">
      <formula>"Moderado"</formula>
    </cfRule>
    <cfRule type="cellIs" dxfId="7177" priority="37" operator="equal">
      <formula>"Menor"</formula>
    </cfRule>
    <cfRule type="cellIs" dxfId="7176" priority="38" operator="equal">
      <formula>"Leve"</formula>
    </cfRule>
  </conditionalFormatting>
  <conditionalFormatting sqref="Q11">
    <cfRule type="cellIs" dxfId="7175" priority="335" operator="equal">
      <formula>"Extremo"</formula>
    </cfRule>
    <cfRule type="cellIs" dxfId="7174" priority="336" operator="equal">
      <formula>"Alto"</formula>
    </cfRule>
    <cfRule type="cellIs" dxfId="7173" priority="337" operator="equal">
      <formula>"Moderado"</formula>
    </cfRule>
    <cfRule type="cellIs" dxfId="7172" priority="338" operator="equal">
      <formula>"Bajo"</formula>
    </cfRule>
  </conditionalFormatting>
  <conditionalFormatting sqref="Q18">
    <cfRule type="cellIs" dxfId="7171" priority="306" operator="equal">
      <formula>"Extremo"</formula>
    </cfRule>
    <cfRule type="cellIs" dxfId="7170" priority="307" operator="equal">
      <formula>"Alto"</formula>
    </cfRule>
    <cfRule type="cellIs" dxfId="7169" priority="308" operator="equal">
      <formula>"Moderado"</formula>
    </cfRule>
    <cfRule type="cellIs" dxfId="7168" priority="309" operator="equal">
      <formula>"Bajo"</formula>
    </cfRule>
  </conditionalFormatting>
  <conditionalFormatting sqref="Q25">
    <cfRule type="cellIs" dxfId="7167" priority="277" operator="equal">
      <formula>"Extremo"</formula>
    </cfRule>
    <cfRule type="cellIs" dxfId="7166" priority="278" operator="equal">
      <formula>"Alto"</formula>
    </cfRule>
    <cfRule type="cellIs" dxfId="7165" priority="279" operator="equal">
      <formula>"Moderado"</formula>
    </cfRule>
    <cfRule type="cellIs" dxfId="7164" priority="280" operator="equal">
      <formula>"Bajo"</formula>
    </cfRule>
  </conditionalFormatting>
  <conditionalFormatting sqref="Q32">
    <cfRule type="cellIs" dxfId="7163" priority="248" operator="equal">
      <formula>"Extremo"</formula>
    </cfRule>
    <cfRule type="cellIs" dxfId="7162" priority="249" operator="equal">
      <formula>"Alto"</formula>
    </cfRule>
    <cfRule type="cellIs" dxfId="7161" priority="250" operator="equal">
      <formula>"Moderado"</formula>
    </cfRule>
    <cfRule type="cellIs" dxfId="7160" priority="251" operator="equal">
      <formula>"Bajo"</formula>
    </cfRule>
  </conditionalFormatting>
  <conditionalFormatting sqref="Q39">
    <cfRule type="cellIs" dxfId="7159" priority="219" operator="equal">
      <formula>"Extremo"</formula>
    </cfRule>
    <cfRule type="cellIs" dxfId="7158" priority="220" operator="equal">
      <formula>"Alto"</formula>
    </cfRule>
    <cfRule type="cellIs" dxfId="7157" priority="221" operator="equal">
      <formula>"Moderado"</formula>
    </cfRule>
    <cfRule type="cellIs" dxfId="7156" priority="222" operator="equal">
      <formula>"Bajo"</formula>
    </cfRule>
  </conditionalFormatting>
  <conditionalFormatting sqref="Q46">
    <cfRule type="cellIs" dxfId="7155" priority="190" operator="equal">
      <formula>"Extremo"</formula>
    </cfRule>
    <cfRule type="cellIs" dxfId="7154" priority="191" operator="equal">
      <formula>"Alto"</formula>
    </cfRule>
    <cfRule type="cellIs" dxfId="7153" priority="192" operator="equal">
      <formula>"Moderado"</formula>
    </cfRule>
    <cfRule type="cellIs" dxfId="7152" priority="193" operator="equal">
      <formula>"Bajo"</formula>
    </cfRule>
  </conditionalFormatting>
  <conditionalFormatting sqref="Q53">
    <cfRule type="cellIs" dxfId="7151" priority="161" operator="equal">
      <formula>"Extremo"</formula>
    </cfRule>
    <cfRule type="cellIs" dxfId="7150" priority="162" operator="equal">
      <formula>"Alto"</formula>
    </cfRule>
    <cfRule type="cellIs" dxfId="7149" priority="163" operator="equal">
      <formula>"Moderado"</formula>
    </cfRule>
    <cfRule type="cellIs" dxfId="7148" priority="164" operator="equal">
      <formula>"Bajo"</formula>
    </cfRule>
  </conditionalFormatting>
  <conditionalFormatting sqref="Q60">
    <cfRule type="cellIs" dxfId="7147" priority="132" operator="equal">
      <formula>"Extremo"</formula>
    </cfRule>
    <cfRule type="cellIs" dxfId="7146" priority="133" operator="equal">
      <formula>"Alto"</formula>
    </cfRule>
    <cfRule type="cellIs" dxfId="7145" priority="134" operator="equal">
      <formula>"Moderado"</formula>
    </cfRule>
    <cfRule type="cellIs" dxfId="7144" priority="135" operator="equal">
      <formula>"Bajo"</formula>
    </cfRule>
  </conditionalFormatting>
  <conditionalFormatting sqref="Q67">
    <cfRule type="cellIs" dxfId="7143" priority="103" operator="equal">
      <formula>"Extremo"</formula>
    </cfRule>
    <cfRule type="cellIs" dxfId="7142" priority="104" operator="equal">
      <formula>"Alto"</formula>
    </cfRule>
    <cfRule type="cellIs" dxfId="7141" priority="105" operator="equal">
      <formula>"Moderado"</formula>
    </cfRule>
    <cfRule type="cellIs" dxfId="7140" priority="106" operator="equal">
      <formula>"Bajo"</formula>
    </cfRule>
  </conditionalFormatting>
  <conditionalFormatting sqref="Q74">
    <cfRule type="cellIs" dxfId="7139" priority="74" operator="equal">
      <formula>"Extremo"</formula>
    </cfRule>
    <cfRule type="cellIs" dxfId="7138" priority="75" operator="equal">
      <formula>"Alto"</formula>
    </cfRule>
    <cfRule type="cellIs" dxfId="7137" priority="76" operator="equal">
      <formula>"Moderado"</formula>
    </cfRule>
    <cfRule type="cellIs" dxfId="7136" priority="77" operator="equal">
      <formula>"Bajo"</formula>
    </cfRule>
  </conditionalFormatting>
  <conditionalFormatting sqref="Q81">
    <cfRule type="cellIs" dxfId="7135" priority="45" operator="equal">
      <formula>"Extremo"</formula>
    </cfRule>
    <cfRule type="cellIs" dxfId="7134" priority="46" operator="equal">
      <formula>"Alto"</formula>
    </cfRule>
    <cfRule type="cellIs" dxfId="7133" priority="47" operator="equal">
      <formula>"Moderado"</formula>
    </cfRule>
    <cfRule type="cellIs" dxfId="7132" priority="48" operator="equal">
      <formula>"Bajo"</formula>
    </cfRule>
  </conditionalFormatting>
  <conditionalFormatting sqref="Q88">
    <cfRule type="cellIs" dxfId="7131" priority="25" operator="equal">
      <formula>"Extremo"</formula>
    </cfRule>
    <cfRule type="cellIs" dxfId="7130" priority="26" operator="equal">
      <formula>"Alto"</formula>
    </cfRule>
    <cfRule type="cellIs" dxfId="7129" priority="27" operator="equal">
      <formula>"Moderado"</formula>
    </cfRule>
    <cfRule type="cellIs" dxfId="7128" priority="28" operator="equal">
      <formula>"Bajo"</formula>
    </cfRule>
  </conditionalFormatting>
  <conditionalFormatting sqref="AE11">
    <cfRule type="cellIs" dxfId="7127" priority="330" operator="equal">
      <formula>"Muy Alta"</formula>
    </cfRule>
    <cfRule type="cellIs" dxfId="7126" priority="331" operator="equal">
      <formula>"Alta"</formula>
    </cfRule>
    <cfRule type="cellIs" dxfId="7125" priority="332" operator="equal">
      <formula>"Media"</formula>
    </cfRule>
    <cfRule type="cellIs" dxfId="7124" priority="333" operator="equal">
      <formula>"Baja"</formula>
    </cfRule>
    <cfRule type="cellIs" dxfId="7123" priority="334" operator="equal">
      <formula>"Muy Baja"</formula>
    </cfRule>
  </conditionalFormatting>
  <conditionalFormatting sqref="AE18">
    <cfRule type="cellIs" dxfId="7122" priority="301" operator="equal">
      <formula>"Muy Alta"</formula>
    </cfRule>
    <cfRule type="cellIs" dxfId="7121" priority="302" operator="equal">
      <formula>"Alta"</formula>
    </cfRule>
    <cfRule type="cellIs" dxfId="7120" priority="303" operator="equal">
      <formula>"Media"</formula>
    </cfRule>
    <cfRule type="cellIs" dxfId="7119" priority="304" operator="equal">
      <formula>"Baja"</formula>
    </cfRule>
    <cfRule type="cellIs" dxfId="7118" priority="305" operator="equal">
      <formula>"Muy Baja"</formula>
    </cfRule>
  </conditionalFormatting>
  <conditionalFormatting sqref="AE25">
    <cfRule type="cellIs" dxfId="7117" priority="272" operator="equal">
      <formula>"Muy Alta"</formula>
    </cfRule>
    <cfRule type="cellIs" dxfId="7116" priority="273" operator="equal">
      <formula>"Alta"</formula>
    </cfRule>
    <cfRule type="cellIs" dxfId="7115" priority="274" operator="equal">
      <formula>"Media"</formula>
    </cfRule>
    <cfRule type="cellIs" dxfId="7114" priority="275" operator="equal">
      <formula>"Baja"</formula>
    </cfRule>
    <cfRule type="cellIs" dxfId="7113" priority="276" operator="equal">
      <formula>"Muy Baja"</formula>
    </cfRule>
  </conditionalFormatting>
  <conditionalFormatting sqref="AE32">
    <cfRule type="cellIs" dxfId="7112" priority="243" operator="equal">
      <formula>"Muy Alta"</formula>
    </cfRule>
    <cfRule type="cellIs" dxfId="7111" priority="244" operator="equal">
      <formula>"Alta"</formula>
    </cfRule>
    <cfRule type="cellIs" dxfId="7110" priority="245" operator="equal">
      <formula>"Media"</formula>
    </cfRule>
    <cfRule type="cellIs" dxfId="7109" priority="246" operator="equal">
      <formula>"Baja"</formula>
    </cfRule>
    <cfRule type="cellIs" dxfId="7108" priority="247" operator="equal">
      <formula>"Muy Baja"</formula>
    </cfRule>
  </conditionalFormatting>
  <conditionalFormatting sqref="AE39">
    <cfRule type="cellIs" dxfId="7107" priority="214" operator="equal">
      <formula>"Muy Alta"</formula>
    </cfRule>
    <cfRule type="cellIs" dxfId="7106" priority="215" operator="equal">
      <formula>"Alta"</formula>
    </cfRule>
    <cfRule type="cellIs" dxfId="7105" priority="216" operator="equal">
      <formula>"Media"</formula>
    </cfRule>
    <cfRule type="cellIs" dxfId="7104" priority="217" operator="equal">
      <formula>"Baja"</formula>
    </cfRule>
    <cfRule type="cellIs" dxfId="7103" priority="218" operator="equal">
      <formula>"Muy Baja"</formula>
    </cfRule>
  </conditionalFormatting>
  <conditionalFormatting sqref="AE46">
    <cfRule type="cellIs" dxfId="7102" priority="185" operator="equal">
      <formula>"Muy Alta"</formula>
    </cfRule>
    <cfRule type="cellIs" dxfId="7101" priority="186" operator="equal">
      <formula>"Alta"</formula>
    </cfRule>
    <cfRule type="cellIs" dxfId="7100" priority="187" operator="equal">
      <formula>"Media"</formula>
    </cfRule>
    <cfRule type="cellIs" dxfId="7099" priority="188" operator="equal">
      <formula>"Baja"</formula>
    </cfRule>
    <cfRule type="cellIs" dxfId="7098" priority="189" operator="equal">
      <formula>"Muy Baja"</formula>
    </cfRule>
  </conditionalFormatting>
  <conditionalFormatting sqref="AE53">
    <cfRule type="cellIs" dxfId="7097" priority="156" operator="equal">
      <formula>"Muy Alta"</formula>
    </cfRule>
    <cfRule type="cellIs" dxfId="7096" priority="157" operator="equal">
      <formula>"Alta"</formula>
    </cfRule>
    <cfRule type="cellIs" dxfId="7095" priority="158" operator="equal">
      <formula>"Media"</formula>
    </cfRule>
    <cfRule type="cellIs" dxfId="7094" priority="159" operator="equal">
      <formula>"Baja"</formula>
    </cfRule>
    <cfRule type="cellIs" dxfId="7093" priority="160" operator="equal">
      <formula>"Muy Baja"</formula>
    </cfRule>
  </conditionalFormatting>
  <conditionalFormatting sqref="AE60">
    <cfRule type="cellIs" dxfId="7092" priority="127" operator="equal">
      <formula>"Muy Alta"</formula>
    </cfRule>
    <cfRule type="cellIs" dxfId="7091" priority="128" operator="equal">
      <formula>"Alta"</formula>
    </cfRule>
    <cfRule type="cellIs" dxfId="7090" priority="129" operator="equal">
      <formula>"Media"</formula>
    </cfRule>
    <cfRule type="cellIs" dxfId="7089" priority="130" operator="equal">
      <formula>"Baja"</formula>
    </cfRule>
    <cfRule type="cellIs" dxfId="7088" priority="131" operator="equal">
      <formula>"Muy Baja"</formula>
    </cfRule>
  </conditionalFormatting>
  <conditionalFormatting sqref="AE67">
    <cfRule type="cellIs" dxfId="7087" priority="98" operator="equal">
      <formula>"Muy Alta"</formula>
    </cfRule>
    <cfRule type="cellIs" dxfId="7086" priority="99" operator="equal">
      <formula>"Alta"</formula>
    </cfRule>
    <cfRule type="cellIs" dxfId="7085" priority="100" operator="equal">
      <formula>"Media"</formula>
    </cfRule>
    <cfRule type="cellIs" dxfId="7084" priority="101" operator="equal">
      <formula>"Baja"</formula>
    </cfRule>
    <cfRule type="cellIs" dxfId="7083" priority="102" operator="equal">
      <formula>"Muy Baja"</formula>
    </cfRule>
  </conditionalFormatting>
  <conditionalFormatting sqref="AE74">
    <cfRule type="cellIs" dxfId="7082" priority="69" operator="equal">
      <formula>"Muy Alta"</formula>
    </cfRule>
    <cfRule type="cellIs" dxfId="7081" priority="70" operator="equal">
      <formula>"Alta"</formula>
    </cfRule>
    <cfRule type="cellIs" dxfId="7080" priority="71" operator="equal">
      <formula>"Media"</formula>
    </cfRule>
    <cfRule type="cellIs" dxfId="7079" priority="72" operator="equal">
      <formula>"Baja"</formula>
    </cfRule>
    <cfRule type="cellIs" dxfId="7078" priority="73" operator="equal">
      <formula>"Muy Baja"</formula>
    </cfRule>
  </conditionalFormatting>
  <conditionalFormatting sqref="AE81">
    <cfRule type="cellIs" dxfId="7077" priority="40" operator="equal">
      <formula>"Muy Alta"</formula>
    </cfRule>
    <cfRule type="cellIs" dxfId="7076" priority="41" operator="equal">
      <formula>"Alta"</formula>
    </cfRule>
    <cfRule type="cellIs" dxfId="7075" priority="42" operator="equal">
      <formula>"Media"</formula>
    </cfRule>
    <cfRule type="cellIs" dxfId="7074" priority="43" operator="equal">
      <formula>"Baja"</formula>
    </cfRule>
    <cfRule type="cellIs" dxfId="7073" priority="44" operator="equal">
      <formula>"Muy Baja"</formula>
    </cfRule>
  </conditionalFormatting>
  <conditionalFormatting sqref="AE88">
    <cfRule type="cellIs" dxfId="7072" priority="20" operator="equal">
      <formula>"Muy Alta"</formula>
    </cfRule>
    <cfRule type="cellIs" dxfId="7071" priority="21" operator="equal">
      <formula>"Alta"</formula>
    </cfRule>
    <cfRule type="cellIs" dxfId="7070" priority="22" operator="equal">
      <formula>"Media"</formula>
    </cfRule>
    <cfRule type="cellIs" dxfId="7069" priority="23" operator="equal">
      <formula>"Baja"</formula>
    </cfRule>
    <cfRule type="cellIs" dxfId="7068" priority="24" operator="equal">
      <formula>"Muy Baja"</formula>
    </cfRule>
  </conditionalFormatting>
  <conditionalFormatting sqref="AG11">
    <cfRule type="cellIs" dxfId="7067" priority="325" operator="equal">
      <formula>"Catastrófico"</formula>
    </cfRule>
    <cfRule type="cellIs" dxfId="7066" priority="326" operator="equal">
      <formula>"Mayor"</formula>
    </cfRule>
    <cfRule type="cellIs" dxfId="7065" priority="327" operator="equal">
      <formula>"Moderado"</formula>
    </cfRule>
    <cfRule type="cellIs" dxfId="7064" priority="328" operator="equal">
      <formula>"Menor"</formula>
    </cfRule>
    <cfRule type="cellIs" dxfId="7063" priority="329" operator="equal">
      <formula>"Leve"</formula>
    </cfRule>
  </conditionalFormatting>
  <conditionalFormatting sqref="AG18">
    <cfRule type="cellIs" dxfId="7062" priority="296" operator="equal">
      <formula>"Catastrófico"</formula>
    </cfRule>
    <cfRule type="cellIs" dxfId="7061" priority="297" operator="equal">
      <formula>"Mayor"</formula>
    </cfRule>
    <cfRule type="cellIs" dxfId="7060" priority="298" operator="equal">
      <formula>"Moderado"</formula>
    </cfRule>
    <cfRule type="cellIs" dxfId="7059" priority="299" operator="equal">
      <formula>"Menor"</formula>
    </cfRule>
    <cfRule type="cellIs" dxfId="7058" priority="300" operator="equal">
      <formula>"Leve"</formula>
    </cfRule>
  </conditionalFormatting>
  <conditionalFormatting sqref="AG25">
    <cfRule type="cellIs" dxfId="7057" priority="267" operator="equal">
      <formula>"Catastrófico"</formula>
    </cfRule>
    <cfRule type="cellIs" dxfId="7056" priority="268" operator="equal">
      <formula>"Mayor"</formula>
    </cfRule>
    <cfRule type="cellIs" dxfId="7055" priority="269" operator="equal">
      <formula>"Moderado"</formula>
    </cfRule>
    <cfRule type="cellIs" dxfId="7054" priority="270" operator="equal">
      <formula>"Menor"</formula>
    </cfRule>
    <cfRule type="cellIs" dxfId="7053" priority="271" operator="equal">
      <formula>"Leve"</formula>
    </cfRule>
  </conditionalFormatting>
  <conditionalFormatting sqref="AG32">
    <cfRule type="cellIs" dxfId="7052" priority="238" operator="equal">
      <formula>"Catastrófico"</formula>
    </cfRule>
    <cfRule type="cellIs" dxfId="7051" priority="239" operator="equal">
      <formula>"Mayor"</formula>
    </cfRule>
    <cfRule type="cellIs" dxfId="7050" priority="240" operator="equal">
      <formula>"Moderado"</formula>
    </cfRule>
    <cfRule type="cellIs" dxfId="7049" priority="241" operator="equal">
      <formula>"Menor"</formula>
    </cfRule>
    <cfRule type="cellIs" dxfId="7048" priority="242" operator="equal">
      <formula>"Leve"</formula>
    </cfRule>
  </conditionalFormatting>
  <conditionalFormatting sqref="AG39">
    <cfRule type="cellIs" dxfId="7047" priority="209" operator="equal">
      <formula>"Catastrófico"</formula>
    </cfRule>
    <cfRule type="cellIs" dxfId="7046" priority="210" operator="equal">
      <formula>"Mayor"</formula>
    </cfRule>
    <cfRule type="cellIs" dxfId="7045" priority="211" operator="equal">
      <formula>"Moderado"</formula>
    </cfRule>
    <cfRule type="cellIs" dxfId="7044" priority="212" operator="equal">
      <formula>"Menor"</formula>
    </cfRule>
    <cfRule type="cellIs" dxfId="7043" priority="213" operator="equal">
      <formula>"Leve"</formula>
    </cfRule>
  </conditionalFormatting>
  <conditionalFormatting sqref="AG46">
    <cfRule type="cellIs" dxfId="7042" priority="180" operator="equal">
      <formula>"Catastrófico"</formula>
    </cfRule>
    <cfRule type="cellIs" dxfId="7041" priority="181" operator="equal">
      <formula>"Mayor"</formula>
    </cfRule>
    <cfRule type="cellIs" dxfId="7040" priority="182" operator="equal">
      <formula>"Moderado"</formula>
    </cfRule>
    <cfRule type="cellIs" dxfId="7039" priority="183" operator="equal">
      <formula>"Menor"</formula>
    </cfRule>
    <cfRule type="cellIs" dxfId="7038" priority="184" operator="equal">
      <formula>"Leve"</formula>
    </cfRule>
  </conditionalFormatting>
  <conditionalFormatting sqref="AG53">
    <cfRule type="cellIs" dxfId="7037" priority="151" operator="equal">
      <formula>"Catastrófico"</formula>
    </cfRule>
    <cfRule type="cellIs" dxfId="7036" priority="152" operator="equal">
      <formula>"Mayor"</formula>
    </cfRule>
    <cfRule type="cellIs" dxfId="7035" priority="153" operator="equal">
      <formula>"Moderado"</formula>
    </cfRule>
    <cfRule type="cellIs" dxfId="7034" priority="154" operator="equal">
      <formula>"Menor"</formula>
    </cfRule>
    <cfRule type="cellIs" dxfId="7033" priority="155" operator="equal">
      <formula>"Leve"</formula>
    </cfRule>
  </conditionalFormatting>
  <conditionalFormatting sqref="AG60">
    <cfRule type="cellIs" dxfId="7032" priority="122" operator="equal">
      <formula>"Catastrófico"</formula>
    </cfRule>
    <cfRule type="cellIs" dxfId="7031" priority="123" operator="equal">
      <formula>"Mayor"</formula>
    </cfRule>
    <cfRule type="cellIs" dxfId="7030" priority="124" operator="equal">
      <formula>"Moderado"</formula>
    </cfRule>
    <cfRule type="cellIs" dxfId="7029" priority="125" operator="equal">
      <formula>"Menor"</formula>
    </cfRule>
    <cfRule type="cellIs" dxfId="7028" priority="126" operator="equal">
      <formula>"Leve"</formula>
    </cfRule>
  </conditionalFormatting>
  <conditionalFormatting sqref="AG67">
    <cfRule type="cellIs" dxfId="7027" priority="93" operator="equal">
      <formula>"Catastrófico"</formula>
    </cfRule>
    <cfRule type="cellIs" dxfId="7026" priority="94" operator="equal">
      <formula>"Mayor"</formula>
    </cfRule>
    <cfRule type="cellIs" dxfId="7025" priority="95" operator="equal">
      <formula>"Moderado"</formula>
    </cfRule>
    <cfRule type="cellIs" dxfId="7024" priority="96" operator="equal">
      <formula>"Menor"</formula>
    </cfRule>
    <cfRule type="cellIs" dxfId="7023" priority="97" operator="equal">
      <formula>"Leve"</formula>
    </cfRule>
  </conditionalFormatting>
  <conditionalFormatting sqref="AG74">
    <cfRule type="cellIs" dxfId="7022" priority="64" operator="equal">
      <formula>"Catastrófico"</formula>
    </cfRule>
    <cfRule type="cellIs" dxfId="7021" priority="65" operator="equal">
      <formula>"Mayor"</formula>
    </cfRule>
    <cfRule type="cellIs" dxfId="7020" priority="66" operator="equal">
      <formula>"Moderado"</formula>
    </cfRule>
    <cfRule type="cellIs" dxfId="7019" priority="67" operator="equal">
      <formula>"Menor"</formula>
    </cfRule>
    <cfRule type="cellIs" dxfId="7018" priority="68" operator="equal">
      <formula>"Leve"</formula>
    </cfRule>
  </conditionalFormatting>
  <conditionalFormatting sqref="AG81">
    <cfRule type="cellIs" dxfId="7017" priority="6" operator="equal">
      <formula>"Catastrófico"</formula>
    </cfRule>
    <cfRule type="cellIs" dxfId="7016" priority="7" operator="equal">
      <formula>"Mayor"</formula>
    </cfRule>
    <cfRule type="cellIs" dxfId="7015" priority="8" operator="equal">
      <formula>"Moderado"</formula>
    </cfRule>
    <cfRule type="cellIs" dxfId="7014" priority="9" operator="equal">
      <formula>"Menor"</formula>
    </cfRule>
    <cfRule type="cellIs" dxfId="7013" priority="10" operator="equal">
      <formula>"Leve"</formula>
    </cfRule>
  </conditionalFormatting>
  <conditionalFormatting sqref="AG88">
    <cfRule type="cellIs" dxfId="7012" priority="1" operator="equal">
      <formula>"Catastrófico"</formula>
    </cfRule>
    <cfRule type="cellIs" dxfId="7011" priority="2" operator="equal">
      <formula>"Mayor"</formula>
    </cfRule>
    <cfRule type="cellIs" dxfId="7010" priority="3" operator="equal">
      <formula>"Moderado"</formula>
    </cfRule>
    <cfRule type="cellIs" dxfId="7009" priority="4" operator="equal">
      <formula>"Menor"</formula>
    </cfRule>
    <cfRule type="cellIs" dxfId="7008" priority="5" operator="equal">
      <formula>"Leve"</formula>
    </cfRule>
  </conditionalFormatting>
  <conditionalFormatting sqref="AI11">
    <cfRule type="cellIs" dxfId="7007" priority="321" operator="equal">
      <formula>"Extremo"</formula>
    </cfRule>
    <cfRule type="cellIs" dxfId="7006" priority="322" operator="equal">
      <formula>"Alto"</formula>
    </cfRule>
    <cfRule type="cellIs" dxfId="7005" priority="323" operator="equal">
      <formula>"Moderado"</formula>
    </cfRule>
    <cfRule type="cellIs" dxfId="7004" priority="324" operator="equal">
      <formula>"Bajo"</formula>
    </cfRule>
  </conditionalFormatting>
  <conditionalFormatting sqref="AI18">
    <cfRule type="cellIs" dxfId="7003" priority="292" operator="equal">
      <formula>"Extremo"</formula>
    </cfRule>
    <cfRule type="cellIs" dxfId="7002" priority="293" operator="equal">
      <formula>"Alto"</formula>
    </cfRule>
    <cfRule type="cellIs" dxfId="7001" priority="294" operator="equal">
      <formula>"Moderado"</formula>
    </cfRule>
    <cfRule type="cellIs" dxfId="7000" priority="295" operator="equal">
      <formula>"Bajo"</formula>
    </cfRule>
  </conditionalFormatting>
  <conditionalFormatting sqref="AI25">
    <cfRule type="cellIs" dxfId="6999" priority="263" operator="equal">
      <formula>"Extremo"</formula>
    </cfRule>
    <cfRule type="cellIs" dxfId="6998" priority="264" operator="equal">
      <formula>"Alto"</formula>
    </cfRule>
    <cfRule type="cellIs" dxfId="6997" priority="265" operator="equal">
      <formula>"Moderado"</formula>
    </cfRule>
    <cfRule type="cellIs" dxfId="6996" priority="266" operator="equal">
      <formula>"Bajo"</formula>
    </cfRule>
  </conditionalFormatting>
  <conditionalFormatting sqref="AI32">
    <cfRule type="cellIs" dxfId="6995" priority="234" operator="equal">
      <formula>"Extremo"</formula>
    </cfRule>
    <cfRule type="cellIs" dxfId="6994" priority="235" operator="equal">
      <formula>"Alto"</formula>
    </cfRule>
    <cfRule type="cellIs" dxfId="6993" priority="236" operator="equal">
      <formula>"Moderado"</formula>
    </cfRule>
    <cfRule type="cellIs" dxfId="6992" priority="237" operator="equal">
      <formula>"Bajo"</formula>
    </cfRule>
  </conditionalFormatting>
  <conditionalFormatting sqref="AI39">
    <cfRule type="cellIs" dxfId="6991" priority="205" operator="equal">
      <formula>"Extremo"</formula>
    </cfRule>
    <cfRule type="cellIs" dxfId="6990" priority="206" operator="equal">
      <formula>"Alto"</formula>
    </cfRule>
    <cfRule type="cellIs" dxfId="6989" priority="207" operator="equal">
      <formula>"Moderado"</formula>
    </cfRule>
    <cfRule type="cellIs" dxfId="6988" priority="208" operator="equal">
      <formula>"Bajo"</formula>
    </cfRule>
  </conditionalFormatting>
  <conditionalFormatting sqref="AI46">
    <cfRule type="cellIs" dxfId="6987" priority="176" operator="equal">
      <formula>"Extremo"</formula>
    </cfRule>
    <cfRule type="cellIs" dxfId="6986" priority="177" operator="equal">
      <formula>"Alto"</formula>
    </cfRule>
    <cfRule type="cellIs" dxfId="6985" priority="178" operator="equal">
      <formula>"Moderado"</formula>
    </cfRule>
    <cfRule type="cellIs" dxfId="6984" priority="179" operator="equal">
      <formula>"Bajo"</formula>
    </cfRule>
  </conditionalFormatting>
  <conditionalFormatting sqref="AI53">
    <cfRule type="cellIs" dxfId="6983" priority="147" operator="equal">
      <formula>"Extremo"</formula>
    </cfRule>
    <cfRule type="cellIs" dxfId="6982" priority="148" operator="equal">
      <formula>"Alto"</formula>
    </cfRule>
    <cfRule type="cellIs" dxfId="6981" priority="149" operator="equal">
      <formula>"Moderado"</formula>
    </cfRule>
    <cfRule type="cellIs" dxfId="6980" priority="150" operator="equal">
      <formula>"Bajo"</formula>
    </cfRule>
  </conditionalFormatting>
  <conditionalFormatting sqref="AI60">
    <cfRule type="cellIs" dxfId="6979" priority="118" operator="equal">
      <formula>"Extremo"</formula>
    </cfRule>
    <cfRule type="cellIs" dxfId="6978" priority="119" operator="equal">
      <formula>"Alto"</formula>
    </cfRule>
    <cfRule type="cellIs" dxfId="6977" priority="120" operator="equal">
      <formula>"Moderado"</formula>
    </cfRule>
    <cfRule type="cellIs" dxfId="6976" priority="121" operator="equal">
      <formula>"Bajo"</formula>
    </cfRule>
  </conditionalFormatting>
  <conditionalFormatting sqref="AI67">
    <cfRule type="cellIs" dxfId="6975" priority="89" operator="equal">
      <formula>"Extremo"</formula>
    </cfRule>
    <cfRule type="cellIs" dxfId="6974" priority="90" operator="equal">
      <formula>"Alto"</formula>
    </cfRule>
    <cfRule type="cellIs" dxfId="6973" priority="91" operator="equal">
      <formula>"Moderado"</formula>
    </cfRule>
    <cfRule type="cellIs" dxfId="6972" priority="92" operator="equal">
      <formula>"Bajo"</formula>
    </cfRule>
  </conditionalFormatting>
  <conditionalFormatting sqref="AI74">
    <cfRule type="cellIs" dxfId="6971" priority="60" operator="equal">
      <formula>"Extremo"</formula>
    </cfRule>
    <cfRule type="cellIs" dxfId="6970" priority="61" operator="equal">
      <formula>"Alto"</formula>
    </cfRule>
    <cfRule type="cellIs" dxfId="6969" priority="62" operator="equal">
      <formula>"Moderado"</formula>
    </cfRule>
    <cfRule type="cellIs" dxfId="6968" priority="63" operator="equal">
      <formula>"Bajo"</formula>
    </cfRule>
  </conditionalFormatting>
  <conditionalFormatting sqref="AI81">
    <cfRule type="cellIs" dxfId="6967" priority="15" operator="equal">
      <formula>"Extremo"</formula>
    </cfRule>
    <cfRule type="cellIs" dxfId="6966" priority="16" operator="equal">
      <formula>"Alto"</formula>
    </cfRule>
    <cfRule type="cellIs" dxfId="6965" priority="17" operator="equal">
      <formula>"Moderado"</formula>
    </cfRule>
    <cfRule type="cellIs" dxfId="6964" priority="18" operator="equal">
      <formula>"Bajo"</formula>
    </cfRule>
  </conditionalFormatting>
  <conditionalFormatting sqref="AI88">
    <cfRule type="cellIs" dxfId="6963" priority="11" operator="equal">
      <formula>"Extremo"</formula>
    </cfRule>
    <cfRule type="cellIs" dxfId="6962" priority="12" operator="equal">
      <formula>"Alto"</formula>
    </cfRule>
    <cfRule type="cellIs" dxfId="6961" priority="13" operator="equal">
      <formula>"Moderado"</formula>
    </cfRule>
    <cfRule type="cellIs" dxfId="696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ENERO\[10. FO-CEDE5-DIGEC-487 Matriz para la Gestión Integral del Riesgo V.14 FINCA RAIZ OK.xlsx]Opciones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ENERO\[10. FO-CEDE5-DIGEC-487 Matriz para la Gestión Integral del Riesgo V.14 FINCA RAIZ OK.xlsx]Tabla Impacto'!#REF!</xm:f>
          </x14:formula1>
          <xm:sqref>M11:M94</xm:sqref>
        </x14:dataValidation>
        <x14:dataValidation type="list" allowBlank="1" showInputMessage="1" showErrorMessage="1">
          <x14:formula1>
            <xm:f>'D:\BACK UP 2026\RIESGOS DE INTEGRIDAD - 2026\MATRIZ ENVIÓ CEDE5 - ENERO\[10. FO-CEDE5-DIGEC-487 Matriz para la Gestión Integral del Riesgo V.14 FINCA RAIZ OK.xlsx]Tabla Valoración controles'!#REF!</xm:f>
          </x14:formula1>
          <xm:sqref>X11:Y94 AA11:AC94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N94"/>
  <sheetViews>
    <sheetView zoomScale="70" zoomScaleNormal="70" workbookViewId="0">
      <selection activeCell="A7" sqref="A7:E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21"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25.5"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23.25"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28.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770</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771</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69.5" customHeight="1" thickBot="1">
      <c r="A7" s="262" t="s">
        <v>17</v>
      </c>
      <c r="B7" s="263"/>
      <c r="C7" s="263"/>
      <c r="D7" s="264"/>
      <c r="E7" s="265"/>
      <c r="F7" s="266" t="s">
        <v>772</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4</v>
      </c>
      <c r="C11" s="220" t="s">
        <v>80</v>
      </c>
      <c r="D11" s="220" t="s">
        <v>340</v>
      </c>
      <c r="E11" s="229" t="s">
        <v>334</v>
      </c>
      <c r="F11" s="229" t="s">
        <v>773</v>
      </c>
      <c r="G11" s="229" t="s">
        <v>774</v>
      </c>
      <c r="H11" s="302" t="str">
        <f>+CONCATENATE(E11," ",F11," ",G11)</f>
        <v>Posibilidad de afectación reputacional por corrupción en el uso de los recursos (Ayudas humanitarias, bienes materiales, emisoras institucionales) gestionados para actividades de Acción Integral (AIN),  a causa del incumplimiento
de la normatividad vigente por parte de los servidores públicos.</v>
      </c>
      <c r="I11" s="232" t="s">
        <v>341</v>
      </c>
      <c r="J11" s="218">
        <v>1128713</v>
      </c>
      <c r="K11" s="309" t="str">
        <f>IF(J11&lt;=0,"",IF(J11&lt;=3,"Muy Baja",IF(J11&lt;=34,"Baja",IF(J11&lt;=600,"Media",IF(J11&lt;=6000,"Alta","Muy Alta")))))</f>
        <v>Muy Alta</v>
      </c>
      <c r="L11" s="305">
        <f>IF(K11="","",IF(K11="Muy Baja",0.2,IF(K11="Baja",0.4,IF(K11="Media",0.6,IF(K11="Alta",0.8,IF(K11="Muy Alta",1,))))))</f>
        <v>1</v>
      </c>
      <c r="M11" s="307" t="s">
        <v>351</v>
      </c>
      <c r="N11" s="303" t="str">
        <f>IF(NOT(ISERROR(MATCH(M11,'[20]Tabla Impacto'!$B$222:$B$224,0))),'[20]Tabla Impacto'!$F$224,M11)</f>
        <v xml:space="preserve">     El riesgo afecta la imagen de la entidad a nivel nacional, con efecto publicitarios sostenible a nivel país</v>
      </c>
      <c r="O11" s="309" t="str">
        <f>IF(OR(N11='[20]Tabla Impacto'!$C$12,N11='[20]Tabla Impacto'!$D$12),"Leve",IF(OR(N11='[20]Tabla Impacto'!$C$13,N11='[20]Tabla Impacto'!$D$13),"Menor",IF(OR(N11='[20]Tabla Impacto'!$C$14,N11='[20]Tabla Impacto'!$D$14),"Moderado",IF(OR(N11='[20]Tabla Impacto'!$C$15,N11='[20]Tabla Impacto'!$D$15),"Mayor",IF(OR(N11='[20]Tabla Impacto'!$C$16,N11='[20]Tabla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18" t="s">
        <v>94</v>
      </c>
      <c r="S11" s="34" t="s">
        <v>775</v>
      </c>
      <c r="T11" s="34" t="s">
        <v>776</v>
      </c>
      <c r="U11" s="34" t="s">
        <v>1723</v>
      </c>
      <c r="V11" s="35" t="str">
        <f>+CONCATENATE(S11," ",T11," ",U11)</f>
        <v>El Director de Asuntos Civiles y Coordinación Interinstitucional, El Oficial y/o Suboficial de Acción Integral (D9, F9, B9, S5) , verifica mensualmente la suscripción de alianzas, convenios o JAD, en cumplimiento al plan de Acción Integral de la vigencia, con el fin de mantener las relaciones, generar confianza entre representantes de la comunidad y el Ejército Nacional. En caso de no llevarse a cabo la alianza, convenio o la JAD, se procederá a reprogramar la actividad . Dejando como evidencia de la verificación el informe asuntos civiles.</v>
      </c>
      <c r="W11" s="36" t="str">
        <f>IF(OR(X11="Preventivo",X11="Detectivo"),"Probabilidad",IF(X11="Correctivo","Impacto",""))</f>
        <v>Probabilidad</v>
      </c>
      <c r="X11" s="51" t="s">
        <v>53</v>
      </c>
      <c r="Y11" s="51" t="s">
        <v>54</v>
      </c>
      <c r="Z11" s="38" t="str">
        <f>IF(AND(X11="Preventivo",Y11="Automático"),"50%",IF(AND(X11="Preventivo",Y11="Manual"),"40%",IF(AND(X11="Detectivo",Y11="Automático"),"40%",IF(AND(X11="Detectivo",Y11="Manual"),"30%",IF(AND(X11="Correctivo",Y11="Automático"),"35%",IF(AND(X11="Correctivo",Y11="Manual"),"25%",""))))))</f>
        <v>40%</v>
      </c>
      <c r="AA11" s="42" t="s">
        <v>55</v>
      </c>
      <c r="AB11" s="42" t="s">
        <v>56</v>
      </c>
      <c r="AC11" s="42" t="s">
        <v>57</v>
      </c>
      <c r="AD11" s="40">
        <f>IFERROR(IF(W11="Probabilidad",(L11-(+L11*Z11)),IF(W11="Impacto",L11,"")),"")</f>
        <v>0.6</v>
      </c>
      <c r="AE11" s="313" t="str">
        <f>IFERROR(LOOKUP(LOOKUP(2,1/(AD11:AD17&lt;&gt;""),AD11:AD17),'[20]Opciones Tratamiento'!$I$2:$I$6,'[20]Opciones Tratamiento'!$J$2:$J$6),"")</f>
        <v>Muy Baja</v>
      </c>
      <c r="AF11" s="41">
        <f>+AD11</f>
        <v>0.6</v>
      </c>
      <c r="AG11" s="313" t="str">
        <f>IFERROR(LOOKUP(LOOKUP(2,1/(AH11:AH17&lt;&gt;""),AH11:AH17),'[20]Opciones Tratamiento'!L2:M6),"")</f>
        <v>Catastrófico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Extremo</v>
      </c>
      <c r="AJ11" s="227" t="s">
        <v>58</v>
      </c>
      <c r="AK11" s="56"/>
      <c r="AL11" s="18">
        <v>1</v>
      </c>
      <c r="AM11" s="78" t="s">
        <v>777</v>
      </c>
      <c r="AN11" s="79" t="s">
        <v>778</v>
      </c>
      <c r="AO11" s="218" t="s">
        <v>59</v>
      </c>
      <c r="AP11" s="332"/>
      <c r="AQ11" s="335" t="s">
        <v>779</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7" t="s">
        <v>96</v>
      </c>
      <c r="S12" s="34" t="s">
        <v>780</v>
      </c>
      <c r="T12" s="34" t="s">
        <v>267</v>
      </c>
      <c r="U12" s="34" t="s">
        <v>1724</v>
      </c>
      <c r="V12" s="46" t="str">
        <f t="shared" ref="V12:V17" si="0">+CONCATENATE(S12," ",T12," ",U12)</f>
        <v>Los Directores de las emisoras, verifican mensualmente la programación de la parrilla musical de las emisoras en cumplimiento de la Directiva Permanente 1012 de 2016 - numeral 3.2.1,  para el fortalecimiento  y la articulación  de los mensajes institucionales que llegan a las comunidades.
En caso de no ejecutarse la actividad se procede a reprogramar la actividad.
Dejando como evidencia de la verificación la parrilla musical.</v>
      </c>
      <c r="W12" s="47" t="str">
        <f t="shared" ref="W12:W75" si="1">IF(OR(X12="Preventivo",X12="Detectivo"),"Probabilidad",IF(X12="Correctivo","Impacto",""))</f>
        <v>Probabilidad</v>
      </c>
      <c r="X12" s="51" t="s">
        <v>53</v>
      </c>
      <c r="Y12" s="51" t="s">
        <v>54</v>
      </c>
      <c r="Z12" s="48" t="str">
        <f t="shared" ref="Z12" si="2">IF(AND(X12="Preventivo",Y12="Automático"),"50%",IF(AND(X12="Preventivo",Y12="Manual"),"40%",IF(AND(X12="Detectivo",Y12="Automático"),"40%",IF(AND(X12="Detectivo",Y12="Manual"),"30%",IF(AND(X12="Correctivo",Y12="Automático"),"35%",IF(AND(X12="Correctivo",Y12="Manual"),"25%",""))))))</f>
        <v>40%</v>
      </c>
      <c r="AA12" s="51" t="s">
        <v>55</v>
      </c>
      <c r="AB12" s="51" t="s">
        <v>56</v>
      </c>
      <c r="AC12" s="51" t="s">
        <v>57</v>
      </c>
      <c r="AD12" s="49">
        <f>IFERROR(IF(AND(W11="Probabilidad",W12="Probabilidad"),(AF11-(+AF11*Z12)),IF(W12="Probabilidad",(L11-(+L11*Z12)),IF(W12="Impacto",AF11,""))),"")</f>
        <v>0.36</v>
      </c>
      <c r="AE12" s="224"/>
      <c r="AF12" s="50">
        <f t="shared" ref="AF12" si="3">+AD12</f>
        <v>0.36</v>
      </c>
      <c r="AG12" s="224"/>
      <c r="AH12" s="50">
        <f>IFERROR(IF(AND(W11="Impacto",W12="Impacto"),(AH11-(+AH11*Z12)),IF(W12="Impacto",(P11-(+P11*Z12)),IF(W12="Probabilidad",AH11,""))),"")</f>
        <v>1</v>
      </c>
      <c r="AI12" s="226"/>
      <c r="AJ12" s="228"/>
      <c r="AK12" s="7"/>
      <c r="AL12" s="17">
        <v>2</v>
      </c>
      <c r="AM12" s="78" t="s">
        <v>268</v>
      </c>
      <c r="AN12" s="80" t="s">
        <v>269</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7" t="s">
        <v>98</v>
      </c>
      <c r="S13" s="45" t="s">
        <v>781</v>
      </c>
      <c r="T13" s="45" t="s">
        <v>782</v>
      </c>
      <c r="U13" s="45" t="s">
        <v>1725</v>
      </c>
      <c r="V13" s="46" t="str">
        <f t="shared" si="0"/>
        <v>El Director de Cooperación Civil Militar, El Oficial y/o Suboficial de Acción Integral (D9, B9, S5), verifica mensualmente los informes del estado y uso de las herramientas de acción integral, en cumplimiento de la Directiva Permanente N° 01137 del 2016, con el fin de confrontar los cargos de las unidades contra los inventarios del SAP. En caso que las unidades no envíen la información y se encuentren  novedades en los inventarios se procede a contactar al líder del proceso para aclarar la situación. Dejando como evidencia de la verificación el informe de las herramientas de acción integral.</v>
      </c>
      <c r="W13" s="47" t="str">
        <f t="shared" si="1"/>
        <v>Probabilidad</v>
      </c>
      <c r="X13" s="51" t="s">
        <v>53</v>
      </c>
      <c r="Y13" s="51" t="s">
        <v>54</v>
      </c>
      <c r="Z13" s="48" t="str">
        <f>IF(AND(X13="Preventivo",Y13="Automático"),"50%",IF(AND(X13="Preventivo",Y13="Manual"),"40%",IF(AND(X13="Detectivo",Y13="Automático"),"40%",IF(AND(X13="Detectivo",Y13="Manual"),"30%",IF(AND(X13="Correctivo",Y13="Automático"),"35%",IF(AND(X13="Correctivo",Y13="Manual"),"25%",""))))))</f>
        <v>40%</v>
      </c>
      <c r="AA13" s="51" t="s">
        <v>55</v>
      </c>
      <c r="AB13" s="51" t="s">
        <v>56</v>
      </c>
      <c r="AC13" s="51" t="s">
        <v>57</v>
      </c>
      <c r="AD13" s="49">
        <f>IFERROR(IF(AND(W11="Probabilidad",W12="Probabilidad",W13="Probabilidad"),(AF12-(+AF12*Z13)),IF(W13="Probabilidad",(L11-(+L11*Z13)),IF(W13="Impacto",AF12,""))),"")</f>
        <v>0.216</v>
      </c>
      <c r="AE13" s="224"/>
      <c r="AF13" s="50">
        <f>+AD13</f>
        <v>0.216</v>
      </c>
      <c r="AG13" s="224"/>
      <c r="AH13" s="50">
        <f>IFERROR(IF(AND(W11="Impacto",W12="Impacto",W13="Impacto"),(AH12-(+AH12*Z13)),IF(W13="Impacto",(P11-(+P11*Z13)),IF(W13="Probabilidad",AH12,""))),"")</f>
        <v>1</v>
      </c>
      <c r="AI13" s="226"/>
      <c r="AJ13" s="228"/>
      <c r="AK13" s="7"/>
      <c r="AL13" s="17"/>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7" t="s">
        <v>99</v>
      </c>
      <c r="S14" s="45" t="s">
        <v>783</v>
      </c>
      <c r="T14" s="45" t="s">
        <v>784</v>
      </c>
      <c r="U14" s="45" t="s">
        <v>1726</v>
      </c>
      <c r="V14" s="46" t="str">
        <f t="shared" si="0"/>
        <v>El Director de Planes Estratégicos de Acción Integral,  
 verifica trimestralmente la realización de actividades de internacionalización de AIN, en cumplimiento al plan de Acción Integral de la vigencia, con el fin de contribuir a la consolidación de la Acción Integral y al fortalecimiento de la imagen institucional. En caso de no realizarse la actividad se procederá a reprogramar la actividad . Dejando como evidencia de la verificación los informes de actividades y/o actas de reunión.</v>
      </c>
      <c r="W14" s="47" t="str">
        <f t="shared" si="1"/>
        <v>Probabilidad</v>
      </c>
      <c r="X14" s="51" t="s">
        <v>53</v>
      </c>
      <c r="Y14" s="51" t="s">
        <v>54</v>
      </c>
      <c r="Z14" s="48" t="str">
        <f t="shared" ref="Z14" si="4">IF(AND(X14="Preventivo",Y14="Automático"),"50%",IF(AND(X14="Preventivo",Y14="Manual"),"40%",IF(AND(X14="Detectivo",Y14="Automático"),"40%",IF(AND(X14="Detectivo",Y14="Manual"),"30%",IF(AND(X14="Correctivo",Y14="Automático"),"35%",IF(AND(X14="Correctivo",Y14="Manual"),"25%",""))))))</f>
        <v>40%</v>
      </c>
      <c r="AA14" s="51" t="s">
        <v>55</v>
      </c>
      <c r="AB14" s="51" t="s">
        <v>56</v>
      </c>
      <c r="AC14" s="51" t="s">
        <v>57</v>
      </c>
      <c r="AD14" s="49">
        <f>IFERROR(IF(AND(W11="Probabilidad",W12="Probabilidad",W13="Probabilidad",W14="Probabilidad"),(AF13-(+AF13*Z14)),IF(W14="Probabilidad",(L11-(+L11*Z14)),IF(W14="Impacto",AF13,""))),"")</f>
        <v>0.12959999999999999</v>
      </c>
      <c r="AE14" s="224"/>
      <c r="AF14" s="50">
        <f t="shared" ref="AF14:AF21" si="5">+AD14</f>
        <v>0.12959999999999999</v>
      </c>
      <c r="AG14" s="224"/>
      <c r="AH14" s="50">
        <f>IFERROR(IF(AND(W13="Impacto",W14="Impacto"),(AH13-(+AH13*Z14)),IF(W14="Impacto",(P11-(+P11*Z14)),IF(W14="Probabilidad",AH13,""))),"")</f>
        <v>1</v>
      </c>
      <c r="AI14" s="226"/>
      <c r="AJ14" s="228"/>
      <c r="AK14" s="7"/>
      <c r="AL14" s="17"/>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7"/>
      <c r="S15" s="52"/>
      <c r="T15" s="52"/>
      <c r="U15" s="52"/>
      <c r="V15" s="46" t="str">
        <f t="shared" si="0"/>
        <v xml:space="preserve">  </v>
      </c>
      <c r="W15" s="47" t="str">
        <f t="shared" si="1"/>
        <v/>
      </c>
      <c r="X15" s="51"/>
      <c r="Y15" s="51"/>
      <c r="Z15" s="48" t="str">
        <f>IF(AND(X15="Preventivo",Y15="Automático"),"50%",IF(AND(X15="Preventivo",Y15="Manual"),"40%",IF(AND(X15="Detectivo",Y15="Automático"),"40%",IF(AND(X15="Detectivo",Y15="Manual"),"30%",IF(AND(X15="Correctivo",Y15="Automático"),"35%",IF(AND(X15="Correctivo",Y15="Manual"),"25%",""))))))</f>
        <v/>
      </c>
      <c r="AA15" s="51"/>
      <c r="AB15" s="51"/>
      <c r="AC15" s="51"/>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17"/>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7"/>
      <c r="S16" s="52"/>
      <c r="T16" s="52"/>
      <c r="U16" s="52"/>
      <c r="V16" s="46" t="str">
        <f t="shared" si="0"/>
        <v xml:space="preserve">  </v>
      </c>
      <c r="W16" s="47" t="str">
        <f t="shared" si="1"/>
        <v/>
      </c>
      <c r="X16" s="51"/>
      <c r="Y16" s="51"/>
      <c r="Z16" s="48" t="str">
        <f>IF(AND(X16="Preventivo",Y16="Automático"),"50%",IF(AND(X16="Preventivo",Y16="Manual"),"40%",IF(AND(X16="Detectivo",Y16="Automático"),"40%",IF(AND(X16="Detectivo",Y16="Manual"),"30%",IF(AND(X16="Correctivo",Y16="Automático"),"35%",IF(AND(X16="Correctivo",Y16="Manual"),"25%",""))))))</f>
        <v/>
      </c>
      <c r="AA16" s="51"/>
      <c r="AB16" s="51"/>
      <c r="AC16" s="51"/>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7"/>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c r="A17" s="219"/>
      <c r="B17" s="221"/>
      <c r="C17" s="221"/>
      <c r="D17" s="221"/>
      <c r="E17" s="230"/>
      <c r="F17" s="230"/>
      <c r="G17" s="230"/>
      <c r="H17" s="231"/>
      <c r="I17" s="234"/>
      <c r="J17" s="219"/>
      <c r="K17" s="310"/>
      <c r="L17" s="306"/>
      <c r="M17" s="303"/>
      <c r="N17" s="304"/>
      <c r="O17" s="310"/>
      <c r="P17" s="306"/>
      <c r="Q17" s="312"/>
      <c r="R17" s="17"/>
      <c r="S17" s="52"/>
      <c r="T17" s="52"/>
      <c r="U17" s="52"/>
      <c r="V17" s="46" t="str">
        <f t="shared" si="0"/>
        <v xml:space="preserve">  </v>
      </c>
      <c r="W17" s="47" t="str">
        <f t="shared" si="1"/>
        <v/>
      </c>
      <c r="X17" s="51"/>
      <c r="Y17" s="51"/>
      <c r="Z17" s="48" t="str">
        <f>IF(AND(X17="Preventivo",Y17="Automático"),"50%",IF(AND(X17="Preventivo",Y17="Manual"),"40%",IF(AND(X17="Detectivo",Y17="Automático"),"40%",IF(AND(X17="Detectivo",Y17="Manual"),"30%",IF(AND(X17="Correctivo",Y17="Automático"),"35%",IF(AND(X17="Correctivo",Y17="Manual"),"25%",""))))))</f>
        <v/>
      </c>
      <c r="AA17" s="51"/>
      <c r="AB17" s="51"/>
      <c r="AC17" s="51"/>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7"/>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80</v>
      </c>
      <c r="D18" s="220" t="s">
        <v>322</v>
      </c>
      <c r="E18" s="229" t="s">
        <v>334</v>
      </c>
      <c r="F18" s="230" t="s">
        <v>785</v>
      </c>
      <c r="G18" s="230" t="s">
        <v>786</v>
      </c>
      <c r="H18" s="231" t="str">
        <f t="shared" ref="H18" si="6">+CONCATENATE(E18," ",F18," ",G18)</f>
        <v>Posibilidad de afectación reputacional  por  Incumplimiento de las tareas de las disciplinas de Acción Integral adquiridos con los asociados de la acción unificada, a causa de la ausencia de capacitación en doctrina de Acción Integral</v>
      </c>
      <c r="I18" s="232" t="s">
        <v>324</v>
      </c>
      <c r="J18" s="218">
        <v>17461</v>
      </c>
      <c r="K18" s="310" t="str">
        <f>IF(J18&lt;=0,"",IF(J18&lt;=3,"Muy Baja",IF(J18&lt;=34,"Baja",IF(J18&lt;=600,"Media",IF(J18&lt;=6000,"Alta","Muy Alta")))))</f>
        <v>Muy Alta</v>
      </c>
      <c r="L18" s="306">
        <f>IF(K18="","",IF(K18="Muy Baja",0.2,IF(K18="Baja",0.4,IF(K18="Media",0.6,IF(K18="Alta",0.8,IF(K18="Muy Alta",1,))))))</f>
        <v>1</v>
      </c>
      <c r="M18" s="314" t="s">
        <v>335</v>
      </c>
      <c r="N18" s="304" t="str">
        <f>IF(NOT(ISERROR(MATCH(M18,'[20]Tabla Impacto'!$B$222:$B$224,0))),'[20]Tabla Impacto'!$F$224,M18)</f>
        <v xml:space="preserve">     El riesgo afecta la imagen de  la entidad con efecto publicitario sostenido a nivel de sector administrativo, nivel departamental o municipal</v>
      </c>
      <c r="O18" s="310" t="str">
        <f>IF(OR(N18='[20]Tabla Impacto'!$C$12,N18='[20]Tabla Impacto'!$D$12),"Leve",IF(OR(N18='[20]Tabla Impacto'!$C$13,N18='[20]Tabla Impacto'!$D$13),"Menor",IF(OR(N18='[20]Tabla Impacto'!$C$14,N18='[20]Tabla Impacto'!$D$14),"Moderado",IF(OR(N18='[20]Tabla Impacto'!$C$15,N18='[20]Tabla Impacto'!$D$15),"Mayor",IF(OR(N18='[20]Tabla Impacto'!$C$16,N18='[20]Tabla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7" t="s">
        <v>94</v>
      </c>
      <c r="S18" s="45" t="s">
        <v>787</v>
      </c>
      <c r="T18" s="45" t="s">
        <v>788</v>
      </c>
      <c r="U18" s="45" t="s">
        <v>1727</v>
      </c>
      <c r="V18" s="46" t="str">
        <f>+CONCATENATE(S18," ",T18," ",U18)</f>
        <v>El Director de Asuntos Civiles y Coordinación Interinstitucional, Director de Cooperación Civil Militar y el Oficial y/o Suboficial de Acción Integral (D9, F9, B9, S5), verifican mensualmente el cumplimiento de actividades realizadas de acuerdo a lo establecido en el Plan Acción Integral (Asuntos Civiles-Apoyo a la Información Militar), con el fin de contribuir al desarrollo y progreso de las poblaciones vulnerables   del territorio nacional. En caso de no llevarse a cabo las actividades de AIN se procederá a reprogramar la actividad . Dejando como evidencia de la verificación el informe de actividades de Asuntos Civiles y de Apoyo a la Información Militar</v>
      </c>
      <c r="W18" s="47" t="str">
        <f t="shared" si="1"/>
        <v>Probabilidad</v>
      </c>
      <c r="X18" s="51" t="s">
        <v>53</v>
      </c>
      <c r="Y18" s="51" t="s">
        <v>54</v>
      </c>
      <c r="Z18" s="48" t="str">
        <f>IF(AND(X18="Preventivo",Y18="Automático"),"50%",IF(AND(X18="Preventivo",Y18="Manual"),"40%",IF(AND(X18="Detectivo",Y18="Automático"),"40%",IF(AND(X18="Detectivo",Y18="Manual"),"30%",IF(AND(X18="Correctivo",Y18="Automático"),"35%",IF(AND(X18="Correctivo",Y18="Manual"),"25%",""))))))</f>
        <v>40%</v>
      </c>
      <c r="AA18" s="51" t="s">
        <v>55</v>
      </c>
      <c r="AB18" s="51" t="s">
        <v>56</v>
      </c>
      <c r="AC18" s="51" t="s">
        <v>57</v>
      </c>
      <c r="AD18" s="49">
        <f>IFERROR(IF(W18="Probabilidad",(L18-(+L18*Z18)),IF(W18="Impacto",L18,"")),"")</f>
        <v>0.6</v>
      </c>
      <c r="AE18" s="224" t="str">
        <f>IFERROR(LOOKUP(LOOKUP(2,1/(AD18:AD24&lt;&gt;""),AD18:AD24),'[20]Opciones Tratamiento'!$I$2:$I$6,'[20]Opciones Tratamiento'!$J$2:$J$6),"")</f>
        <v>Muy Baja</v>
      </c>
      <c r="AF18" s="48">
        <f t="shared" si="5"/>
        <v>0.6</v>
      </c>
      <c r="AG18" s="224" t="str">
        <f>IFERROR(LOOKUP(LOOKUP(2,1/(AH18:AH24&lt;&gt;""),AH18:AH24),'[20]Opciones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17">
        <v>1</v>
      </c>
      <c r="AM18" s="78" t="s">
        <v>789</v>
      </c>
      <c r="AN18" s="80" t="s">
        <v>790</v>
      </c>
      <c r="AO18" s="219" t="s">
        <v>59</v>
      </c>
      <c r="AP18" s="332"/>
      <c r="AQ18" s="336" t="s">
        <v>791</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7" t="s">
        <v>96</v>
      </c>
      <c r="S19" s="45" t="s">
        <v>792</v>
      </c>
      <c r="T19" s="45" t="s">
        <v>793</v>
      </c>
      <c r="U19" s="45" t="s">
        <v>1728</v>
      </c>
      <c r="V19" s="46" t="str">
        <f>+CONCATENATE(S19," ",T19," ",U19)</f>
        <v>El Oficial y/o Suboficial C9 CAAID,B9 BRAID, S5 BAAID, verifica bimestralmente la realización de reuniones con los asociados de la acción unificada para coordinaciones de las actividades en cumplimiento al Plan Acción Integral, con el fin de apoyar el desarrollo y progreso de las comunidades mas vulnerables  del país. En caso de no llevarse a cabo la actividad se procederá a reprogramarla. Dejando como evidencia  de la verificación el informe y/o acta de reunión con los Asociados Acción Unificada.</v>
      </c>
      <c r="W19" s="47" t="str">
        <f t="shared" si="1"/>
        <v>Probabilidad</v>
      </c>
      <c r="X19" s="51" t="s">
        <v>53</v>
      </c>
      <c r="Y19" s="51" t="s">
        <v>54</v>
      </c>
      <c r="Z19" s="48" t="str">
        <f t="shared" ref="Z19" si="7">IF(AND(X19="Preventivo",Y19="Automático"),"50%",IF(AND(X19="Preventivo",Y19="Manual"),"40%",IF(AND(X19="Detectivo",Y19="Automático"),"40%",IF(AND(X19="Detectivo",Y19="Manual"),"30%",IF(AND(X19="Correctivo",Y19="Automático"),"35%",IF(AND(X19="Correctivo",Y19="Manual"),"25%",""))))))</f>
        <v>40%</v>
      </c>
      <c r="AA19" s="51" t="s">
        <v>55</v>
      </c>
      <c r="AB19" s="51" t="s">
        <v>56</v>
      </c>
      <c r="AC19" s="51" t="s">
        <v>57</v>
      </c>
      <c r="AD19" s="49">
        <f t="shared" ref="AD19:AD24" si="8">IFERROR(IF(AND(W18="Probabilidad",W19="Probabilidad"),(AF18-(+AF18*Z19)),IF(W19="Probabilidad",(L18-(+L18*Z19)),IF(W19="Impacto",AF18,""))),"")</f>
        <v>0.36</v>
      </c>
      <c r="AE19" s="224"/>
      <c r="AF19" s="48">
        <f t="shared" si="5"/>
        <v>0.36</v>
      </c>
      <c r="AG19" s="224"/>
      <c r="AH19" s="50">
        <f>IFERROR(IF(AND(W18="Impacto",W19="Impacto"),(AH18-(+AH18*Z19)),IF(W19="Impacto",(P18-(+P18*Z19)),IF(W19="Probabilidad",AH18,""))),"")</f>
        <v>0.8</v>
      </c>
      <c r="AI19" s="226"/>
      <c r="AJ19" s="228"/>
      <c r="AK19" s="7"/>
      <c r="AL19" s="17">
        <v>2</v>
      </c>
      <c r="AM19" s="78" t="s">
        <v>794</v>
      </c>
      <c r="AN19" s="80" t="s">
        <v>269</v>
      </c>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7" t="s">
        <v>98</v>
      </c>
      <c r="S20" s="45" t="s">
        <v>795</v>
      </c>
      <c r="T20" s="45" t="s">
        <v>796</v>
      </c>
      <c r="U20" s="45" t="s">
        <v>1729</v>
      </c>
      <c r="V20" s="46" t="str">
        <f t="shared" ref="V20:V24" si="9">+CONCATENATE(S20," ",T20," ",U20)</f>
        <v xml:space="preserve">El Director de Planes Estratégicos de Acción Integral, verifica bimestralmente el desarrollo de  diplomados de AIN de acuerdo a los establecido en el Plan Acción Integral ANEXO Internacionalización, para el fortalecimiento de las capacidades, conocimientos  y competencias del personal AIN en el desarrollo de las funciones y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del Diplomado y listas de asistencia. </v>
      </c>
      <c r="W20" s="47" t="str">
        <f t="shared" si="1"/>
        <v>Probabilidad</v>
      </c>
      <c r="X20" s="51" t="s">
        <v>53</v>
      </c>
      <c r="Y20" s="51" t="s">
        <v>54</v>
      </c>
      <c r="Z20" s="48" t="str">
        <f>IF(AND(X20="Preventivo",Y20="Automático"),"50%",IF(AND(X20="Preventivo",Y20="Manual"),"40%",IF(AND(X20="Detectivo",Y20="Automático"),"40%",IF(AND(X20="Detectivo",Y20="Manual"),"30%",IF(AND(X20="Correctivo",Y20="Automático"),"35%",IF(AND(X20="Correctivo",Y20="Manual"),"25%",""))))))</f>
        <v>40%</v>
      </c>
      <c r="AA20" s="51" t="s">
        <v>55</v>
      </c>
      <c r="AB20" s="51" t="s">
        <v>56</v>
      </c>
      <c r="AC20" s="51" t="s">
        <v>57</v>
      </c>
      <c r="AD20" s="49">
        <f t="shared" si="8"/>
        <v>0.216</v>
      </c>
      <c r="AE20" s="224"/>
      <c r="AF20" s="48">
        <f t="shared" si="5"/>
        <v>0.216</v>
      </c>
      <c r="AG20" s="224"/>
      <c r="AH20" s="50">
        <f>IFERROR(IF(AND(W18="Impacto",W19="Impacto",W20="Impacto"),(AH19-(+AH19*Z20)),IF(W20="Impacto",(P18-(+P18*Z20)),IF(W20="Probabilidad",AH19,""))),"")</f>
        <v>0.8</v>
      </c>
      <c r="AI20" s="226"/>
      <c r="AJ20" s="228"/>
      <c r="AK20" s="7"/>
      <c r="AL20" s="17"/>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7"/>
      <c r="S21" s="52"/>
      <c r="T21" s="52"/>
      <c r="U21" s="52"/>
      <c r="V21" s="46" t="str">
        <f t="shared" si="9"/>
        <v xml:space="preserve">  </v>
      </c>
      <c r="W21" s="47" t="str">
        <f t="shared" si="1"/>
        <v/>
      </c>
      <c r="X21" s="51"/>
      <c r="Y21" s="51"/>
      <c r="Z21" s="48" t="str">
        <f t="shared" ref="Z21" si="10">IF(AND(X21="Preventivo",Y21="Automático"),"50%",IF(AND(X21="Preventivo",Y21="Manual"),"40%",IF(AND(X21="Detectivo",Y21="Automático"),"40%",IF(AND(X21="Detectivo",Y21="Manual"),"30%",IF(AND(X21="Correctivo",Y21="Automático"),"35%",IF(AND(X21="Correctivo",Y21="Manual"),"25%",""))))))</f>
        <v/>
      </c>
      <c r="AA21" s="51"/>
      <c r="AB21" s="51"/>
      <c r="AC21" s="51"/>
      <c r="AD21" s="49" t="str">
        <f t="shared" si="8"/>
        <v/>
      </c>
      <c r="AE21" s="224"/>
      <c r="AF21" s="48" t="str">
        <f t="shared" si="5"/>
        <v/>
      </c>
      <c r="AG21" s="224"/>
      <c r="AH21" s="50" t="str">
        <f>IFERROR(IF(AND(W20="Impacto",W21="Impacto"),(AH20-(+AH20*Z21)),IF(W21="Impacto",(P18-(+P18*Z21)),IF(W21="Probabilidad",AH20,""))),"")</f>
        <v/>
      </c>
      <c r="AI21" s="226"/>
      <c r="AJ21" s="228"/>
      <c r="AK21" s="7"/>
      <c r="AL21" s="17"/>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7"/>
      <c r="S22" s="52"/>
      <c r="T22" s="52"/>
      <c r="U22" s="52"/>
      <c r="V22" s="46" t="str">
        <f t="shared" si="9"/>
        <v xml:space="preserve">  </v>
      </c>
      <c r="W22" s="47" t="str">
        <f t="shared" si="1"/>
        <v/>
      </c>
      <c r="X22" s="51"/>
      <c r="Y22" s="51"/>
      <c r="Z22" s="48" t="str">
        <f>IF(AND(X22="Preventivo",Y22="Automático"),"50%",IF(AND(X22="Preventivo",Y22="Manual"),"40%",IF(AND(X22="Detectivo",Y22="Automático"),"40%",IF(AND(X22="Detectivo",Y22="Manual"),"30%",IF(AND(X22="Correctivo",Y22="Automático"),"35%",IF(AND(X22="Correctivo",Y22="Manual"),"25%",""))))))</f>
        <v/>
      </c>
      <c r="AA22" s="51"/>
      <c r="AB22" s="51"/>
      <c r="AC22" s="51"/>
      <c r="AD22" s="49" t="str">
        <f t="shared" si="8"/>
        <v/>
      </c>
      <c r="AE22" s="224"/>
      <c r="AF22" s="48" t="str">
        <f>+AD22</f>
        <v/>
      </c>
      <c r="AG22" s="224"/>
      <c r="AH22" s="50" t="str">
        <f>IFERROR(IF(AND(W21="Impacto",W22="Impacto"),(AH21-(+AH21*Z22)),IF(W22="Impacto",(P18-(+P18*Z22)),IF(W22="Probabilidad",AH21,""))),"")</f>
        <v/>
      </c>
      <c r="AI22" s="226"/>
      <c r="AJ22" s="228"/>
      <c r="AK22" s="7"/>
      <c r="AL22" s="17"/>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7"/>
      <c r="S23" s="52"/>
      <c r="T23" s="52"/>
      <c r="U23" s="52"/>
      <c r="V23" s="46" t="str">
        <f t="shared" si="9"/>
        <v xml:space="preserve">  </v>
      </c>
      <c r="W23" s="47" t="str">
        <f t="shared" si="1"/>
        <v/>
      </c>
      <c r="X23" s="51"/>
      <c r="Y23" s="51"/>
      <c r="Z23" s="48" t="str">
        <f>IF(AND(X23="Preventivo",Y23="Automático"),"50%",IF(AND(X23="Preventivo",Y23="Manual"),"40%",IF(AND(X23="Detectivo",Y23="Automático"),"40%",IF(AND(X23="Detectivo",Y23="Manual"),"30%",IF(AND(X23="Correctivo",Y23="Automático"),"35%",IF(AND(X23="Correctivo",Y23="Manual"),"25%",""))))))</f>
        <v/>
      </c>
      <c r="AA23" s="51"/>
      <c r="AB23" s="51"/>
      <c r="AC23" s="51"/>
      <c r="AD23" s="49" t="str">
        <f t="shared" si="8"/>
        <v/>
      </c>
      <c r="AE23" s="224"/>
      <c r="AF23" s="48" t="str">
        <f>+AD23</f>
        <v/>
      </c>
      <c r="AG23" s="224"/>
      <c r="AH23" s="50" t="str">
        <f>IFERROR(IF(AND(W21="Impacto",W22="Impacto",W23="Impacto"),(AH22-(+AH22*Z23)),IF(W23="Impacto",(P18-(+P18*Z23)),IF(W23="Probabilidad",AH22,""))),"")</f>
        <v/>
      </c>
      <c r="AI23" s="226"/>
      <c r="AJ23" s="228"/>
      <c r="AK23" s="7"/>
      <c r="AL23" s="17"/>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7"/>
      <c r="S24" s="52"/>
      <c r="T24" s="52"/>
      <c r="U24" s="52"/>
      <c r="V24" s="46" t="str">
        <f t="shared" si="9"/>
        <v xml:space="preserve">  </v>
      </c>
      <c r="W24" s="47" t="str">
        <f t="shared" si="1"/>
        <v/>
      </c>
      <c r="X24" s="51"/>
      <c r="Y24" s="51"/>
      <c r="Z24" s="48" t="str">
        <f>IF(AND(X24="Preventivo",Y24="Automático"),"50%",IF(AND(X24="Preventivo",Y24="Manual"),"40%",IF(AND(X24="Detectivo",Y24="Automático"),"40%",IF(AND(X24="Detectivo",Y24="Manual"),"30%",IF(AND(X24="Correctivo",Y24="Automático"),"35%",IF(AND(X24="Correctivo",Y24="Manual"),"25%",""))))))</f>
        <v/>
      </c>
      <c r="AA24" s="51"/>
      <c r="AB24" s="51"/>
      <c r="AC24" s="51"/>
      <c r="AD24" s="49" t="str">
        <f t="shared" si="8"/>
        <v/>
      </c>
      <c r="AE24" s="224"/>
      <c r="AF24" s="48" t="str">
        <f>+AD24</f>
        <v/>
      </c>
      <c r="AG24" s="224"/>
      <c r="AH24" s="50" t="str">
        <f>IFERROR(IF(AND(W21="Impacto",W22="Impacto",W23="Impacto",W24="Impacto"),(AH23-(+AH23*Z24)),IF(W24="Impacto",(P18-(+P18*Z24)),IF(W24="Probabilidad",AH23,""))),"")</f>
        <v/>
      </c>
      <c r="AI24" s="226"/>
      <c r="AJ24" s="228"/>
      <c r="AK24" s="7"/>
      <c r="AL24" s="17"/>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80</v>
      </c>
      <c r="D25" s="220" t="s">
        <v>322</v>
      </c>
      <c r="E25" s="229" t="s">
        <v>334</v>
      </c>
      <c r="F25" s="230" t="s">
        <v>797</v>
      </c>
      <c r="G25" s="230" t="s">
        <v>798</v>
      </c>
      <c r="H25" s="231" t="str">
        <f t="shared" ref="H25" si="11">+CONCATENATE(E25," ",F25," ",G25)</f>
        <v>Posibilidad de afectación reputacional por el inadecuado lenguaje en las actividades de Acción Integral donde participa la población civil, debido a contar con personal sin las competencias requeridas para el desempeño de las funciones propias del cargo.</v>
      </c>
      <c r="I25" s="232" t="s">
        <v>606</v>
      </c>
      <c r="J25" s="218">
        <v>17463</v>
      </c>
      <c r="K25" s="310" t="str">
        <f>IF(J25&lt;=0,"",IF(J25&lt;=3,"Muy Baja",IF(J25&lt;=34,"Baja",IF(J25&lt;=600,"Media",IF(J25&lt;=6000,"Alta","Muy Alta")))))</f>
        <v>Muy Alta</v>
      </c>
      <c r="L25" s="306">
        <f>IF(K25="","",IF(K25="Muy Baja",0.2,IF(K25="Baja",0.4,IF(K25="Media",0.6,IF(K25="Alta",0.8,IF(K25="Muy Alta",1,))))))</f>
        <v>1</v>
      </c>
      <c r="M25" s="314" t="s">
        <v>338</v>
      </c>
      <c r="N25" s="304" t="str">
        <f>IF(NOT(ISERROR(MATCH(M25,'[20]Tabla Impacto'!$B$222:$B$224,0))),'[20]Tabla Impacto'!$F$224,M25)</f>
        <v xml:space="preserve">     El riesgo afecta la imagen de la entidad con algunos usuarios de relevancia frente al logro de los objetivos</v>
      </c>
      <c r="O25" s="310" t="str">
        <f>IF(OR(N25='[20]Tabla Impacto'!$C$12,N25='[20]Tabla Impacto'!$D$12),"Leve",IF(OR(N25='[20]Tabla Impacto'!$C$13,N25='[20]Tabla Impacto'!$D$13),"Menor",IF(OR(N25='[20]Tabla Impacto'!$C$14,N25='[20]Tabla Impacto'!$D$14),"Moderado",IF(OR(N25='[20]Tabla Impacto'!$C$15,N25='[20]Tabla Impacto'!$D$15),"Mayor",IF(OR(N25='[20]Tabla Impacto'!$C$16,N25='[20]Tabla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17" t="s">
        <v>94</v>
      </c>
      <c r="S25" s="45" t="s">
        <v>799</v>
      </c>
      <c r="T25" s="45" t="s">
        <v>1730</v>
      </c>
      <c r="U25" s="45" t="s">
        <v>800</v>
      </c>
      <c r="V25" s="46" t="str">
        <f>+CONCATENATE(S25," ",T25," ",U25)</f>
        <v>El Director de Cooperación Civil  Militar, Oficial EVASE CEDE9 y el Oficial y/o Suboficial de Acción Integral (D9,F9, B9,S5), verifica trimestralmente  el diligenciamiento de la encuesta de percepción de Acción Integral de acuerdo a lo ordenado en el Plan de Acción Integral, con el fin de conocer la percepción de la población civil sobre el vocabulario, comportamiento, respeto, empatía por parte del personal militar organizador del evento.
En caso de  no aplicar la encuesta, en la siguiente actividad de Acción Integral se debe aplicar el doble de las encuestas.
Dejando como evidencia de la verificación el informe de resultados encuesta de percepción AIN.</v>
      </c>
      <c r="W25" s="47" t="str">
        <f t="shared" si="1"/>
        <v>Probabilidad</v>
      </c>
      <c r="X25" s="51" t="s">
        <v>53</v>
      </c>
      <c r="Y25" s="51" t="s">
        <v>54</v>
      </c>
      <c r="Z25" s="48" t="str">
        <f>IF(AND(X25="Preventivo",Y25="Automático"),"50%",IF(AND(X25="Preventivo",Y25="Manual"),"40%",IF(AND(X25="Detectivo",Y25="Automático"),"40%",IF(AND(X25="Detectivo",Y25="Manual"),"30%",IF(AND(X25="Correctivo",Y25="Automático"),"35%",IF(AND(X25="Correctivo",Y25="Manual"),"25%",""))))))</f>
        <v>40%</v>
      </c>
      <c r="AA25" s="51" t="s">
        <v>55</v>
      </c>
      <c r="AB25" s="51" t="s">
        <v>56</v>
      </c>
      <c r="AC25" s="51" t="s">
        <v>57</v>
      </c>
      <c r="AD25" s="49">
        <f>IFERROR(IF(W25="Probabilidad",(L25-(+L25*Z25)),IF(W25="Impacto",L25,"")),"")</f>
        <v>0.6</v>
      </c>
      <c r="AE25" s="224" t="str">
        <f>IFERROR(LOOKUP(LOOKUP(2,1/(AD25:AD31&lt;&gt;""),AD25:AD31),'[20]Opciones Tratamiento'!$I$2:$I$6,'[20]Opciones Tratamiento'!$J$2:$J$6),"")</f>
        <v>Muy Baja</v>
      </c>
      <c r="AF25" s="48">
        <f>+AD25</f>
        <v>0.6</v>
      </c>
      <c r="AG25" s="224" t="str">
        <f>IFERROR(LOOKUP(LOOKUP(2,1/(AH25:AH31&lt;&gt;""),AH25:AH31),'[20]Opciones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7"/>
      <c r="AL25" s="17">
        <v>1</v>
      </c>
      <c r="AM25" s="81" t="s">
        <v>801</v>
      </c>
      <c r="AN25" s="79" t="s">
        <v>778</v>
      </c>
      <c r="AO25" s="219" t="s">
        <v>59</v>
      </c>
      <c r="AP25" s="332"/>
      <c r="AQ25" s="336" t="s">
        <v>1731</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7" t="s">
        <v>96</v>
      </c>
      <c r="S26" s="45" t="s">
        <v>802</v>
      </c>
      <c r="T26" s="45" t="s">
        <v>803</v>
      </c>
      <c r="U26" s="45" t="s">
        <v>804</v>
      </c>
      <c r="V26" s="46" t="str">
        <f>+CONCATENATE(S26," ",T26," ",U26)</f>
        <v xml:space="preserve">El Director de Asuntos Civiles y Coordinación Interinstitucional y el Oficial y/o Suboficial de Acción Integral (D9,F9, B9,S5),   verifica trimestralmente el desarrollo de capacitaciones de acuerdo a las actividades establecidas en cumplimiento al  Plan Acción Integral, con el fin de apoyar el cumplimiento de la misión en todas las tareas de la acción decisiva.
En caso de  no realizar la actividad se debe proceder a solicitar ante la Dirección la reprogramación .
Dejando como evidencia de la verificación el informe de capacitación y/o acta de capacitación </v>
      </c>
      <c r="W26" s="47" t="str">
        <f t="shared" si="1"/>
        <v>Probabilidad</v>
      </c>
      <c r="X26" s="51" t="s">
        <v>53</v>
      </c>
      <c r="Y26" s="51" t="s">
        <v>54</v>
      </c>
      <c r="Z26" s="48" t="str">
        <f t="shared" ref="Z26" si="12">IF(AND(X26="Preventivo",Y26="Automático"),"50%",IF(AND(X26="Preventivo",Y26="Manual"),"40%",IF(AND(X26="Detectivo",Y26="Automático"),"40%",IF(AND(X26="Detectivo",Y26="Manual"),"30%",IF(AND(X26="Correctivo",Y26="Automático"),"35%",IF(AND(X26="Correctivo",Y26="Manual"),"25%",""))))))</f>
        <v>40%</v>
      </c>
      <c r="AA26" s="51" t="s">
        <v>55</v>
      </c>
      <c r="AB26" s="51" t="s">
        <v>56</v>
      </c>
      <c r="AC26" s="51" t="s">
        <v>57</v>
      </c>
      <c r="AD26" s="49">
        <f t="shared" ref="AD26:AD31" si="13">IFERROR(IF(AND(W25="Probabilidad",W26="Probabilidad"),(AF25-(+AF25*Z26)),IF(W26="Probabilidad",(L25-(+L25*Z26)),IF(W26="Impacto",AF25,""))),"")</f>
        <v>0.36</v>
      </c>
      <c r="AE26" s="224"/>
      <c r="AF26" s="48">
        <f t="shared" ref="AF26" si="14">+AD26</f>
        <v>0.36</v>
      </c>
      <c r="AG26" s="224"/>
      <c r="AH26" s="50">
        <f>IFERROR(IF(AND(W25="Impacto",W26="Impacto"),(AH25-(+AH25*Z26)),IF(W26="Impacto",(P25-(+P25*Z26)),IF(W26="Probabilidad",AH25,""))),"")</f>
        <v>0.6</v>
      </c>
      <c r="AI26" s="226"/>
      <c r="AJ26" s="228"/>
      <c r="AK26" s="7"/>
      <c r="AL26" s="17">
        <v>2</v>
      </c>
      <c r="AM26" s="78" t="s">
        <v>805</v>
      </c>
      <c r="AN26" s="80" t="s">
        <v>269</v>
      </c>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7" t="s">
        <v>98</v>
      </c>
      <c r="S27" s="45" t="s">
        <v>806</v>
      </c>
      <c r="T27" s="45" t="s">
        <v>807</v>
      </c>
      <c r="U27" s="45" t="s">
        <v>1732</v>
      </c>
      <c r="V27" s="46" t="str">
        <f t="shared" ref="V27:V31" si="15">+CONCATENATE(S27," ",T27," ",U27)</f>
        <v xml:space="preserve"> El Oficial y/o Suboficial C9 CAAID,B9 BRAID, S5 BAAID,  verifica trimestralmente  el estado de las herramientas, sitios, rutas y audiencias donde se realizarán las actividades de sensibilización conforme a lo establecido en la Directiva 00188/2017, con el fin de apoyar la intención del Comandante para el cumplimiento de la misión.
En caso de encontrar novedades en las herramientas deben informar  al Departamento CEDE9 para proyectar el plan necesidades. 
Dejando como evidencia de la verificación el informe de estado de herramientas AIM.</v>
      </c>
      <c r="W27" s="47" t="str">
        <f t="shared" si="1"/>
        <v>Probabilidad</v>
      </c>
      <c r="X27" s="51" t="s">
        <v>53</v>
      </c>
      <c r="Y27" s="51" t="s">
        <v>54</v>
      </c>
      <c r="Z27" s="48" t="str">
        <f>IF(AND(X27="Preventivo",Y27="Automático"),"50%",IF(AND(X27="Preventivo",Y27="Manual"),"40%",IF(AND(X27="Detectivo",Y27="Automático"),"40%",IF(AND(X27="Detectivo",Y27="Manual"),"30%",IF(AND(X27="Correctivo",Y27="Automático"),"35%",IF(AND(X27="Correctivo",Y27="Manual"),"25%",""))))))</f>
        <v>40%</v>
      </c>
      <c r="AA27" s="51" t="s">
        <v>55</v>
      </c>
      <c r="AB27" s="51" t="s">
        <v>56</v>
      </c>
      <c r="AC27" s="51" t="s">
        <v>57</v>
      </c>
      <c r="AD27" s="49">
        <f t="shared" si="13"/>
        <v>0.216</v>
      </c>
      <c r="AE27" s="224"/>
      <c r="AF27" s="48">
        <f>+AD27</f>
        <v>0.216</v>
      </c>
      <c r="AG27" s="224"/>
      <c r="AH27" s="50">
        <f>IFERROR(IF(AND(W25="Impacto",W26="Impacto",W27="Impacto"),(AH26-(+AH26*Z27)),IF(W27="Impacto",(P25-(+P25*Z27)),IF(W27="Probabilidad",AH26,""))),"")</f>
        <v>0.6</v>
      </c>
      <c r="AI27" s="226"/>
      <c r="AJ27" s="228"/>
      <c r="AK27" s="7"/>
      <c r="AL27" s="17"/>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7" t="s">
        <v>99</v>
      </c>
      <c r="S28" s="45" t="s">
        <v>795</v>
      </c>
      <c r="T28" s="45" t="s">
        <v>808</v>
      </c>
      <c r="U28" s="45" t="s">
        <v>1733</v>
      </c>
      <c r="V28" s="46" t="str">
        <f t="shared" si="15"/>
        <v xml:space="preserve">El Director de Planes Estratégicos de Acción Integral, verifica semestralmente el desarrollo de seminarios de AIN de acuerdo a los establecido en el Plan Acción Integral ANEXO Internacionalización AIN,  con el fin de fortalecer las capacidades, conocimientos  y competencias del personal AIN en el desarrollo de las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 seminario y listas de asistencia. </v>
      </c>
      <c r="W28" s="47" t="str">
        <f t="shared" si="1"/>
        <v>Probabilidad</v>
      </c>
      <c r="X28" s="51" t="s">
        <v>53</v>
      </c>
      <c r="Y28" s="51" t="s">
        <v>54</v>
      </c>
      <c r="Z28" s="48" t="str">
        <f t="shared" ref="Z28" si="16">IF(AND(X28="Preventivo",Y28="Automático"),"50%",IF(AND(X28="Preventivo",Y28="Manual"),"40%",IF(AND(X28="Detectivo",Y28="Automático"),"40%",IF(AND(X28="Detectivo",Y28="Manual"),"30%",IF(AND(X28="Correctivo",Y28="Automático"),"35%",IF(AND(X28="Correctivo",Y28="Manual"),"25%",""))))))</f>
        <v>40%</v>
      </c>
      <c r="AA28" s="51" t="s">
        <v>55</v>
      </c>
      <c r="AB28" s="51" t="s">
        <v>56</v>
      </c>
      <c r="AC28" s="51" t="s">
        <v>57</v>
      </c>
      <c r="AD28" s="49">
        <f t="shared" si="13"/>
        <v>0.12959999999999999</v>
      </c>
      <c r="AE28" s="224"/>
      <c r="AF28" s="48">
        <f t="shared" ref="AF28" si="17">+AD28</f>
        <v>0.12959999999999999</v>
      </c>
      <c r="AG28" s="224"/>
      <c r="AH28" s="50">
        <f>IFERROR(IF(AND(W27="Impacto",W28="Impacto"),(AH27-(+AH27*Z28)),IF(W28="Impacto",(P25-(+P25*Z28)),IF(W28="Probabilidad",AH27,""))),"")</f>
        <v>0.6</v>
      </c>
      <c r="AI28" s="226"/>
      <c r="AJ28" s="228"/>
      <c r="AK28" s="7"/>
      <c r="AL28" s="17"/>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7"/>
      <c r="S29" s="52"/>
      <c r="T29" s="52"/>
      <c r="U29" s="52"/>
      <c r="V29" s="46" t="str">
        <f t="shared" si="15"/>
        <v xml:space="preserve">  </v>
      </c>
      <c r="W29" s="47" t="str">
        <f t="shared" si="1"/>
        <v/>
      </c>
      <c r="X29" s="51"/>
      <c r="Y29" s="51"/>
      <c r="Z29" s="48" t="str">
        <f>IF(AND(X29="Preventivo",Y29="Automático"),"50%",IF(AND(X29="Preventivo",Y29="Manual"),"40%",IF(AND(X29="Detectivo",Y29="Automático"),"40%",IF(AND(X29="Detectivo",Y29="Manual"),"30%",IF(AND(X29="Correctivo",Y29="Automático"),"35%",IF(AND(X29="Correctivo",Y29="Manual"),"25%",""))))))</f>
        <v/>
      </c>
      <c r="AA29" s="51"/>
      <c r="AB29" s="51"/>
      <c r="AC29" s="51"/>
      <c r="AD29" s="49" t="str">
        <f t="shared" si="13"/>
        <v/>
      </c>
      <c r="AE29" s="224"/>
      <c r="AF29" s="48" t="str">
        <f>+AD29</f>
        <v/>
      </c>
      <c r="AG29" s="224"/>
      <c r="AH29" s="50" t="str">
        <f>IFERROR(IF(AND(W28="Impacto",W29="Impacto"),(AH28-(+AH28*Z29)),IF(W29="Impacto",(P25-(+P25*Z29)),IF(W29="Probabilidad",AH28,""))),"")</f>
        <v/>
      </c>
      <c r="AI29" s="226"/>
      <c r="AJ29" s="228"/>
      <c r="AK29" s="7"/>
      <c r="AL29" s="17"/>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7"/>
      <c r="S30" s="52"/>
      <c r="T30" s="52"/>
      <c r="U30" s="52"/>
      <c r="V30" s="46" t="str">
        <f t="shared" si="15"/>
        <v xml:space="preserve">  </v>
      </c>
      <c r="W30" s="47" t="str">
        <f t="shared" si="1"/>
        <v/>
      </c>
      <c r="X30" s="51"/>
      <c r="Y30" s="51"/>
      <c r="Z30" s="48" t="str">
        <f>IF(AND(X30="Preventivo",Y30="Automático"),"50%",IF(AND(X30="Preventivo",Y30="Manual"),"40%",IF(AND(X30="Detectivo",Y30="Automático"),"40%",IF(AND(X30="Detectivo",Y30="Manual"),"30%",IF(AND(X30="Correctivo",Y30="Automático"),"35%",IF(AND(X30="Correctivo",Y30="Manual"),"25%",""))))))</f>
        <v/>
      </c>
      <c r="AA30" s="51"/>
      <c r="AB30" s="51"/>
      <c r="AC30" s="51"/>
      <c r="AD30" s="49" t="str">
        <f t="shared" si="13"/>
        <v/>
      </c>
      <c r="AE30" s="224"/>
      <c r="AF30" s="48" t="str">
        <f>+AD30</f>
        <v/>
      </c>
      <c r="AG30" s="224"/>
      <c r="AH30" s="50" t="str">
        <f>IFERROR(IF(AND(W28="Impacto",W29="Impacto",W30="Impacto"),(AH29-(+AH29*Z30)),IF(W30="Impacto",(P25-(+P25*Z30)),IF(W30="Probabilidad",AH29,""))),"")</f>
        <v/>
      </c>
      <c r="AI30" s="226"/>
      <c r="AJ30" s="228"/>
      <c r="AK30" s="7"/>
      <c r="AL30" s="17"/>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7"/>
      <c r="S31" s="52"/>
      <c r="T31" s="52"/>
      <c r="U31" s="52"/>
      <c r="V31" s="46" t="str">
        <f t="shared" si="15"/>
        <v xml:space="preserve">  </v>
      </c>
      <c r="W31" s="47" t="str">
        <f t="shared" si="1"/>
        <v/>
      </c>
      <c r="X31" s="51"/>
      <c r="Y31" s="51"/>
      <c r="Z31" s="48" t="str">
        <f>IF(AND(X31="Preventivo",Y31="Automático"),"50%",IF(AND(X31="Preventivo",Y31="Manual"),"40%",IF(AND(X31="Detectivo",Y31="Automático"),"40%",IF(AND(X31="Detectivo",Y31="Manual"),"30%",IF(AND(X31="Correctivo",Y31="Automático"),"35%",IF(AND(X31="Correctivo",Y31="Manual"),"25%",""))))))</f>
        <v/>
      </c>
      <c r="AA31" s="51"/>
      <c r="AB31" s="51"/>
      <c r="AC31" s="51"/>
      <c r="AD31" s="49" t="str">
        <f t="shared" si="13"/>
        <v/>
      </c>
      <c r="AE31" s="224"/>
      <c r="AF31" s="48" t="str">
        <f>+AD31</f>
        <v/>
      </c>
      <c r="AG31" s="224"/>
      <c r="AH31" s="50" t="str">
        <f>IFERROR(IF(AND(W28="Impacto",W29="Impacto",W30="Impacto",W31="Impacto"),(AH30-(+AH30*Z31)),IF(W31="Impacto",(P25-(+P25*Z31)),IF(W31="Probabilidad",AH30,""))),"")</f>
        <v/>
      </c>
      <c r="AI31" s="226"/>
      <c r="AJ31" s="228"/>
      <c r="AK31" s="7"/>
      <c r="AL31" s="17"/>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80</v>
      </c>
      <c r="D32" s="220" t="s">
        <v>322</v>
      </c>
      <c r="E32" s="229" t="s">
        <v>334</v>
      </c>
      <c r="F32" s="221" t="s">
        <v>809</v>
      </c>
      <c r="G32" s="221" t="s">
        <v>810</v>
      </c>
      <c r="H32" s="231" t="str">
        <f t="shared" ref="H32" si="18">+CONCATENATE(E32," ",F32," ",G32)</f>
        <v>Posibilidad de afectación reputacional por deficiencias en la planeación del proceso Gestión Acción Integral, debido a falta de interlocución dentro del proceso.</v>
      </c>
      <c r="I32" s="232" t="s">
        <v>324</v>
      </c>
      <c r="J32" s="218">
        <v>17468</v>
      </c>
      <c r="K32" s="310" t="str">
        <f>IF(J32&lt;=0,"",IF(J32&lt;=3,"Muy Baja",IF(J32&lt;=34,"Baja",IF(J32&lt;=600,"Media",IF(J32&lt;=6000,"Alta","Muy Alta")))))</f>
        <v>Muy Alta</v>
      </c>
      <c r="L32" s="306">
        <f>IF(K32="","",IF(K32="Muy Baja",0.2,IF(K32="Baja",0.4,IF(K32="Media",0.6,IF(K32="Alta",0.8,IF(K32="Muy Alta",1,))))))</f>
        <v>1</v>
      </c>
      <c r="M32" s="314" t="s">
        <v>338</v>
      </c>
      <c r="N32" s="304" t="str">
        <f>IF(NOT(ISERROR(MATCH(M32,'[20]Tabla Impacto'!$B$222:$B$224,0))),'[20]Tabla Impacto'!$F$224,M32)</f>
        <v xml:space="preserve">     El riesgo afecta la imagen de la entidad con algunos usuarios de relevancia frente al logro de los objetivos</v>
      </c>
      <c r="O32" s="310" t="str">
        <f>IF(OR(N32='[20]Tabla Impacto'!$C$12,N32='[20]Tabla Impacto'!$D$12),"Leve",IF(OR(N32='[20]Tabla Impacto'!$C$13,N32='[20]Tabla Impacto'!$D$13),"Menor",IF(OR(N32='[20]Tabla Impacto'!$C$14,N32='[20]Tabla Impacto'!$D$14),"Moderado",IF(OR(N32='[20]Tabla Impacto'!$C$15,N32='[20]Tabla Impacto'!$D$15),"Mayor",IF(OR(N32='[20]Tabla Impacto'!$C$16,N32='[20]Tabla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7" t="s">
        <v>94</v>
      </c>
      <c r="S32" s="19" t="s">
        <v>792</v>
      </c>
      <c r="T32" s="19" t="s">
        <v>811</v>
      </c>
      <c r="U32" s="19" t="s">
        <v>1734</v>
      </c>
      <c r="V32" s="46" t="str">
        <f>+CONCATENATE(S32," ",T32," ",U32)</f>
        <v>El Oficial y/o Suboficial C9 CAAID,B9 BRAID, S5 BAAID, valida bimestralmente la elaboración de informes de cumplimiento de las Disciplinas AIN en cumplimiento al  Plan Acción Integral, para generar análisis prospectivo con información pertinente para la toma de decisiones.
En caso de no realizar los informes de gestión, se procede a convocar una rendición de cuentas por parte de las Unidades. 
Dejando como evidencia idea la verificación los informes de gestión.</v>
      </c>
      <c r="W32" s="47" t="str">
        <f t="shared" si="1"/>
        <v>Probabilidad</v>
      </c>
      <c r="X32" s="51" t="s">
        <v>53</v>
      </c>
      <c r="Y32" s="51" t="s">
        <v>54</v>
      </c>
      <c r="Z32" s="48" t="str">
        <f>IF(AND(X32="Preventivo",Y32="Automático"),"50%",IF(AND(X32="Preventivo",Y32="Manual"),"40%",IF(AND(X32="Detectivo",Y32="Automático"),"40%",IF(AND(X32="Detectivo",Y32="Manual"),"30%",IF(AND(X32="Correctivo",Y32="Automático"),"35%",IF(AND(X32="Correctivo",Y32="Manual"),"25%",""))))))</f>
        <v>40%</v>
      </c>
      <c r="AA32" s="51" t="s">
        <v>55</v>
      </c>
      <c r="AB32" s="51" t="s">
        <v>56</v>
      </c>
      <c r="AC32" s="51" t="s">
        <v>57</v>
      </c>
      <c r="AD32" s="49">
        <f>IFERROR(IF(W32="Probabilidad",(L32-(+L32*Z32)),IF(W32="Impacto",L32,"")),"")</f>
        <v>0.6</v>
      </c>
      <c r="AE32" s="224" t="str">
        <f>IFERROR(LOOKUP(LOOKUP(2,1/(AD32:AD38&lt;&gt;""),AD32:AD38),'[20]Opciones Tratamiento'!$I$2:$I$6,'[20]Opciones Tratamiento'!$J$2:$J$6),"")</f>
        <v>Muy Baja</v>
      </c>
      <c r="AF32" s="48">
        <f>+AD32</f>
        <v>0.6</v>
      </c>
      <c r="AG32" s="224" t="str">
        <f>IFERROR(LOOKUP(LOOKUP(2,1/(AH32:AH38&lt;&gt;""),AH32:AH38),'[20]Opciones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t="s">
        <v>58</v>
      </c>
      <c r="AK32" s="7"/>
      <c r="AL32" s="17">
        <v>1</v>
      </c>
      <c r="AM32" s="78" t="s">
        <v>1735</v>
      </c>
      <c r="AN32" s="80" t="s">
        <v>812</v>
      </c>
      <c r="AO32" s="219" t="s">
        <v>59</v>
      </c>
      <c r="AP32" s="332"/>
      <c r="AQ32" s="336" t="s">
        <v>813</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21"/>
      <c r="G33" s="221"/>
      <c r="H33" s="231"/>
      <c r="I33" s="233"/>
      <c r="J33" s="219"/>
      <c r="K33" s="310"/>
      <c r="L33" s="306"/>
      <c r="M33" s="308"/>
      <c r="N33" s="304"/>
      <c r="O33" s="310"/>
      <c r="P33" s="306"/>
      <c r="Q33" s="312"/>
      <c r="R33" s="17" t="s">
        <v>96</v>
      </c>
      <c r="S33" s="19" t="s">
        <v>814</v>
      </c>
      <c r="T33" s="19" t="s">
        <v>815</v>
      </c>
      <c r="U33" s="19" t="s">
        <v>1736</v>
      </c>
      <c r="V33" s="46" t="str">
        <f>+CONCATENATE(S33," ",T33," ",U33)</f>
        <v>El Oficial y/o Suboficial de Acción Integral (D9,F9, B9,S5), verifica trimestralmente la articulación de propuestas a través de informes ejecutivos para el proceso de planeación de acuerdo a las capacidades de las unidades en cumplimiento al  Plan Acción Integral, para generar análisis basado en la casuística y aportar en la acertada formulación de los planes de Acción Integral.
En caso de no realizar la actividad, se procede a convocar una rendición de cuentas con las Unidades. 
Dejando como evidencia de la verificación el acta de reunión y/o informes.</v>
      </c>
      <c r="W33" s="47" t="str">
        <f t="shared" si="1"/>
        <v>Probabilidad</v>
      </c>
      <c r="X33" s="51" t="s">
        <v>53</v>
      </c>
      <c r="Y33" s="51" t="s">
        <v>54</v>
      </c>
      <c r="Z33" s="48" t="str">
        <f t="shared" ref="Z33" si="19">IF(AND(X33="Preventivo",Y33="Automático"),"50%",IF(AND(X33="Preventivo",Y33="Manual"),"40%",IF(AND(X33="Detectivo",Y33="Automático"),"40%",IF(AND(X33="Detectivo",Y33="Manual"),"30%",IF(AND(X33="Correctivo",Y33="Automático"),"35%",IF(AND(X33="Correctivo",Y33="Manual"),"25%",""))))))</f>
        <v>40%</v>
      </c>
      <c r="AA33" s="51" t="s">
        <v>55</v>
      </c>
      <c r="AB33" s="51" t="s">
        <v>56</v>
      </c>
      <c r="AC33" s="51" t="s">
        <v>57</v>
      </c>
      <c r="AD33" s="49">
        <f t="shared" ref="AD33:AD38" si="20">IFERROR(IF(AND(W32="Probabilidad",W33="Probabilidad"),(AF32-(+AF32*Z33)),IF(W33="Probabilidad",(L32-(+L32*Z33)),IF(W33="Impacto",AF32,""))),"")</f>
        <v>0.36</v>
      </c>
      <c r="AE33" s="224"/>
      <c r="AF33" s="48">
        <f t="shared" ref="AF33" si="21">+AD33</f>
        <v>0.36</v>
      </c>
      <c r="AG33" s="224"/>
      <c r="AH33" s="50">
        <f>IFERROR(IF(AND(W32="Impacto",W33="Impacto"),(AH32-(+AH32*Z33)),IF(W33="Impacto",(P32-(+P32*Z33)),IF(W33="Probabilidad",AH32,""))),"")</f>
        <v>0.6</v>
      </c>
      <c r="AI33" s="226"/>
      <c r="AJ33" s="228"/>
      <c r="AK33" s="7"/>
      <c r="AL33" s="17"/>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21"/>
      <c r="G34" s="221"/>
      <c r="H34" s="231"/>
      <c r="I34" s="233"/>
      <c r="J34" s="219"/>
      <c r="K34" s="310"/>
      <c r="L34" s="306"/>
      <c r="M34" s="308"/>
      <c r="N34" s="304"/>
      <c r="O34" s="310"/>
      <c r="P34" s="306"/>
      <c r="Q34" s="312"/>
      <c r="R34" s="17" t="s">
        <v>98</v>
      </c>
      <c r="S34" s="19" t="s">
        <v>816</v>
      </c>
      <c r="T34" s="19" t="s">
        <v>817</v>
      </c>
      <c r="U34" s="19" t="s">
        <v>818</v>
      </c>
      <c r="V34" s="46" t="str">
        <f t="shared" ref="V34:V38" si="22">+CONCATENATE(S34," ",T34," ",U34)</f>
        <v>Los Directores (DIACO-DICMI-DIPAI),  verifica semestralmente el desarrollo de reuniones con los equipos de planeación de acuerdo a los establecido en el Plan Acción Integral, para unificar criterios en la emisión de directrices. para el fortalecimiento del proceso de planeación.
En caso de no ejecutarse la reunión de coordinación, se procede a reprogramar la actividad.
Dejando como evidencia de la verificación el acta de reunión.</v>
      </c>
      <c r="W34" s="47" t="str">
        <f t="shared" si="1"/>
        <v>Probabilidad</v>
      </c>
      <c r="X34" s="51" t="s">
        <v>53</v>
      </c>
      <c r="Y34" s="51" t="s">
        <v>54</v>
      </c>
      <c r="Z34" s="48" t="str">
        <f>IF(AND(X34="Preventivo",Y34="Automático"),"50%",IF(AND(X34="Preventivo",Y34="Manual"),"40%",IF(AND(X34="Detectivo",Y34="Automático"),"40%",IF(AND(X34="Detectivo",Y34="Manual"),"30%",IF(AND(X34="Correctivo",Y34="Automático"),"35%",IF(AND(X34="Correctivo",Y34="Manual"),"25%",""))))))</f>
        <v>40%</v>
      </c>
      <c r="AA34" s="51" t="s">
        <v>55</v>
      </c>
      <c r="AB34" s="51" t="s">
        <v>56</v>
      </c>
      <c r="AC34" s="51" t="s">
        <v>57</v>
      </c>
      <c r="AD34" s="49">
        <f t="shared" si="20"/>
        <v>0.216</v>
      </c>
      <c r="AE34" s="224"/>
      <c r="AF34" s="48">
        <f>+AD34</f>
        <v>0.216</v>
      </c>
      <c r="AG34" s="224"/>
      <c r="AH34" s="50">
        <f>IFERROR(IF(AND(W32="Impacto",W33="Impacto",W34="Impacto"),(AH33-(+AH33*Z34)),IF(W34="Impacto",(P32-(+P32*Z34)),IF(W34="Probabilidad",AH33,""))),"")</f>
        <v>0.6</v>
      </c>
      <c r="AI34" s="226"/>
      <c r="AJ34" s="228"/>
      <c r="AK34" s="7"/>
      <c r="AL34" s="17"/>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21"/>
      <c r="G35" s="221"/>
      <c r="H35" s="231"/>
      <c r="I35" s="233"/>
      <c r="J35" s="219"/>
      <c r="K35" s="310"/>
      <c r="L35" s="306"/>
      <c r="M35" s="308"/>
      <c r="N35" s="304"/>
      <c r="O35" s="310"/>
      <c r="P35" s="306"/>
      <c r="Q35" s="312"/>
      <c r="R35" s="17"/>
      <c r="S35" s="19"/>
      <c r="T35" s="19"/>
      <c r="U35" s="19"/>
      <c r="V35" s="46" t="str">
        <f t="shared" si="22"/>
        <v xml:space="preserve">  </v>
      </c>
      <c r="W35" s="47" t="str">
        <f t="shared" si="1"/>
        <v/>
      </c>
      <c r="X35" s="51"/>
      <c r="Y35" s="51"/>
      <c r="Z35" s="48" t="str">
        <f t="shared" ref="Z35" si="23">IF(AND(X35="Preventivo",Y35="Automático"),"50%",IF(AND(X35="Preventivo",Y35="Manual"),"40%",IF(AND(X35="Detectivo",Y35="Automático"),"40%",IF(AND(X35="Detectivo",Y35="Manual"),"30%",IF(AND(X35="Correctivo",Y35="Automático"),"35%",IF(AND(X35="Correctivo",Y35="Manual"),"25%",""))))))</f>
        <v/>
      </c>
      <c r="AA35" s="51"/>
      <c r="AB35" s="51"/>
      <c r="AC35" s="51"/>
      <c r="AD35" s="49" t="str">
        <f t="shared" si="20"/>
        <v/>
      </c>
      <c r="AE35" s="224"/>
      <c r="AF35" s="48" t="str">
        <f t="shared" ref="AF35" si="24">+AD35</f>
        <v/>
      </c>
      <c r="AG35" s="224"/>
      <c r="AH35" s="50" t="str">
        <f>IFERROR(IF(AND(W34="Impacto",W35="Impacto"),(AH34-(+AH34*Z35)),IF(W35="Impacto",(P32-(+P32*Z35)),IF(W35="Probabilidad",AH34,""))),"")</f>
        <v/>
      </c>
      <c r="AI35" s="226"/>
      <c r="AJ35" s="228"/>
      <c r="AK35" s="7"/>
      <c r="AL35" s="17"/>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21"/>
      <c r="G36" s="221"/>
      <c r="H36" s="231"/>
      <c r="I36" s="233"/>
      <c r="J36" s="219"/>
      <c r="K36" s="310"/>
      <c r="L36" s="306"/>
      <c r="M36" s="308"/>
      <c r="N36" s="304"/>
      <c r="O36" s="310"/>
      <c r="P36" s="306"/>
      <c r="Q36" s="312"/>
      <c r="R36" s="17"/>
      <c r="S36" s="52"/>
      <c r="T36" s="52"/>
      <c r="U36" s="52"/>
      <c r="V36" s="46" t="str">
        <f t="shared" si="22"/>
        <v xml:space="preserve">  </v>
      </c>
      <c r="W36" s="47" t="str">
        <f t="shared" si="1"/>
        <v/>
      </c>
      <c r="X36" s="51"/>
      <c r="Y36" s="51"/>
      <c r="Z36" s="48" t="str">
        <f>IF(AND(X36="Preventivo",Y36="Automático"),"50%",IF(AND(X36="Preventivo",Y36="Manual"),"40%",IF(AND(X36="Detectivo",Y36="Automático"),"40%",IF(AND(X36="Detectivo",Y36="Manual"),"30%",IF(AND(X36="Correctivo",Y36="Automático"),"35%",IF(AND(X36="Correctivo",Y36="Manual"),"25%",""))))))</f>
        <v/>
      </c>
      <c r="AA36" s="51"/>
      <c r="AB36" s="51"/>
      <c r="AC36" s="51"/>
      <c r="AD36" s="49" t="str">
        <f t="shared" si="20"/>
        <v/>
      </c>
      <c r="AE36" s="224"/>
      <c r="AF36" s="48" t="str">
        <f>+AD36</f>
        <v/>
      </c>
      <c r="AG36" s="224"/>
      <c r="AH36" s="50" t="str">
        <f>IFERROR(IF(AND(W35="Impacto",W36="Impacto"),(AH35-(+AH35*Z36)),IF(W36="Impacto",(P32-(+P32*Z36)),IF(W36="Probabilidad",AH35,""))),"")</f>
        <v/>
      </c>
      <c r="AI36" s="226"/>
      <c r="AJ36" s="228"/>
      <c r="AK36" s="7"/>
      <c r="AL36" s="17"/>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21"/>
      <c r="G37" s="221"/>
      <c r="H37" s="231"/>
      <c r="I37" s="233"/>
      <c r="J37" s="219"/>
      <c r="K37" s="310"/>
      <c r="L37" s="306"/>
      <c r="M37" s="308"/>
      <c r="N37" s="304"/>
      <c r="O37" s="310"/>
      <c r="P37" s="306"/>
      <c r="Q37" s="312"/>
      <c r="R37" s="17"/>
      <c r="S37" s="52"/>
      <c r="T37" s="52"/>
      <c r="U37" s="52"/>
      <c r="V37" s="46" t="str">
        <f t="shared" si="22"/>
        <v xml:space="preserve">  </v>
      </c>
      <c r="W37" s="47" t="str">
        <f t="shared" si="1"/>
        <v/>
      </c>
      <c r="X37" s="51"/>
      <c r="Y37" s="51"/>
      <c r="Z37" s="48" t="str">
        <f>IF(AND(X37="Preventivo",Y37="Automático"),"50%",IF(AND(X37="Preventivo",Y37="Manual"),"40%",IF(AND(X37="Detectivo",Y37="Automático"),"40%",IF(AND(X37="Detectivo",Y37="Manual"),"30%",IF(AND(X37="Correctivo",Y37="Automático"),"35%",IF(AND(X37="Correctivo",Y37="Manual"),"25%",""))))))</f>
        <v/>
      </c>
      <c r="AA37" s="51"/>
      <c r="AB37" s="51"/>
      <c r="AC37" s="51"/>
      <c r="AD37" s="49" t="str">
        <f t="shared" si="20"/>
        <v/>
      </c>
      <c r="AE37" s="224"/>
      <c r="AF37" s="48" t="str">
        <f>+AD37</f>
        <v/>
      </c>
      <c r="AG37" s="224"/>
      <c r="AH37" s="50" t="str">
        <f>IFERROR(IF(AND(W35="Impacto",W36="Impacto",W37="Impacto"),(AH36-(+AH36*Z37)),IF(W37="Impacto",(P32-(+P32*Z37)),IF(W37="Probabilidad",AH36,""))),"")</f>
        <v/>
      </c>
      <c r="AI37" s="226"/>
      <c r="AJ37" s="228"/>
      <c r="AK37" s="7"/>
      <c r="AL37" s="17"/>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21"/>
      <c r="G38" s="221"/>
      <c r="H38" s="231"/>
      <c r="I38" s="234"/>
      <c r="J38" s="219"/>
      <c r="K38" s="310"/>
      <c r="L38" s="306"/>
      <c r="M38" s="303"/>
      <c r="N38" s="304"/>
      <c r="O38" s="310"/>
      <c r="P38" s="306"/>
      <c r="Q38" s="312"/>
      <c r="R38" s="17"/>
      <c r="S38" s="52"/>
      <c r="T38" s="52"/>
      <c r="U38" s="52"/>
      <c r="V38" s="46" t="str">
        <f t="shared" si="22"/>
        <v xml:space="preserve">  </v>
      </c>
      <c r="W38" s="47" t="str">
        <f t="shared" si="1"/>
        <v/>
      </c>
      <c r="X38" s="51"/>
      <c r="Y38" s="51"/>
      <c r="Z38" s="48" t="str">
        <f>IF(AND(X38="Preventivo",Y38="Automático"),"50%",IF(AND(X38="Preventivo",Y38="Manual"),"40%",IF(AND(X38="Detectivo",Y38="Automático"),"40%",IF(AND(X38="Detectivo",Y38="Manual"),"30%",IF(AND(X38="Correctivo",Y38="Automático"),"35%",IF(AND(X38="Correctivo",Y38="Manual"),"25%",""))))))</f>
        <v/>
      </c>
      <c r="AA38" s="51"/>
      <c r="AB38" s="51"/>
      <c r="AC38" s="51"/>
      <c r="AD38" s="49" t="str">
        <f t="shared" si="20"/>
        <v/>
      </c>
      <c r="AE38" s="224"/>
      <c r="AF38" s="48" t="str">
        <f>+AD38</f>
        <v/>
      </c>
      <c r="AG38" s="224"/>
      <c r="AH38" s="50" t="str">
        <f>IFERROR(IF(AND(W35="Impacto",W36="Impacto",W37="Impacto",W38="Impacto"),(AH37-(+AH37*Z38)),IF(W38="Impacto",(P32-(+P32*Z38)),IF(W38="Probabilidad",AH37,""))),"")</f>
        <v/>
      </c>
      <c r="AI38" s="226"/>
      <c r="AJ38" s="228"/>
      <c r="AK38" s="7"/>
      <c r="AL38" s="17"/>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80</v>
      </c>
      <c r="D39" s="220" t="s">
        <v>322</v>
      </c>
      <c r="E39" s="229" t="s">
        <v>337</v>
      </c>
      <c r="F39" s="221" t="s">
        <v>819</v>
      </c>
      <c r="G39" s="221" t="s">
        <v>820</v>
      </c>
      <c r="H39" s="231" t="str">
        <f t="shared" ref="H39" si="25">+CONCATENATE(E39," ",F39," ",G39)</f>
        <v>Posibilidad de afectación reputacional y económica por el accionar delictivo de la amenaza interna o externa durante el desarrollo de actividades de Acción Integral, debido a desarticulación sinergia  operacional</v>
      </c>
      <c r="I39" s="232" t="s">
        <v>821</v>
      </c>
      <c r="J39" s="218">
        <v>17460</v>
      </c>
      <c r="K39" s="310" t="str">
        <f>IF(J39&lt;=0,"",IF(J39&lt;=3,"Muy Baja",IF(J39&lt;=34,"Baja",IF(J39&lt;=600,"Media",IF(J39&lt;=6000,"Alta","Muy Alta")))))</f>
        <v>Muy Alta</v>
      </c>
      <c r="L39" s="306">
        <f>IF(K39="","",IF(K39="Muy Baja",0.2,IF(K39="Baja",0.4,IF(K39="Media",0.6,IF(K39="Alta",0.8,IF(K39="Muy Alta",1,))))))</f>
        <v>1</v>
      </c>
      <c r="M39" s="314" t="s">
        <v>335</v>
      </c>
      <c r="N39" s="304" t="str">
        <f>IF(NOT(ISERROR(MATCH(M39,'[20]Tabla Impacto'!$B$222:$B$224,0))),'[20]Tabla Impacto'!$F$224,M39)</f>
        <v xml:space="preserve">     El riesgo afecta la imagen de  la entidad con efecto publicitario sostenido a nivel de sector administrativo, nivel departamental o municipal</v>
      </c>
      <c r="O39" s="310" t="str">
        <f>IF(OR(N39='[20]Tabla Impacto'!$C$12,N39='[20]Tabla Impacto'!$D$12),"Leve",IF(OR(N39='[20]Tabla Impacto'!$C$13,N39='[20]Tabla Impacto'!$D$13),"Menor",IF(OR(N39='[20]Tabla Impacto'!$C$14,N39='[20]Tabla Impacto'!$D$14),"Moderado",IF(OR(N39='[20]Tabla Impacto'!$C$15,N39='[20]Tabla Impacto'!$D$15),"Mayor",IF(OR(N39='[20]Tabla Impacto'!$C$16,N39='[20]Tabla Impacto'!$D$16),"Catastrófico","")))))</f>
        <v>Mayor</v>
      </c>
      <c r="P39" s="306">
        <f>IF(O39="","",IF(O39="Leve",0.2,IF(O39="Menor",0.4,IF(O39="Moderado",0.6,IF(O39="Mayor",0.8,IF(O39="Catastrófico",1,))))))</f>
        <v>0.8</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17" t="s">
        <v>94</v>
      </c>
      <c r="S39" s="19" t="s">
        <v>822</v>
      </c>
      <c r="T39" s="19" t="s">
        <v>823</v>
      </c>
      <c r="U39" s="19" t="s">
        <v>824</v>
      </c>
      <c r="V39" s="46" t="str">
        <f>+CONCATENATE(S39," ",T39," ",U39)</f>
        <v>El Oficial y/o Suboficial de Acción Integral (D9, F9, B9,S5)  verifica  mensualmente que el análisis del estudio de área se encuentre actualizado de manera que permita la comprensión del área de operaciones en cumplimiento a lo ordenado en el MCE 3-530 AIN,  
Con el fin de analizar los factores externos, internos, vulnerabilidades y susceptibilidades que pueden ser explotadas para el cumplimiento de la misión.
En caso de no encontrarse el estudio de área actualizado, se procede a actualizar la información de manera inmediata.
Dejando como evidencia de la verificación el análisis estudio de área.</v>
      </c>
      <c r="W39" s="47" t="str">
        <f t="shared" si="1"/>
        <v>Probabilidad</v>
      </c>
      <c r="X39" s="51" t="s">
        <v>53</v>
      </c>
      <c r="Y39" s="51" t="s">
        <v>54</v>
      </c>
      <c r="Z39" s="48" t="str">
        <f>IF(AND(X39="Preventivo",Y39="Automático"),"50%",IF(AND(X39="Preventivo",Y39="Manual"),"40%",IF(AND(X39="Detectivo",Y39="Automático"),"40%",IF(AND(X39="Detectivo",Y39="Manual"),"30%",IF(AND(X39="Correctivo",Y39="Automático"),"35%",IF(AND(X39="Correctivo",Y39="Manual"),"25%",""))))))</f>
        <v>40%</v>
      </c>
      <c r="AA39" s="51" t="s">
        <v>55</v>
      </c>
      <c r="AB39" s="51" t="s">
        <v>56</v>
      </c>
      <c r="AC39" s="51" t="s">
        <v>57</v>
      </c>
      <c r="AD39" s="49">
        <f>IFERROR(IF(W39="Probabilidad",(L39-(+L39*Z39)),IF(W39="Impacto",L39,"")),"")</f>
        <v>0.6</v>
      </c>
      <c r="AE39" s="224" t="str">
        <f>IFERROR(LOOKUP(LOOKUP(2,1/(AD39:AD45&lt;&gt;""),AD39:AD45),'[20]Opciones Tratamiento'!$I$2:$I$6,'[20]Opciones Tratamiento'!$J$2:$J$6),"")</f>
        <v>Muy Baja</v>
      </c>
      <c r="AF39" s="48">
        <f>+AD39</f>
        <v>0.6</v>
      </c>
      <c r="AG39" s="224" t="str">
        <f>IFERROR(LOOKUP(LOOKUP(2,1/(AH39:AH45&lt;&gt;""),AH39:AH45),'[20]Opciones Tratamiento'!L2:M6),"")</f>
        <v>Mayor</v>
      </c>
      <c r="AH39" s="50">
        <f>IFERROR(IF(W39="Impacto",(P39-(+P39*Z39)),IF(W39="Probabilidad",P39,"")),"")</f>
        <v>0.8</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Alto</v>
      </c>
      <c r="AJ39" s="228" t="s">
        <v>58</v>
      </c>
      <c r="AK39" s="7"/>
      <c r="AL39" s="17">
        <v>1</v>
      </c>
      <c r="AM39" s="78" t="s">
        <v>825</v>
      </c>
      <c r="AN39" s="79" t="s">
        <v>790</v>
      </c>
      <c r="AO39" s="219" t="s">
        <v>59</v>
      </c>
      <c r="AP39" s="332"/>
      <c r="AQ39" s="336" t="s">
        <v>813</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21"/>
      <c r="G40" s="221"/>
      <c r="H40" s="231"/>
      <c r="I40" s="233"/>
      <c r="J40" s="219"/>
      <c r="K40" s="310"/>
      <c r="L40" s="306"/>
      <c r="M40" s="308"/>
      <c r="N40" s="304"/>
      <c r="O40" s="310"/>
      <c r="P40" s="306"/>
      <c r="Q40" s="312"/>
      <c r="R40" s="17" t="s">
        <v>96</v>
      </c>
      <c r="S40" s="19" t="s">
        <v>822</v>
      </c>
      <c r="T40" s="19" t="s">
        <v>826</v>
      </c>
      <c r="U40" s="19" t="s">
        <v>827</v>
      </c>
      <c r="V40" s="46" t="str">
        <f>+CONCATENATE(S40," ",T40," ",U40)</f>
        <v>El Oficial y/o Suboficial de Acción Integral (D9, F9, B9,S5)  verifica  bimestralmente el planeamiento operacional de acuerdo con lo establecido en el manual 3-53.0  AIN y plantea los probables comportamientos de las variables,   Con el fin de alertar sobre posibles perturbaciones a la población, desplazamientos y presenta las posibles maniobras de apoyo para contribuir al éxito de la misión antes, durante y después de la misma.
En caso de no ejecutarse la actividad, se procede a reprogramarla.
Dejando como evidencia de la verificación el anexo de Acción Integral.</v>
      </c>
      <c r="W40" s="47" t="str">
        <f t="shared" si="1"/>
        <v>Probabilidad</v>
      </c>
      <c r="X40" s="51" t="s">
        <v>53</v>
      </c>
      <c r="Y40" s="51" t="s">
        <v>54</v>
      </c>
      <c r="Z40" s="48" t="str">
        <f t="shared" ref="Z40" si="26">IF(AND(X40="Preventivo",Y40="Automático"),"50%",IF(AND(X40="Preventivo",Y40="Manual"),"40%",IF(AND(X40="Detectivo",Y40="Automático"),"40%",IF(AND(X40="Detectivo",Y40="Manual"),"30%",IF(AND(X40="Correctivo",Y40="Automático"),"35%",IF(AND(X40="Correctivo",Y40="Manual"),"25%",""))))))</f>
        <v>40%</v>
      </c>
      <c r="AA40" s="51" t="s">
        <v>55</v>
      </c>
      <c r="AB40" s="51" t="s">
        <v>56</v>
      </c>
      <c r="AC40" s="51" t="s">
        <v>57</v>
      </c>
      <c r="AD40" s="49">
        <f t="shared" ref="AD40:AD45" si="27">IFERROR(IF(AND(W39="Probabilidad",W40="Probabilidad"),(AF39-(+AF39*Z40)),IF(W40="Probabilidad",(L39-(+L39*Z40)),IF(W40="Impacto",AF39,""))),"")</f>
        <v>0.36</v>
      </c>
      <c r="AE40" s="224"/>
      <c r="AF40" s="48">
        <f t="shared" ref="AF40" si="28">+AD40</f>
        <v>0.36</v>
      </c>
      <c r="AG40" s="224"/>
      <c r="AH40" s="50">
        <f>IFERROR(IF(AND(W39="Impacto",W40="Impacto"),(AH39-(+AH39*Z40)),IF(W40="Impacto",(P39-(+P39*Z40)),IF(W40="Probabilidad",AH39,""))),"")</f>
        <v>0.8</v>
      </c>
      <c r="AI40" s="226"/>
      <c r="AJ40" s="228"/>
      <c r="AK40" s="7"/>
      <c r="AL40" s="17"/>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21"/>
      <c r="G41" s="221"/>
      <c r="H41" s="231"/>
      <c r="I41" s="233"/>
      <c r="J41" s="219"/>
      <c r="K41" s="310"/>
      <c r="L41" s="306"/>
      <c r="M41" s="308"/>
      <c r="N41" s="304"/>
      <c r="O41" s="310"/>
      <c r="P41" s="306"/>
      <c r="Q41" s="312"/>
      <c r="R41" s="17" t="s">
        <v>98</v>
      </c>
      <c r="S41" s="19" t="s">
        <v>822</v>
      </c>
      <c r="T41" s="19" t="s">
        <v>828</v>
      </c>
      <c r="U41" s="19" t="s">
        <v>829</v>
      </c>
      <c r="V41" s="46" t="str">
        <f t="shared" ref="V41:V45" si="29">+CONCATENATE(S41," ",T41," ",U41)</f>
        <v>El Oficial y/o Suboficial de Acción Integral (D9, F9, B9,S5)  verifica bimestralmente que los calcos de la plantilla operacional de AIN se encuentren actualizados para el adecuado planeamiento operacional en cumplimiento a lo ordenado en el MCE 3-530 AIN, Con el fin de reconocer sobre el área de operaciones las diferentes variables a tener en cuenta para facilitar el registro de la información, el análisis y posterior proceso de toma de decisiones.
En caso de no estar lo calcos actualizados procede a actualizar la información de manera inmediata.
Dejando como evidencia de la verificación los calcos plantilla operacional actualizados.</v>
      </c>
      <c r="W41" s="47" t="str">
        <f t="shared" si="1"/>
        <v>Probabilidad</v>
      </c>
      <c r="X41" s="51" t="s">
        <v>53</v>
      </c>
      <c r="Y41" s="51" t="s">
        <v>54</v>
      </c>
      <c r="Z41" s="48" t="str">
        <f>IF(AND(X41="Preventivo",Y41="Automático"),"50%",IF(AND(X41="Preventivo",Y41="Manual"),"40%",IF(AND(X41="Detectivo",Y41="Automático"),"40%",IF(AND(X41="Detectivo",Y41="Manual"),"30%",IF(AND(X41="Correctivo",Y41="Automático"),"35%",IF(AND(X41="Correctivo",Y41="Manual"),"25%",""))))))</f>
        <v>40%</v>
      </c>
      <c r="AA41" s="51" t="s">
        <v>55</v>
      </c>
      <c r="AB41" s="51" t="s">
        <v>56</v>
      </c>
      <c r="AC41" s="51" t="s">
        <v>57</v>
      </c>
      <c r="AD41" s="49">
        <f t="shared" si="27"/>
        <v>0.216</v>
      </c>
      <c r="AE41" s="224"/>
      <c r="AF41" s="48">
        <f>+AD41</f>
        <v>0.216</v>
      </c>
      <c r="AG41" s="224"/>
      <c r="AH41" s="50">
        <f>IFERROR(IF(AND(W39="Impacto",W40="Impacto",W41="Impacto"),(AH40-(+AH40*Z41)),IF(W41="Impacto",(P39-(+P39*Z41)),IF(W41="Probabilidad",AH40,""))),"")</f>
        <v>0.8</v>
      </c>
      <c r="AI41" s="226"/>
      <c r="AJ41" s="228"/>
      <c r="AK41" s="7"/>
      <c r="AL41" s="17"/>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21"/>
      <c r="G42" s="221"/>
      <c r="H42" s="231"/>
      <c r="I42" s="233"/>
      <c r="J42" s="219"/>
      <c r="K42" s="310"/>
      <c r="L42" s="306"/>
      <c r="M42" s="308"/>
      <c r="N42" s="304"/>
      <c r="O42" s="310"/>
      <c r="P42" s="306"/>
      <c r="Q42" s="312"/>
      <c r="R42" s="17"/>
      <c r="S42" s="19"/>
      <c r="T42" s="19"/>
      <c r="U42" s="19"/>
      <c r="V42" s="46" t="str">
        <f t="shared" si="29"/>
        <v xml:space="preserve">  </v>
      </c>
      <c r="W42" s="47" t="str">
        <f t="shared" si="1"/>
        <v/>
      </c>
      <c r="X42" s="51"/>
      <c r="Y42" s="51"/>
      <c r="Z42" s="48" t="str">
        <f t="shared" ref="Z42" si="30">IF(AND(X42="Preventivo",Y42="Automático"),"50%",IF(AND(X42="Preventivo",Y42="Manual"),"40%",IF(AND(X42="Detectivo",Y42="Automático"),"40%",IF(AND(X42="Detectivo",Y42="Manual"),"30%",IF(AND(X42="Correctivo",Y42="Automático"),"35%",IF(AND(X42="Correctivo",Y42="Manual"),"25%",""))))))</f>
        <v/>
      </c>
      <c r="AA42" s="51"/>
      <c r="AB42" s="51"/>
      <c r="AC42" s="51"/>
      <c r="AD42" s="49" t="str">
        <f t="shared" si="27"/>
        <v/>
      </c>
      <c r="AE42" s="224"/>
      <c r="AF42" s="48" t="str">
        <f t="shared" ref="AF42" si="31">+AD42</f>
        <v/>
      </c>
      <c r="AG42" s="224"/>
      <c r="AH42" s="50" t="str">
        <f>IFERROR(IF(AND(W41="Impacto",W42="Impacto"),(AH41-(+AH41*Z42)),IF(W42="Impacto",(P39-(+P39*Z42)),IF(W42="Probabilidad",AH41,""))),"")</f>
        <v/>
      </c>
      <c r="AI42" s="226"/>
      <c r="AJ42" s="228"/>
      <c r="AK42" s="7"/>
      <c r="AL42" s="17"/>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21"/>
      <c r="G43" s="221"/>
      <c r="H43" s="231"/>
      <c r="I43" s="233"/>
      <c r="J43" s="219"/>
      <c r="K43" s="310"/>
      <c r="L43" s="306"/>
      <c r="M43" s="308"/>
      <c r="N43" s="304"/>
      <c r="O43" s="310"/>
      <c r="P43" s="306"/>
      <c r="Q43" s="312"/>
      <c r="R43" s="17"/>
      <c r="S43" s="52"/>
      <c r="T43" s="52"/>
      <c r="U43" s="52"/>
      <c r="V43" s="46" t="str">
        <f t="shared" si="29"/>
        <v xml:space="preserve">  </v>
      </c>
      <c r="W43" s="47" t="str">
        <f t="shared" si="1"/>
        <v/>
      </c>
      <c r="X43" s="51"/>
      <c r="Y43" s="51"/>
      <c r="Z43" s="48" t="str">
        <f>IF(AND(X43="Preventivo",Y43="Automático"),"50%",IF(AND(X43="Preventivo",Y43="Manual"),"40%",IF(AND(X43="Detectivo",Y43="Automático"),"40%",IF(AND(X43="Detectivo",Y43="Manual"),"30%",IF(AND(X43="Correctivo",Y43="Automático"),"35%",IF(AND(X43="Correctivo",Y43="Manual"),"25%",""))))))</f>
        <v/>
      </c>
      <c r="AA43" s="51"/>
      <c r="AB43" s="51"/>
      <c r="AC43" s="51"/>
      <c r="AD43" s="49" t="str">
        <f t="shared" si="27"/>
        <v/>
      </c>
      <c r="AE43" s="224"/>
      <c r="AF43" s="48" t="str">
        <f>+AD43</f>
        <v/>
      </c>
      <c r="AG43" s="224"/>
      <c r="AH43" s="50" t="str">
        <f>IFERROR(IF(AND(W42="Impacto",W43="Impacto"),(AH42-(+AH42*Z43)),IF(W43="Impacto",(P39-(+P39*Z43)),IF(W43="Probabilidad",AH42,""))),"")</f>
        <v/>
      </c>
      <c r="AI43" s="226"/>
      <c r="AJ43" s="228"/>
      <c r="AK43" s="7"/>
      <c r="AL43" s="17"/>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21"/>
      <c r="G44" s="221"/>
      <c r="H44" s="231"/>
      <c r="I44" s="233"/>
      <c r="J44" s="219"/>
      <c r="K44" s="310"/>
      <c r="L44" s="306"/>
      <c r="M44" s="308"/>
      <c r="N44" s="304"/>
      <c r="O44" s="310"/>
      <c r="P44" s="306"/>
      <c r="Q44" s="312"/>
      <c r="R44" s="17"/>
      <c r="S44" s="52"/>
      <c r="T44" s="52"/>
      <c r="U44" s="52"/>
      <c r="V44" s="46" t="str">
        <f t="shared" si="29"/>
        <v xml:space="preserve">  </v>
      </c>
      <c r="W44" s="47" t="str">
        <f t="shared" si="1"/>
        <v/>
      </c>
      <c r="X44" s="51"/>
      <c r="Y44" s="51"/>
      <c r="Z44" s="48" t="str">
        <f>IF(AND(X44="Preventivo",Y44="Automático"),"50%",IF(AND(X44="Preventivo",Y44="Manual"),"40%",IF(AND(X44="Detectivo",Y44="Automático"),"40%",IF(AND(X44="Detectivo",Y44="Manual"),"30%",IF(AND(X44="Correctivo",Y44="Automático"),"35%",IF(AND(X44="Correctivo",Y44="Manual"),"25%",""))))))</f>
        <v/>
      </c>
      <c r="AA44" s="51"/>
      <c r="AB44" s="51"/>
      <c r="AC44" s="51"/>
      <c r="AD44" s="49" t="str">
        <f t="shared" si="27"/>
        <v/>
      </c>
      <c r="AE44" s="224"/>
      <c r="AF44" s="48" t="str">
        <f>+AD44</f>
        <v/>
      </c>
      <c r="AG44" s="224"/>
      <c r="AH44" s="50" t="str">
        <f>IFERROR(IF(AND(W42="Impacto",W43="Impacto",W44="Impacto"),(AH43-(+AH43*Z44)),IF(W44="Impacto",(P39-(+P39*Z44)),IF(W44="Probabilidad",AH43,""))),"")</f>
        <v/>
      </c>
      <c r="AI44" s="226"/>
      <c r="AJ44" s="228"/>
      <c r="AK44" s="7"/>
      <c r="AL44" s="17"/>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21"/>
      <c r="G45" s="221"/>
      <c r="H45" s="231"/>
      <c r="I45" s="234"/>
      <c r="J45" s="219"/>
      <c r="K45" s="310"/>
      <c r="L45" s="306"/>
      <c r="M45" s="303"/>
      <c r="N45" s="304"/>
      <c r="O45" s="310"/>
      <c r="P45" s="306"/>
      <c r="Q45" s="312"/>
      <c r="R45" s="17"/>
      <c r="S45" s="52"/>
      <c r="T45" s="52"/>
      <c r="U45" s="52"/>
      <c r="V45" s="46" t="str">
        <f t="shared" si="29"/>
        <v xml:space="preserve">  </v>
      </c>
      <c r="W45" s="47" t="str">
        <f t="shared" si="1"/>
        <v/>
      </c>
      <c r="X45" s="51"/>
      <c r="Y45" s="51"/>
      <c r="Z45" s="48" t="str">
        <f>IF(AND(X45="Preventivo",Y45="Automático"),"50%",IF(AND(X45="Preventivo",Y45="Manual"),"40%",IF(AND(X45="Detectivo",Y45="Automático"),"40%",IF(AND(X45="Detectivo",Y45="Manual"),"30%",IF(AND(X45="Correctivo",Y45="Automático"),"35%",IF(AND(X45="Correctivo",Y45="Manual"),"25%",""))))))</f>
        <v/>
      </c>
      <c r="AA45" s="51"/>
      <c r="AB45" s="51"/>
      <c r="AC45" s="51"/>
      <c r="AD45" s="49" t="str">
        <f t="shared" si="27"/>
        <v/>
      </c>
      <c r="AE45" s="224"/>
      <c r="AF45" s="48" t="str">
        <f>+AD45</f>
        <v/>
      </c>
      <c r="AG45" s="224"/>
      <c r="AH45" s="50" t="str">
        <f>IFERROR(IF(AND(W42="Impacto",W43="Impacto",W44="Impacto",W45="Impacto"),(AH44-(+AH44*Z45)),IF(W45="Impacto",(P39-(+P39*Z45)),IF(W45="Probabilidad",AH44,""))),"")</f>
        <v/>
      </c>
      <c r="AI45" s="226"/>
      <c r="AJ45" s="228"/>
      <c r="AK45" s="7"/>
      <c r="AL45" s="17"/>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IF(NOT(ISERROR(MATCH(M46,'[20]Tabla Impacto'!$B$222:$B$224,0))),'[20]Tabla Impacto'!$F$224,M46)</f>
        <v>0</v>
      </c>
      <c r="O46" s="310" t="str">
        <f>IF(OR(N46='[20]Tabla Impacto'!$C$12,N46='[20]Tabla Impacto'!$D$12),"Leve",IF(OR(N46='[20]Tabla Impacto'!$C$13,N46='[20]Tabla Impacto'!$D$13),"Menor",IF(OR(N46='[20]Tabla Impacto'!$C$14,N46='[20]Tabla Impacto'!$D$14),"Moderado",IF(OR(N46='[20]Tabla Impacto'!$C$15,N46='[20]Tabla Impacto'!$D$15),"Mayor",IF(OR(N46='[20]Tabla Impacto'!$C$16,N46='[20]Tabla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7"/>
      <c r="S46" s="45"/>
      <c r="T46" s="52"/>
      <c r="U46" s="45"/>
      <c r="V46" s="46" t="str">
        <f>+CONCATENATE(S46," ",T46," ",U46)</f>
        <v xml:space="preserve">  </v>
      </c>
      <c r="W46" s="47" t="str">
        <f t="shared" si="1"/>
        <v/>
      </c>
      <c r="X46" s="51"/>
      <c r="Y46" s="51"/>
      <c r="Z46" s="48" t="str">
        <f>IF(AND(X46="Preventivo",Y46="Automático"),"50%",IF(AND(X46="Preventivo",Y46="Manual"),"40%",IF(AND(X46="Detectivo",Y46="Automático"),"40%",IF(AND(X46="Detectivo",Y46="Manual"),"30%",IF(AND(X46="Correctivo",Y46="Automático"),"35%",IF(AND(X46="Correctivo",Y46="Manual"),"25%",""))))))</f>
        <v/>
      </c>
      <c r="AA46" s="51"/>
      <c r="AB46" s="51"/>
      <c r="AC46" s="51"/>
      <c r="AD46" s="49" t="str">
        <f>IFERROR(IF(W46="Probabilidad",(L46-(+L46*Z46)),IF(W46="Impacto",L46,"")),"")</f>
        <v/>
      </c>
      <c r="AE46" s="224" t="str">
        <f>IFERROR(LOOKUP(LOOKUP(2,1/(AD46:AD52&lt;&gt;""),AD46:AD52),'[20]Opciones Tratamiento'!$I$2:$I$6,'[20]Opciones Tratamiento'!$J$2:$J$6),"")</f>
        <v/>
      </c>
      <c r="AF46" s="48" t="str">
        <f>+AD46</f>
        <v/>
      </c>
      <c r="AG46" s="224" t="str">
        <f>IFERROR(LOOKUP(LOOKUP(2,1/(AH46:AH52&lt;&gt;""),AH46:AH52),'[20]Opciones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7"/>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7"/>
      <c r="S47" s="52"/>
      <c r="T47" s="52"/>
      <c r="U47" s="52"/>
      <c r="V47" s="46" t="str">
        <f>+CONCATENATE(S47," ",T47," ",U47)</f>
        <v xml:space="preserve">  </v>
      </c>
      <c r="W47" s="47" t="str">
        <f t="shared" si="1"/>
        <v/>
      </c>
      <c r="X47" s="51"/>
      <c r="Y47" s="51"/>
      <c r="Z47" s="48" t="str">
        <f t="shared" ref="Z47" si="33">IF(AND(X47="Preventivo",Y47="Automático"),"50%",IF(AND(X47="Preventivo",Y47="Manual"),"40%",IF(AND(X47="Detectivo",Y47="Automático"),"40%",IF(AND(X47="Detectivo",Y47="Manual"),"30%",IF(AND(X47="Correctivo",Y47="Automático"),"35%",IF(AND(X47="Correctivo",Y47="Manual"),"25%",""))))))</f>
        <v/>
      </c>
      <c r="AA47" s="51"/>
      <c r="AB47" s="51"/>
      <c r="AC47" s="51"/>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17"/>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7"/>
      <c r="S48" s="52"/>
      <c r="T48" s="52"/>
      <c r="U48" s="52"/>
      <c r="V48" s="46" t="str">
        <f t="shared" ref="V48:V52" si="36">+CONCATENATE(S48," ",T48," ",U48)</f>
        <v xml:space="preserve">  </v>
      </c>
      <c r="W48" s="47" t="str">
        <f t="shared" si="1"/>
        <v/>
      </c>
      <c r="X48" s="51"/>
      <c r="Y48" s="51"/>
      <c r="Z48" s="48" t="str">
        <f>IF(AND(X48="Preventivo",Y48="Automático"),"50%",IF(AND(X48="Preventivo",Y48="Manual"),"40%",IF(AND(X48="Detectivo",Y48="Automático"),"40%",IF(AND(X48="Detectivo",Y48="Manual"),"30%",IF(AND(X48="Correctivo",Y48="Automático"),"35%",IF(AND(X48="Correctivo",Y48="Manual"),"25%",""))))))</f>
        <v/>
      </c>
      <c r="AA48" s="51"/>
      <c r="AB48" s="51"/>
      <c r="AC48" s="51"/>
      <c r="AD48" s="49" t="str">
        <f t="shared" si="34"/>
        <v/>
      </c>
      <c r="AE48" s="224"/>
      <c r="AF48" s="48" t="str">
        <f>+AD48</f>
        <v/>
      </c>
      <c r="AG48" s="224"/>
      <c r="AH48" s="50" t="str">
        <f>IFERROR(IF(AND(W46="Impacto",W47="Impacto",W48="Impacto"),(AH47-(+AH47*Z48)),IF(W48="Impacto",(P46-(+P46*Z48)),IF(W48="Probabilidad",AH47,""))),"")</f>
        <v/>
      </c>
      <c r="AI48" s="226"/>
      <c r="AJ48" s="228"/>
      <c r="AK48" s="7"/>
      <c r="AL48" s="17"/>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7"/>
      <c r="S49" s="52"/>
      <c r="T49" s="52"/>
      <c r="U49" s="52"/>
      <c r="V49" s="46" t="str">
        <f t="shared" si="36"/>
        <v xml:space="preserve">  </v>
      </c>
      <c r="W49" s="47" t="str">
        <f t="shared" si="1"/>
        <v/>
      </c>
      <c r="X49" s="51"/>
      <c r="Y49" s="51"/>
      <c r="Z49" s="48" t="str">
        <f t="shared" ref="Z49" si="37">IF(AND(X49="Preventivo",Y49="Automático"),"50%",IF(AND(X49="Preventivo",Y49="Manual"),"40%",IF(AND(X49="Detectivo",Y49="Automático"),"40%",IF(AND(X49="Detectivo",Y49="Manual"),"30%",IF(AND(X49="Correctivo",Y49="Automático"),"35%",IF(AND(X49="Correctivo",Y49="Manual"),"25%",""))))))</f>
        <v/>
      </c>
      <c r="AA49" s="51"/>
      <c r="AB49" s="51"/>
      <c r="AC49" s="51"/>
      <c r="AD49" s="49" t="str">
        <f t="shared" si="34"/>
        <v/>
      </c>
      <c r="AE49" s="224"/>
      <c r="AF49" s="48" t="str">
        <f t="shared" ref="AF49" si="38">+AD49</f>
        <v/>
      </c>
      <c r="AG49" s="224"/>
      <c r="AH49" s="50" t="str">
        <f>IFERROR(IF(AND(W48="Impacto",W49="Impacto"),(AH48-(+AH48*Z49)),IF(W49="Impacto",(P46-(+P46*Z49)),IF(W49="Probabilidad",AH48,""))),"")</f>
        <v/>
      </c>
      <c r="AI49" s="226"/>
      <c r="AJ49" s="228"/>
      <c r="AK49" s="7"/>
      <c r="AL49" s="17"/>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7"/>
      <c r="S50" s="52"/>
      <c r="T50" s="52"/>
      <c r="U50" s="52"/>
      <c r="V50" s="46" t="str">
        <f t="shared" si="36"/>
        <v xml:space="preserve">  </v>
      </c>
      <c r="W50" s="47" t="str">
        <f t="shared" si="1"/>
        <v/>
      </c>
      <c r="X50" s="51"/>
      <c r="Y50" s="51"/>
      <c r="Z50" s="48" t="str">
        <f>IF(AND(X50="Preventivo",Y50="Automático"),"50%",IF(AND(X50="Preventivo",Y50="Manual"),"40%",IF(AND(X50="Detectivo",Y50="Automático"),"40%",IF(AND(X50="Detectivo",Y50="Manual"),"30%",IF(AND(X50="Correctivo",Y50="Automático"),"35%",IF(AND(X50="Correctivo",Y50="Manual"),"25%",""))))))</f>
        <v/>
      </c>
      <c r="AA50" s="51"/>
      <c r="AB50" s="51"/>
      <c r="AC50" s="51"/>
      <c r="AD50" s="49" t="str">
        <f t="shared" si="34"/>
        <v/>
      </c>
      <c r="AE50" s="224"/>
      <c r="AF50" s="48" t="str">
        <f>+AD50</f>
        <v/>
      </c>
      <c r="AG50" s="224"/>
      <c r="AH50" s="50" t="str">
        <f>IFERROR(IF(AND(W49="Impacto",W50="Impacto"),(AH49-(+AH49*Z50)),IF(W50="Impacto",(P46-(+P46*Z50)),IF(W50="Probabilidad",AH49,""))),"")</f>
        <v/>
      </c>
      <c r="AI50" s="226"/>
      <c r="AJ50" s="228"/>
      <c r="AK50" s="7"/>
      <c r="AL50" s="17"/>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7"/>
      <c r="S51" s="52"/>
      <c r="T51" s="52"/>
      <c r="U51" s="52"/>
      <c r="V51" s="46" t="str">
        <f t="shared" si="36"/>
        <v xml:space="preserve">  </v>
      </c>
      <c r="W51" s="47" t="str">
        <f t="shared" si="1"/>
        <v/>
      </c>
      <c r="X51" s="51"/>
      <c r="Y51" s="51"/>
      <c r="Z51" s="48" t="str">
        <f>IF(AND(X51="Preventivo",Y51="Automático"),"50%",IF(AND(X51="Preventivo",Y51="Manual"),"40%",IF(AND(X51="Detectivo",Y51="Automático"),"40%",IF(AND(X51="Detectivo",Y51="Manual"),"30%",IF(AND(X51="Correctivo",Y51="Automático"),"35%",IF(AND(X51="Correctivo",Y51="Manual"),"25%",""))))))</f>
        <v/>
      </c>
      <c r="AA51" s="51"/>
      <c r="AB51" s="51"/>
      <c r="AC51" s="51"/>
      <c r="AD51" s="49" t="str">
        <f t="shared" si="34"/>
        <v/>
      </c>
      <c r="AE51" s="224"/>
      <c r="AF51" s="48" t="str">
        <f>+AD51</f>
        <v/>
      </c>
      <c r="AG51" s="224"/>
      <c r="AH51" s="50" t="str">
        <f>IFERROR(IF(AND(W49="Impacto",W50="Impacto",W51="Impacto"),(AH50-(+AH50*Z51)),IF(W51="Impacto",(P46-(+P46*Z51)),IF(W51="Probabilidad",AH50,""))),"")</f>
        <v/>
      </c>
      <c r="AI51" s="226"/>
      <c r="AJ51" s="228"/>
      <c r="AK51" s="7"/>
      <c r="AL51" s="17"/>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7"/>
      <c r="S52" s="52"/>
      <c r="T52" s="52"/>
      <c r="U52" s="52"/>
      <c r="V52" s="46" t="str">
        <f t="shared" si="36"/>
        <v xml:space="preserve">  </v>
      </c>
      <c r="W52" s="47" t="str">
        <f t="shared" si="1"/>
        <v/>
      </c>
      <c r="X52" s="51"/>
      <c r="Y52" s="51"/>
      <c r="Z52" s="48" t="str">
        <f>IF(AND(X52="Preventivo",Y52="Automático"),"50%",IF(AND(X52="Preventivo",Y52="Manual"),"40%",IF(AND(X52="Detectivo",Y52="Automático"),"40%",IF(AND(X52="Detectivo",Y52="Manual"),"30%",IF(AND(X52="Correctivo",Y52="Automático"),"35%",IF(AND(X52="Correctivo",Y52="Manual"),"25%",""))))))</f>
        <v/>
      </c>
      <c r="AA52" s="51"/>
      <c r="AB52" s="51"/>
      <c r="AC52" s="51"/>
      <c r="AD52" s="49" t="str">
        <f t="shared" si="34"/>
        <v/>
      </c>
      <c r="AE52" s="224"/>
      <c r="AF52" s="48" t="str">
        <f>+AD52</f>
        <v/>
      </c>
      <c r="AG52" s="224"/>
      <c r="AH52" s="50" t="str">
        <f>IFERROR(IF(AND(W49="Impacto",W50="Impacto",W51="Impacto",W52="Impacto"),(AH51-(+AH51*Z52)),IF(W52="Impacto",(P46-(+P46*Z52)),IF(W52="Probabilidad",AH51,""))),"")</f>
        <v/>
      </c>
      <c r="AI52" s="226"/>
      <c r="AJ52" s="228"/>
      <c r="AK52" s="7"/>
      <c r="AL52" s="17"/>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IF(NOT(ISERROR(MATCH(M53,'[20]Tabla Impacto'!$B$222:$B$224,0))),'[20]Tabla Impacto'!$F$224,M53)</f>
        <v>0</v>
      </c>
      <c r="O53" s="310" t="str">
        <f>IF(OR(N53='[20]Tabla Impacto'!$C$12,N53='[20]Tabla Impacto'!$D$12),"Leve",IF(OR(N53='[20]Tabla Impacto'!$C$13,N53='[20]Tabla Impacto'!$D$13),"Menor",IF(OR(N53='[20]Tabla Impacto'!$C$14,N53='[20]Tabla Impacto'!$D$14),"Moderado",IF(OR(N53='[20]Tabla Impacto'!$C$15,N53='[20]Tabla Impacto'!$D$15),"Mayor",IF(OR(N53='[20]Tabla Impacto'!$C$16,N53='[20]Tabla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7"/>
      <c r="S53" s="45"/>
      <c r="T53" s="52"/>
      <c r="U53" s="45"/>
      <c r="V53" s="46" t="str">
        <f>+CONCATENATE(S53," ",T53," ",U53)</f>
        <v xml:space="preserve">  </v>
      </c>
      <c r="W53" s="47" t="str">
        <f t="shared" si="1"/>
        <v/>
      </c>
      <c r="X53" s="51"/>
      <c r="Y53" s="51"/>
      <c r="Z53" s="48" t="str">
        <f>IF(AND(X53="Preventivo",Y53="Automático"),"50%",IF(AND(X53="Preventivo",Y53="Manual"),"40%",IF(AND(X53="Detectivo",Y53="Automático"),"40%",IF(AND(X53="Detectivo",Y53="Manual"),"30%",IF(AND(X53="Correctivo",Y53="Automático"),"35%",IF(AND(X53="Correctivo",Y53="Manual"),"25%",""))))))</f>
        <v/>
      </c>
      <c r="AA53" s="51"/>
      <c r="AB53" s="51"/>
      <c r="AC53" s="51"/>
      <c r="AD53" s="49" t="str">
        <f>IFERROR(IF(W53="Probabilidad",(L53-(+L53*Z53)),IF(W53="Impacto",L53,"")),"")</f>
        <v/>
      </c>
      <c r="AE53" s="224" t="str">
        <f>IFERROR(LOOKUP(LOOKUP(2,1/(AD53:AD59&lt;&gt;""),AD53:AD59),'[20]Opciones Tratamiento'!$I$2:$I$6,'[20]Opciones Tratamiento'!$J$2:$J$6),"")</f>
        <v/>
      </c>
      <c r="AF53" s="48" t="str">
        <f>+AD53</f>
        <v/>
      </c>
      <c r="AG53" s="224" t="str">
        <f>IFERROR(LOOKUP(LOOKUP(2,1/(AH53:AH59&lt;&gt;""),AH53:AH59),'[20]Opciones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7"/>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7"/>
      <c r="S54" s="52"/>
      <c r="T54" s="52"/>
      <c r="U54" s="52"/>
      <c r="V54" s="46" t="str">
        <f>+CONCATENATE(S54," ",T54," ",U54)</f>
        <v xml:space="preserve">  </v>
      </c>
      <c r="W54" s="47" t="str">
        <f t="shared" si="1"/>
        <v/>
      </c>
      <c r="X54" s="51"/>
      <c r="Y54" s="51"/>
      <c r="Z54" s="48" t="str">
        <f t="shared" ref="Z54" si="40">IF(AND(X54="Preventivo",Y54="Automático"),"50%",IF(AND(X54="Preventivo",Y54="Manual"),"40%",IF(AND(X54="Detectivo",Y54="Automático"),"40%",IF(AND(X54="Detectivo",Y54="Manual"),"30%",IF(AND(X54="Correctivo",Y54="Automático"),"35%",IF(AND(X54="Correctivo",Y54="Manual"),"25%",""))))))</f>
        <v/>
      </c>
      <c r="AA54" s="51"/>
      <c r="AB54" s="51"/>
      <c r="AC54" s="51"/>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17"/>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7"/>
      <c r="S55" s="52"/>
      <c r="T55" s="52"/>
      <c r="U55" s="52"/>
      <c r="V55" s="46" t="str">
        <f t="shared" ref="V55:V59" si="43">+CONCATENATE(S55," ",T55," ",U55)</f>
        <v xml:space="preserve">  </v>
      </c>
      <c r="W55" s="47" t="str">
        <f t="shared" si="1"/>
        <v/>
      </c>
      <c r="X55" s="51"/>
      <c r="Y55" s="51"/>
      <c r="Z55" s="48" t="str">
        <f>IF(AND(X55="Preventivo",Y55="Automático"),"50%",IF(AND(X55="Preventivo",Y55="Manual"),"40%",IF(AND(X55="Detectivo",Y55="Automático"),"40%",IF(AND(X55="Detectivo",Y55="Manual"),"30%",IF(AND(X55="Correctivo",Y55="Automático"),"35%",IF(AND(X55="Correctivo",Y55="Manual"),"25%",""))))))</f>
        <v/>
      </c>
      <c r="AA55" s="51"/>
      <c r="AB55" s="51"/>
      <c r="AC55" s="51"/>
      <c r="AD55" s="49" t="str">
        <f t="shared" si="41"/>
        <v/>
      </c>
      <c r="AE55" s="224"/>
      <c r="AF55" s="48" t="str">
        <f>+AD55</f>
        <v/>
      </c>
      <c r="AG55" s="224"/>
      <c r="AH55" s="50" t="str">
        <f>IFERROR(IF(AND(W53="Impacto",W54="Impacto",W55="Impacto"),(AH54-(+AH54*Z55)),IF(W55="Impacto",(P53-(+P53*Z55)),IF(W55="Probabilidad",AH54,""))),"")</f>
        <v/>
      </c>
      <c r="AI55" s="226"/>
      <c r="AJ55" s="228"/>
      <c r="AK55" s="7"/>
      <c r="AL55" s="17"/>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7"/>
      <c r="S56" s="52"/>
      <c r="T56" s="52"/>
      <c r="U56" s="52"/>
      <c r="V56" s="46" t="str">
        <f t="shared" si="43"/>
        <v xml:space="preserve">  </v>
      </c>
      <c r="W56" s="47" t="str">
        <f t="shared" si="1"/>
        <v/>
      </c>
      <c r="X56" s="51"/>
      <c r="Y56" s="51"/>
      <c r="Z56" s="48" t="str">
        <f t="shared" ref="Z56" si="44">IF(AND(X56="Preventivo",Y56="Automático"),"50%",IF(AND(X56="Preventivo",Y56="Manual"),"40%",IF(AND(X56="Detectivo",Y56="Automático"),"40%",IF(AND(X56="Detectivo",Y56="Manual"),"30%",IF(AND(X56="Correctivo",Y56="Automático"),"35%",IF(AND(X56="Correctivo",Y56="Manual"),"25%",""))))))</f>
        <v/>
      </c>
      <c r="AA56" s="51"/>
      <c r="AB56" s="51"/>
      <c r="AC56" s="51"/>
      <c r="AD56" s="49" t="str">
        <f t="shared" si="41"/>
        <v/>
      </c>
      <c r="AE56" s="224"/>
      <c r="AF56" s="48" t="str">
        <f t="shared" ref="AF56" si="45">+AD56</f>
        <v/>
      </c>
      <c r="AG56" s="224"/>
      <c r="AH56" s="50" t="str">
        <f>IFERROR(IF(AND(W55="Impacto",W56="Impacto"),(AH55-(+AH55*Z56)),IF(W56="Impacto",(P53-(+P53*Z56)),IF(W56="Probabilidad",AH55,""))),"")</f>
        <v/>
      </c>
      <c r="AI56" s="226"/>
      <c r="AJ56" s="228"/>
      <c r="AK56" s="7"/>
      <c r="AL56" s="17"/>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7"/>
      <c r="S57" s="52"/>
      <c r="T57" s="52"/>
      <c r="U57" s="52"/>
      <c r="V57" s="46" t="str">
        <f t="shared" si="43"/>
        <v xml:space="preserve">  </v>
      </c>
      <c r="W57" s="47" t="str">
        <f t="shared" si="1"/>
        <v/>
      </c>
      <c r="X57" s="51"/>
      <c r="Y57" s="51"/>
      <c r="Z57" s="48" t="str">
        <f>IF(AND(X57="Preventivo",Y57="Automático"),"50%",IF(AND(X57="Preventivo",Y57="Manual"),"40%",IF(AND(X57="Detectivo",Y57="Automático"),"40%",IF(AND(X57="Detectivo",Y57="Manual"),"30%",IF(AND(X57="Correctivo",Y57="Automático"),"35%",IF(AND(X57="Correctivo",Y57="Manual"),"25%",""))))))</f>
        <v/>
      </c>
      <c r="AA57" s="51"/>
      <c r="AB57" s="51"/>
      <c r="AC57" s="51"/>
      <c r="AD57" s="49" t="str">
        <f t="shared" si="41"/>
        <v/>
      </c>
      <c r="AE57" s="224"/>
      <c r="AF57" s="48" t="str">
        <f>+AD57</f>
        <v/>
      </c>
      <c r="AG57" s="224"/>
      <c r="AH57" s="50" t="str">
        <f>IFERROR(IF(AND(W56="Impacto",W57="Impacto"),(AH56-(+AH56*Z57)),IF(W57="Impacto",(P53-(+P53*Z57)),IF(W57="Probabilidad",AH56,""))),"")</f>
        <v/>
      </c>
      <c r="AI57" s="226"/>
      <c r="AJ57" s="228"/>
      <c r="AK57" s="7"/>
      <c r="AL57" s="17"/>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7"/>
      <c r="S58" s="52"/>
      <c r="T58" s="52"/>
      <c r="U58" s="52"/>
      <c r="V58" s="46" t="str">
        <f t="shared" si="43"/>
        <v xml:space="preserve">  </v>
      </c>
      <c r="W58" s="47" t="str">
        <f t="shared" si="1"/>
        <v/>
      </c>
      <c r="X58" s="51"/>
      <c r="Y58" s="51"/>
      <c r="Z58" s="48" t="str">
        <f>IF(AND(X58="Preventivo",Y58="Automático"),"50%",IF(AND(X58="Preventivo",Y58="Manual"),"40%",IF(AND(X58="Detectivo",Y58="Automático"),"40%",IF(AND(X58="Detectivo",Y58="Manual"),"30%",IF(AND(X58="Correctivo",Y58="Automático"),"35%",IF(AND(X58="Correctivo",Y58="Manual"),"25%",""))))))</f>
        <v/>
      </c>
      <c r="AA58" s="51"/>
      <c r="AB58" s="51"/>
      <c r="AC58" s="51"/>
      <c r="AD58" s="49" t="str">
        <f t="shared" si="41"/>
        <v/>
      </c>
      <c r="AE58" s="224"/>
      <c r="AF58" s="48" t="str">
        <f>+AD58</f>
        <v/>
      </c>
      <c r="AG58" s="224"/>
      <c r="AH58" s="50" t="str">
        <f>IFERROR(IF(AND(W56="Impacto",W57="Impacto",W58="Impacto"),(AH57-(+AH57*Z58)),IF(W58="Impacto",(P53-(+P53*Z58)),IF(W58="Probabilidad",AH57,""))),"")</f>
        <v/>
      </c>
      <c r="AI58" s="226"/>
      <c r="AJ58" s="228"/>
      <c r="AK58" s="7"/>
      <c r="AL58" s="17"/>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7"/>
      <c r="S59" s="52"/>
      <c r="T59" s="52"/>
      <c r="U59" s="52"/>
      <c r="V59" s="46" t="str">
        <f t="shared" si="43"/>
        <v xml:space="preserve">  </v>
      </c>
      <c r="W59" s="47" t="str">
        <f t="shared" si="1"/>
        <v/>
      </c>
      <c r="X59" s="51"/>
      <c r="Y59" s="51"/>
      <c r="Z59" s="48" t="str">
        <f>IF(AND(X59="Preventivo",Y59="Automático"),"50%",IF(AND(X59="Preventivo",Y59="Manual"),"40%",IF(AND(X59="Detectivo",Y59="Automático"),"40%",IF(AND(X59="Detectivo",Y59="Manual"),"30%",IF(AND(X59="Correctivo",Y59="Automático"),"35%",IF(AND(X59="Correctivo",Y59="Manual"),"25%",""))))))</f>
        <v/>
      </c>
      <c r="AA59" s="51"/>
      <c r="AB59" s="51"/>
      <c r="AC59" s="51"/>
      <c r="AD59" s="49" t="str">
        <f t="shared" si="41"/>
        <v/>
      </c>
      <c r="AE59" s="224"/>
      <c r="AF59" s="48" t="str">
        <f>+AD59</f>
        <v/>
      </c>
      <c r="AG59" s="224"/>
      <c r="AH59" s="50" t="str">
        <f>IFERROR(IF(AND(W56="Impacto",W57="Impacto",W58="Impacto",W59="Impacto"),(AH58-(+AH58*Z59)),IF(W59="Impacto",(P53-(+P53*Z59)),IF(W59="Probabilidad",AH58,""))),"")</f>
        <v/>
      </c>
      <c r="AI59" s="226"/>
      <c r="AJ59" s="228"/>
      <c r="AK59" s="7"/>
      <c r="AL59" s="17"/>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IF(NOT(ISERROR(MATCH(M60,'[20]Tabla Impacto'!$B$222:$B$224,0))),'[20]Tabla Impacto'!$F$224,M60)</f>
        <v>0</v>
      </c>
      <c r="O60" s="310" t="str">
        <f>IF(OR(N60='[20]Tabla Impacto'!$C$12,N60='[20]Tabla Impacto'!$D$12),"Leve",IF(OR(N60='[20]Tabla Impacto'!$C$13,N60='[20]Tabla Impacto'!$D$13),"Menor",IF(OR(N60='[20]Tabla Impacto'!$C$14,N60='[20]Tabla Impacto'!$D$14),"Moderado",IF(OR(N60='[20]Tabla Impacto'!$C$15,N60='[20]Tabla Impacto'!$D$15),"Mayor",IF(OR(N60='[20]Tabla Impacto'!$C$16,N60='[20]Tabla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7"/>
      <c r="S60" s="45"/>
      <c r="T60" s="52"/>
      <c r="U60" s="45"/>
      <c r="V60" s="46" t="str">
        <f>+CONCATENATE(S60," ",T60," ",U60)</f>
        <v xml:space="preserve">  </v>
      </c>
      <c r="W60" s="47" t="str">
        <f t="shared" si="1"/>
        <v/>
      </c>
      <c r="X60" s="51"/>
      <c r="Y60" s="51"/>
      <c r="Z60" s="48" t="str">
        <f>IF(AND(X60="Preventivo",Y60="Automático"),"50%",IF(AND(X60="Preventivo",Y60="Manual"),"40%",IF(AND(X60="Detectivo",Y60="Automático"),"40%",IF(AND(X60="Detectivo",Y60="Manual"),"30%",IF(AND(X60="Correctivo",Y60="Automático"),"35%",IF(AND(X60="Correctivo",Y60="Manual"),"25%",""))))))</f>
        <v/>
      </c>
      <c r="AA60" s="51"/>
      <c r="AB60" s="51"/>
      <c r="AC60" s="51"/>
      <c r="AD60" s="49" t="str">
        <f>IFERROR(IF(W60="Probabilidad",(L60-(+L60*Z60)),IF(W60="Impacto",L60,"")),"")</f>
        <v/>
      </c>
      <c r="AE60" s="224" t="str">
        <f>IFERROR(LOOKUP(LOOKUP(2,1/(AD60:AD66&lt;&gt;""),AD60:AD66),'[20]Opciones Tratamiento'!$I$2:$I$6,'[20]Opciones Tratamiento'!$J$2:$J$6),"")</f>
        <v/>
      </c>
      <c r="AF60" s="48" t="str">
        <f>+AD60</f>
        <v/>
      </c>
      <c r="AG60" s="224" t="str">
        <f>IFERROR(LOOKUP(LOOKUP(2,1/(AH60:AH66&lt;&gt;""),AH60:AH66),'[20]Opciones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7"/>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7"/>
      <c r="S61" s="52"/>
      <c r="T61" s="52"/>
      <c r="U61" s="52"/>
      <c r="V61" s="46" t="str">
        <f>+CONCATENATE(S61," ",T61," ",U61)</f>
        <v xml:space="preserve">  </v>
      </c>
      <c r="W61" s="47" t="str">
        <f t="shared" si="1"/>
        <v/>
      </c>
      <c r="X61" s="51"/>
      <c r="Y61" s="51"/>
      <c r="Z61" s="48" t="str">
        <f t="shared" ref="Z61" si="47">IF(AND(X61="Preventivo",Y61="Automático"),"50%",IF(AND(X61="Preventivo",Y61="Manual"),"40%",IF(AND(X61="Detectivo",Y61="Automático"),"40%",IF(AND(X61="Detectivo",Y61="Manual"),"30%",IF(AND(X61="Correctivo",Y61="Automático"),"35%",IF(AND(X61="Correctivo",Y61="Manual"),"25%",""))))))</f>
        <v/>
      </c>
      <c r="AA61" s="51"/>
      <c r="AB61" s="51"/>
      <c r="AC61" s="51"/>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17"/>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7"/>
      <c r="S62" s="52"/>
      <c r="T62" s="52"/>
      <c r="U62" s="52"/>
      <c r="V62" s="46" t="str">
        <f t="shared" ref="V62:V66" si="50">+CONCATENATE(S62," ",T62," ",U62)</f>
        <v xml:space="preserve">  </v>
      </c>
      <c r="W62" s="47" t="str">
        <f t="shared" si="1"/>
        <v/>
      </c>
      <c r="X62" s="51"/>
      <c r="Y62" s="51"/>
      <c r="Z62" s="48" t="str">
        <f>IF(AND(X62="Preventivo",Y62="Automático"),"50%",IF(AND(X62="Preventivo",Y62="Manual"),"40%",IF(AND(X62="Detectivo",Y62="Automático"),"40%",IF(AND(X62="Detectivo",Y62="Manual"),"30%",IF(AND(X62="Correctivo",Y62="Automático"),"35%",IF(AND(X62="Correctivo",Y62="Manual"),"25%",""))))))</f>
        <v/>
      </c>
      <c r="AA62" s="51"/>
      <c r="AB62" s="51"/>
      <c r="AC62" s="51"/>
      <c r="AD62" s="49" t="str">
        <f t="shared" si="48"/>
        <v/>
      </c>
      <c r="AE62" s="224"/>
      <c r="AF62" s="48" t="str">
        <f>+AD62</f>
        <v/>
      </c>
      <c r="AG62" s="224"/>
      <c r="AH62" s="50" t="str">
        <f>IFERROR(IF(AND(W60="Impacto",W61="Impacto",W62="Impacto"),(AH61-(+AH61*Z62)),IF(W62="Impacto",(P60-(+P60*Z62)),IF(W62="Probabilidad",AH61,""))),"")</f>
        <v/>
      </c>
      <c r="AI62" s="226"/>
      <c r="AJ62" s="228"/>
      <c r="AK62" s="7"/>
      <c r="AL62" s="17"/>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7"/>
      <c r="S63" s="52"/>
      <c r="T63" s="52"/>
      <c r="U63" s="52"/>
      <c r="V63" s="46" t="str">
        <f t="shared" si="50"/>
        <v xml:space="preserve">  </v>
      </c>
      <c r="W63" s="47" t="str">
        <f t="shared" si="1"/>
        <v/>
      </c>
      <c r="X63" s="51"/>
      <c r="Y63" s="51"/>
      <c r="Z63" s="48" t="str">
        <f t="shared" ref="Z63:Z65" si="51">IF(AND(X63="Preventivo",Y63="Automático"),"50%",IF(AND(X63="Preventivo",Y63="Manual"),"40%",IF(AND(X63="Detectivo",Y63="Automático"),"40%",IF(AND(X63="Detectivo",Y63="Manual"),"30%",IF(AND(X63="Correctivo",Y63="Automático"),"35%",IF(AND(X63="Correctivo",Y63="Manual"),"25%",""))))))</f>
        <v/>
      </c>
      <c r="AA63" s="51"/>
      <c r="AB63" s="51"/>
      <c r="AC63" s="51"/>
      <c r="AD63" s="49" t="str">
        <f t="shared" si="48"/>
        <v/>
      </c>
      <c r="AE63" s="224"/>
      <c r="AF63" s="48" t="str">
        <f t="shared" ref="AF63:AF65" si="52">+AD63</f>
        <v/>
      </c>
      <c r="AG63" s="224"/>
      <c r="AH63" s="50" t="str">
        <f>IFERROR(IF(AND(W62="Impacto",W63="Impacto"),(AH62-(+AH62*Z63)),IF(W63="Impacto",(P60-(+P60*Z63)),IF(W63="Probabilidad",AH62,""))),"")</f>
        <v/>
      </c>
      <c r="AI63" s="226"/>
      <c r="AJ63" s="228"/>
      <c r="AK63" s="7"/>
      <c r="AL63" s="17"/>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7"/>
      <c r="S64" s="52"/>
      <c r="T64" s="52"/>
      <c r="U64" s="52"/>
      <c r="V64" s="46" t="str">
        <f t="shared" si="50"/>
        <v xml:space="preserve">  </v>
      </c>
      <c r="W64" s="47" t="str">
        <f t="shared" si="1"/>
        <v/>
      </c>
      <c r="X64" s="51"/>
      <c r="Y64" s="51"/>
      <c r="Z64" s="48" t="str">
        <f t="shared" si="51"/>
        <v/>
      </c>
      <c r="AA64" s="51"/>
      <c r="AB64" s="51"/>
      <c r="AC64" s="51"/>
      <c r="AD64" s="49" t="str">
        <f t="shared" si="48"/>
        <v/>
      </c>
      <c r="AE64" s="224"/>
      <c r="AF64" s="48" t="str">
        <f t="shared" si="52"/>
        <v/>
      </c>
      <c r="AG64" s="224"/>
      <c r="AH64" s="50" t="str">
        <f>IFERROR(IF(AND(W63="Impacto",W64="Impacto"),(AH63-(+AH63*Z64)),IF(W64="Impacto",(P60-(+P60*Z64)),IF(W64="Probabilidad",AH63,""))),"")</f>
        <v/>
      </c>
      <c r="AI64" s="226"/>
      <c r="AJ64" s="228"/>
      <c r="AK64" s="7"/>
      <c r="AL64" s="17"/>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7"/>
      <c r="S65" s="52"/>
      <c r="T65" s="52"/>
      <c r="U65" s="52"/>
      <c r="V65" s="46" t="str">
        <f t="shared" si="50"/>
        <v xml:space="preserve">  </v>
      </c>
      <c r="W65" s="47" t="str">
        <f t="shared" si="1"/>
        <v/>
      </c>
      <c r="X65" s="51"/>
      <c r="Y65" s="51"/>
      <c r="Z65" s="48" t="str">
        <f t="shared" si="51"/>
        <v/>
      </c>
      <c r="AA65" s="51"/>
      <c r="AB65" s="51"/>
      <c r="AC65" s="51"/>
      <c r="AD65" s="49" t="str">
        <f t="shared" si="48"/>
        <v/>
      </c>
      <c r="AE65" s="224"/>
      <c r="AF65" s="48" t="str">
        <f t="shared" si="52"/>
        <v/>
      </c>
      <c r="AG65" s="224"/>
      <c r="AH65" s="50" t="str">
        <f>IFERROR(IF(AND(W63="Impacto",W64="Impacto",W65="Impacto"),(AH64-(+AH64*Z65)),IF(W65="Impacto",(P60-(+P60*Z65)),IF(W65="Probabilidad",AH64,""))),"")</f>
        <v/>
      </c>
      <c r="AI65" s="226"/>
      <c r="AJ65" s="228"/>
      <c r="AK65" s="7"/>
      <c r="AL65" s="17"/>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7"/>
      <c r="S66" s="52"/>
      <c r="T66" s="52"/>
      <c r="U66" s="52"/>
      <c r="V66" s="46" t="str">
        <f t="shared" si="50"/>
        <v xml:space="preserve">  </v>
      </c>
      <c r="W66" s="47" t="str">
        <f t="shared" si="1"/>
        <v/>
      </c>
      <c r="X66" s="51"/>
      <c r="Y66" s="51"/>
      <c r="Z66" s="48" t="str">
        <f>IF(AND(X66="Preventivo",Y66="Automático"),"50%",IF(AND(X66="Preventivo",Y66="Manual"),"40%",IF(AND(X66="Detectivo",Y66="Automático"),"40%",IF(AND(X66="Detectivo",Y66="Manual"),"30%",IF(AND(X66="Correctivo",Y66="Automático"),"35%",IF(AND(X66="Correctivo",Y66="Manual"),"25%",""))))))</f>
        <v/>
      </c>
      <c r="AA66" s="51"/>
      <c r="AB66" s="51"/>
      <c r="AC66" s="51"/>
      <c r="AD66" s="49" t="str">
        <f t="shared" si="48"/>
        <v/>
      </c>
      <c r="AE66" s="224"/>
      <c r="AF66" s="48" t="str">
        <f>+AD66</f>
        <v/>
      </c>
      <c r="AG66" s="224"/>
      <c r="AH66" s="50" t="str">
        <f>IFERROR(IF(AND(W63="Impacto",W64="Impacto",W65="Impacto",W66="Impacto"),(AH65-(+AH65*Z66)),IF(W66="Impacto",(P60-(+P60*Z66)),IF(W66="Probabilidad",AH65,""))),"")</f>
        <v/>
      </c>
      <c r="AI66" s="226"/>
      <c r="AJ66" s="228"/>
      <c r="AK66" s="7"/>
      <c r="AL66" s="17"/>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IF(NOT(ISERROR(MATCH(M67,'[20]Tabla Impacto'!$B$222:$B$224,0))),'[20]Tabla Impacto'!$F$224,M67)</f>
        <v>0</v>
      </c>
      <c r="O67" s="310" t="str">
        <f>IF(OR(N67='[20]Tabla Impacto'!$C$12,N67='[20]Tabla Impacto'!$D$12),"Leve",IF(OR(N67='[20]Tabla Impacto'!$C$13,N67='[20]Tabla Impacto'!$D$13),"Menor",IF(OR(N67='[20]Tabla Impacto'!$C$14,N67='[20]Tabla Impacto'!$D$14),"Moderado",IF(OR(N67='[20]Tabla Impacto'!$C$15,N67='[20]Tabla Impacto'!$D$15),"Mayor",IF(OR(N67='[20]Tabla Impacto'!$C$16,N67='[20]Tabla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7"/>
      <c r="S67" s="45"/>
      <c r="T67" s="52"/>
      <c r="U67" s="45"/>
      <c r="V67" s="46" t="str">
        <f>+CONCATENATE(S67," ",T67," ",U67)</f>
        <v xml:space="preserve">  </v>
      </c>
      <c r="W67" s="47" t="str">
        <f t="shared" si="1"/>
        <v/>
      </c>
      <c r="X67" s="51"/>
      <c r="Y67" s="51"/>
      <c r="Z67" s="48" t="str">
        <f>IF(AND(X67="Preventivo",Y67="Automático"),"50%",IF(AND(X67="Preventivo",Y67="Manual"),"40%",IF(AND(X67="Detectivo",Y67="Automático"),"40%",IF(AND(X67="Detectivo",Y67="Manual"),"30%",IF(AND(X67="Correctivo",Y67="Automático"),"35%",IF(AND(X67="Correctivo",Y67="Manual"),"25%",""))))))</f>
        <v/>
      </c>
      <c r="AA67" s="51"/>
      <c r="AB67" s="51"/>
      <c r="AC67" s="51"/>
      <c r="AD67" s="49" t="str">
        <f>IFERROR(IF(W67="Probabilidad",(L67-(+L67*Z67)),IF(W67="Impacto",L67,"")),"")</f>
        <v/>
      </c>
      <c r="AE67" s="224" t="str">
        <f>IFERROR(LOOKUP(LOOKUP(2,1/(AD67:AD73&lt;&gt;""),AD67:AD73),'[20]Opciones Tratamiento'!$I$2:$I$6,'[20]Opciones Tratamiento'!$J$2:$J$6),"")</f>
        <v/>
      </c>
      <c r="AF67" s="48" t="str">
        <f>+AD67</f>
        <v/>
      </c>
      <c r="AG67" s="224" t="str">
        <f>IFERROR(LOOKUP(LOOKUP(2,1/(AH67:AH73&lt;&gt;""),AH67:AH73),'[20]Opciones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7"/>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7"/>
      <c r="S68" s="52"/>
      <c r="T68" s="52"/>
      <c r="U68" s="52"/>
      <c r="V68" s="46" t="str">
        <f>+CONCATENATE(S68," ",T68," ",U68)</f>
        <v xml:space="preserve">  </v>
      </c>
      <c r="W68" s="47" t="str">
        <f t="shared" si="1"/>
        <v/>
      </c>
      <c r="X68" s="51"/>
      <c r="Y68" s="51"/>
      <c r="Z68" s="48" t="str">
        <f t="shared" ref="Z68" si="54">IF(AND(X68="Preventivo",Y68="Automático"),"50%",IF(AND(X68="Preventivo",Y68="Manual"),"40%",IF(AND(X68="Detectivo",Y68="Automático"),"40%",IF(AND(X68="Detectivo",Y68="Manual"),"30%",IF(AND(X68="Correctivo",Y68="Automático"),"35%",IF(AND(X68="Correctivo",Y68="Manual"),"25%",""))))))</f>
        <v/>
      </c>
      <c r="AA68" s="51"/>
      <c r="AB68" s="51"/>
      <c r="AC68" s="51"/>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17"/>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7"/>
      <c r="S69" s="52"/>
      <c r="T69" s="52"/>
      <c r="U69" s="52"/>
      <c r="V69" s="46" t="str">
        <f t="shared" ref="V69:V73" si="57">+CONCATENATE(S69," ",T69," ",U69)</f>
        <v xml:space="preserve">  </v>
      </c>
      <c r="W69" s="47" t="str">
        <f t="shared" si="1"/>
        <v/>
      </c>
      <c r="X69" s="51"/>
      <c r="Y69" s="51"/>
      <c r="Z69" s="48" t="str">
        <f>IF(AND(X69="Preventivo",Y69="Automático"),"50%",IF(AND(X69="Preventivo",Y69="Manual"),"40%",IF(AND(X69="Detectivo",Y69="Automático"),"40%",IF(AND(X69="Detectivo",Y69="Manual"),"30%",IF(AND(X69="Correctivo",Y69="Automático"),"35%",IF(AND(X69="Correctivo",Y69="Manual"),"25%",""))))))</f>
        <v/>
      </c>
      <c r="AA69" s="51"/>
      <c r="AB69" s="51"/>
      <c r="AC69" s="51"/>
      <c r="AD69" s="49" t="str">
        <f t="shared" si="55"/>
        <v/>
      </c>
      <c r="AE69" s="224"/>
      <c r="AF69" s="48" t="str">
        <f>+AD69</f>
        <v/>
      </c>
      <c r="AG69" s="224"/>
      <c r="AH69" s="50" t="str">
        <f>IFERROR(IF(AND(W67="Impacto",W68="Impacto",W69="Impacto"),(AH68-(+AH68*Z69)),IF(W69="Impacto",(P67-(+P67*Z69)),IF(W69="Probabilidad",AH68,""))),"")</f>
        <v/>
      </c>
      <c r="AI69" s="226"/>
      <c r="AJ69" s="228"/>
      <c r="AK69" s="7"/>
      <c r="AL69" s="17"/>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7"/>
      <c r="S70" s="52"/>
      <c r="T70" s="52"/>
      <c r="U70" s="52"/>
      <c r="V70" s="46" t="str">
        <f t="shared" si="57"/>
        <v xml:space="preserve">  </v>
      </c>
      <c r="W70" s="47" t="str">
        <f t="shared" si="1"/>
        <v/>
      </c>
      <c r="X70" s="51"/>
      <c r="Y70" s="51"/>
      <c r="Z70" s="48" t="str">
        <f t="shared" ref="Z70:Z72" si="58">IF(AND(X70="Preventivo",Y70="Automático"),"50%",IF(AND(X70="Preventivo",Y70="Manual"),"40%",IF(AND(X70="Detectivo",Y70="Automático"),"40%",IF(AND(X70="Detectivo",Y70="Manual"),"30%",IF(AND(X70="Correctivo",Y70="Automático"),"35%",IF(AND(X70="Correctivo",Y70="Manual"),"25%",""))))))</f>
        <v/>
      </c>
      <c r="AA70" s="51"/>
      <c r="AB70" s="51"/>
      <c r="AC70" s="51"/>
      <c r="AD70" s="49" t="str">
        <f t="shared" si="55"/>
        <v/>
      </c>
      <c r="AE70" s="224"/>
      <c r="AF70" s="48" t="str">
        <f t="shared" ref="AF70:AF72" si="59">+AD70</f>
        <v/>
      </c>
      <c r="AG70" s="224"/>
      <c r="AH70" s="50" t="str">
        <f>IFERROR(IF(AND(W69="Impacto",W70="Impacto"),(AH69-(+AH69*Z70)),IF(W70="Impacto",(P67-(+P67*Z70)),IF(W70="Probabilidad",AH69,""))),"")</f>
        <v/>
      </c>
      <c r="AI70" s="226"/>
      <c r="AJ70" s="228"/>
      <c r="AK70" s="7"/>
      <c r="AL70" s="17"/>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7"/>
      <c r="S71" s="52"/>
      <c r="T71" s="52"/>
      <c r="U71" s="52"/>
      <c r="V71" s="46" t="str">
        <f t="shared" si="57"/>
        <v xml:space="preserve">  </v>
      </c>
      <c r="W71" s="47" t="str">
        <f t="shared" si="1"/>
        <v/>
      </c>
      <c r="X71" s="51"/>
      <c r="Y71" s="51"/>
      <c r="Z71" s="48" t="str">
        <f t="shared" si="58"/>
        <v/>
      </c>
      <c r="AA71" s="51"/>
      <c r="AB71" s="51"/>
      <c r="AC71" s="51"/>
      <c r="AD71" s="49" t="str">
        <f t="shared" si="55"/>
        <v/>
      </c>
      <c r="AE71" s="224"/>
      <c r="AF71" s="48" t="str">
        <f t="shared" si="59"/>
        <v/>
      </c>
      <c r="AG71" s="224"/>
      <c r="AH71" s="50" t="str">
        <f>IFERROR(IF(AND(W70="Impacto",W71="Impacto"),(AH70-(+AH70*Z71)),IF(W71="Impacto",(P67-(+P67*Z71)),IF(W71="Probabilidad",AH70,""))),"")</f>
        <v/>
      </c>
      <c r="AI71" s="226"/>
      <c r="AJ71" s="228"/>
      <c r="AK71" s="7"/>
      <c r="AL71" s="17"/>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7"/>
      <c r="S72" s="52"/>
      <c r="T72" s="52"/>
      <c r="U72" s="52"/>
      <c r="V72" s="46" t="str">
        <f t="shared" si="57"/>
        <v xml:space="preserve">  </v>
      </c>
      <c r="W72" s="47" t="str">
        <f t="shared" si="1"/>
        <v/>
      </c>
      <c r="X72" s="51"/>
      <c r="Y72" s="51"/>
      <c r="Z72" s="48" t="str">
        <f t="shared" si="58"/>
        <v/>
      </c>
      <c r="AA72" s="51"/>
      <c r="AB72" s="51"/>
      <c r="AC72" s="51"/>
      <c r="AD72" s="49" t="str">
        <f t="shared" si="55"/>
        <v/>
      </c>
      <c r="AE72" s="224"/>
      <c r="AF72" s="48" t="str">
        <f t="shared" si="59"/>
        <v/>
      </c>
      <c r="AG72" s="224"/>
      <c r="AH72" s="50" t="str">
        <f>IFERROR(IF(AND(W70="Impacto",W71="Impacto",W72="Impacto"),(AH71-(+AH71*Z72)),IF(W72="Impacto",(P67-(+P67*Z72)),IF(W72="Probabilidad",AH71,""))),"")</f>
        <v/>
      </c>
      <c r="AI72" s="226"/>
      <c r="AJ72" s="228"/>
      <c r="AK72" s="7"/>
      <c r="AL72" s="17"/>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7"/>
      <c r="S73" s="52"/>
      <c r="T73" s="52"/>
      <c r="U73" s="52"/>
      <c r="V73" s="46" t="str">
        <f t="shared" si="57"/>
        <v xml:space="preserve">  </v>
      </c>
      <c r="W73" s="47" t="str">
        <f t="shared" si="1"/>
        <v/>
      </c>
      <c r="X73" s="51"/>
      <c r="Y73" s="51"/>
      <c r="Z73" s="48" t="str">
        <f>IF(AND(X73="Preventivo",Y73="Automático"),"50%",IF(AND(X73="Preventivo",Y73="Manual"),"40%",IF(AND(X73="Detectivo",Y73="Automático"),"40%",IF(AND(X73="Detectivo",Y73="Manual"),"30%",IF(AND(X73="Correctivo",Y73="Automático"),"35%",IF(AND(X73="Correctivo",Y73="Manual"),"25%",""))))))</f>
        <v/>
      </c>
      <c r="AA73" s="51"/>
      <c r="AB73" s="51"/>
      <c r="AC73" s="51"/>
      <c r="AD73" s="49" t="str">
        <f t="shared" si="55"/>
        <v/>
      </c>
      <c r="AE73" s="224"/>
      <c r="AF73" s="48" t="str">
        <f>+AD73</f>
        <v/>
      </c>
      <c r="AG73" s="224"/>
      <c r="AH73" s="50" t="str">
        <f>IFERROR(IF(AND(W70="Impacto",W71="Impacto",W72="Impacto",W73="Impacto"),(AH72-(+AH72*Z73)),IF(W73="Impacto",(P67-(+P67*Z73)),IF(W73="Probabilidad",AH72,""))),"")</f>
        <v/>
      </c>
      <c r="AI73" s="226"/>
      <c r="AJ73" s="228"/>
      <c r="AK73" s="7"/>
      <c r="AL73" s="17"/>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IF(NOT(ISERROR(MATCH(M74,'[20]Tabla Impacto'!$B$222:$B$224,0))),'[20]Tabla Impacto'!$F$224,M74)</f>
        <v>0</v>
      </c>
      <c r="O74" s="310" t="str">
        <f>IF(OR(N74='[20]Tabla Impacto'!$C$12,N74='[20]Tabla Impacto'!$D$12),"Leve",IF(OR(N74='[20]Tabla Impacto'!$C$13,N74='[20]Tabla Impacto'!$D$13),"Menor",IF(OR(N74='[20]Tabla Impacto'!$C$14,N74='[20]Tabla Impacto'!$D$14),"Moderado",IF(OR(N74='[20]Tabla Impacto'!$C$15,N74='[20]Tabla Impacto'!$D$15),"Mayor",IF(OR(N74='[20]Tabla Impacto'!$C$16,N74='[20]Tabla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7"/>
      <c r="S74" s="45"/>
      <c r="T74" s="52"/>
      <c r="U74" s="45"/>
      <c r="V74" s="46" t="str">
        <f>+CONCATENATE(S74," ",T74," ",U74)</f>
        <v xml:space="preserve">  </v>
      </c>
      <c r="W74" s="47" t="str">
        <f t="shared" si="1"/>
        <v/>
      </c>
      <c r="X74" s="51"/>
      <c r="Y74" s="51"/>
      <c r="Z74" s="48" t="str">
        <f>IF(AND(X74="Preventivo",Y74="Automático"),"50%",IF(AND(X74="Preventivo",Y74="Manual"),"40%",IF(AND(X74="Detectivo",Y74="Automático"),"40%",IF(AND(X74="Detectivo",Y74="Manual"),"30%",IF(AND(X74="Correctivo",Y74="Automático"),"35%",IF(AND(X74="Correctivo",Y74="Manual"),"25%",""))))))</f>
        <v/>
      </c>
      <c r="AA74" s="51"/>
      <c r="AB74" s="51"/>
      <c r="AC74" s="51"/>
      <c r="AD74" s="49" t="str">
        <f>IFERROR(IF(W74="Probabilidad",(L74-(+L74*Z74)),IF(W74="Impacto",L74,"")),"")</f>
        <v/>
      </c>
      <c r="AE74" s="224" t="str">
        <f>IFERROR(LOOKUP(LOOKUP(2,1/(AD74:AD80&lt;&gt;""),AD74:AD80),'[20]Opciones Tratamiento'!$I$2:$I$6,'[20]Opciones Tratamiento'!$J$2:$J$6),"")</f>
        <v/>
      </c>
      <c r="AF74" s="48" t="str">
        <f>+AD74</f>
        <v/>
      </c>
      <c r="AG74" s="224" t="str">
        <f>IFERROR(LOOKUP(LOOKUP(2,1/(AH74:AH80&lt;&gt;""),AH74:AH80),'[20]Opciones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7"/>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7"/>
      <c r="S75" s="52"/>
      <c r="T75" s="52"/>
      <c r="U75" s="52"/>
      <c r="V75" s="46" t="str">
        <f>+CONCATENATE(S75," ",T75," ",U75)</f>
        <v xml:space="preserve">  </v>
      </c>
      <c r="W75" s="47" t="str">
        <f t="shared" si="1"/>
        <v/>
      </c>
      <c r="X75" s="51"/>
      <c r="Y75" s="51"/>
      <c r="Z75" s="48" t="str">
        <f t="shared" ref="Z75" si="61">IF(AND(X75="Preventivo",Y75="Automático"),"50%",IF(AND(X75="Preventivo",Y75="Manual"),"40%",IF(AND(X75="Detectivo",Y75="Automático"),"40%",IF(AND(X75="Detectivo",Y75="Manual"),"30%",IF(AND(X75="Correctivo",Y75="Automático"),"35%",IF(AND(X75="Correctivo",Y75="Manual"),"25%",""))))))</f>
        <v/>
      </c>
      <c r="AA75" s="51"/>
      <c r="AB75" s="51"/>
      <c r="AC75" s="51"/>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17"/>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7"/>
      <c r="S76" s="52"/>
      <c r="T76" s="52"/>
      <c r="U76" s="52"/>
      <c r="V76" s="46" t="str">
        <f t="shared" ref="V76:V80" si="64">+CONCATENATE(S76," ",T76," ",U76)</f>
        <v xml:space="preserve">  </v>
      </c>
      <c r="W76" s="47" t="str">
        <f t="shared" ref="W76:W94" si="65">IF(OR(X76="Preventivo",X76="Detectivo"),"Probabilidad",IF(X76="Correctivo","Impacto",""))</f>
        <v/>
      </c>
      <c r="X76" s="51"/>
      <c r="Y76" s="51"/>
      <c r="Z76" s="48" t="str">
        <f>IF(AND(X76="Preventivo",Y76="Automático"),"50%",IF(AND(X76="Preventivo",Y76="Manual"),"40%",IF(AND(X76="Detectivo",Y76="Automático"),"40%",IF(AND(X76="Detectivo",Y76="Manual"),"30%",IF(AND(X76="Correctivo",Y76="Automático"),"35%",IF(AND(X76="Correctivo",Y76="Manual"),"25%",""))))))</f>
        <v/>
      </c>
      <c r="AA76" s="51"/>
      <c r="AB76" s="51"/>
      <c r="AC76" s="51"/>
      <c r="AD76" s="49" t="str">
        <f t="shared" si="62"/>
        <v/>
      </c>
      <c r="AE76" s="224"/>
      <c r="AF76" s="48" t="str">
        <f>+AD76</f>
        <v/>
      </c>
      <c r="AG76" s="224"/>
      <c r="AH76" s="50" t="str">
        <f>IFERROR(IF(AND(W74="Impacto",W75="Impacto",W76="Impacto"),(AH75-(+AH75*Z76)),IF(W76="Impacto",(P74-(+P74*Z76)),IF(W76="Probabilidad",AH75,""))),"")</f>
        <v/>
      </c>
      <c r="AI76" s="226"/>
      <c r="AJ76" s="228"/>
      <c r="AK76" s="7"/>
      <c r="AL76" s="17"/>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7"/>
      <c r="S77" s="52"/>
      <c r="T77" s="52"/>
      <c r="U77" s="52"/>
      <c r="V77" s="46" t="str">
        <f t="shared" si="64"/>
        <v xml:space="preserve">  </v>
      </c>
      <c r="W77" s="47" t="str">
        <f t="shared" si="65"/>
        <v/>
      </c>
      <c r="X77" s="51"/>
      <c r="Y77" s="51"/>
      <c r="Z77" s="48" t="str">
        <f t="shared" ref="Z77:Z79" si="66">IF(AND(X77="Preventivo",Y77="Automático"),"50%",IF(AND(X77="Preventivo",Y77="Manual"),"40%",IF(AND(X77="Detectivo",Y77="Automático"),"40%",IF(AND(X77="Detectivo",Y77="Manual"),"30%",IF(AND(X77="Correctivo",Y77="Automático"),"35%",IF(AND(X77="Correctivo",Y77="Manual"),"25%",""))))))</f>
        <v/>
      </c>
      <c r="AA77" s="51"/>
      <c r="AB77" s="51"/>
      <c r="AC77" s="51"/>
      <c r="AD77" s="49" t="str">
        <f t="shared" si="62"/>
        <v/>
      </c>
      <c r="AE77" s="224"/>
      <c r="AF77" s="48" t="str">
        <f t="shared" ref="AF77:AF79" si="67">+AD77</f>
        <v/>
      </c>
      <c r="AG77" s="224"/>
      <c r="AH77" s="50" t="str">
        <f>IFERROR(IF(AND(W76="Impacto",W77="Impacto"),(AH76-(+AH76*Z77)),IF(W77="Impacto",(P74-(+P74*Z77)),IF(W77="Probabilidad",AH76,""))),"")</f>
        <v/>
      </c>
      <c r="AI77" s="226"/>
      <c r="AJ77" s="228"/>
      <c r="AK77" s="7"/>
      <c r="AL77" s="17"/>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7"/>
      <c r="S78" s="52"/>
      <c r="T78" s="52"/>
      <c r="U78" s="52"/>
      <c r="V78" s="46" t="str">
        <f t="shared" si="64"/>
        <v xml:space="preserve">  </v>
      </c>
      <c r="W78" s="47" t="str">
        <f t="shared" si="65"/>
        <v/>
      </c>
      <c r="X78" s="51"/>
      <c r="Y78" s="51"/>
      <c r="Z78" s="48" t="str">
        <f t="shared" si="66"/>
        <v/>
      </c>
      <c r="AA78" s="51"/>
      <c r="AB78" s="51"/>
      <c r="AC78" s="51"/>
      <c r="AD78" s="49" t="str">
        <f t="shared" si="62"/>
        <v/>
      </c>
      <c r="AE78" s="224"/>
      <c r="AF78" s="48" t="str">
        <f t="shared" si="67"/>
        <v/>
      </c>
      <c r="AG78" s="224"/>
      <c r="AH78" s="50" t="str">
        <f>IFERROR(IF(AND(W77="Impacto",W78="Impacto"),(AH77-(+AH77*Z78)),IF(W78="Impacto",(P74-(+P74*Z78)),IF(W78="Probabilidad",AH77,""))),"")</f>
        <v/>
      </c>
      <c r="AI78" s="226"/>
      <c r="AJ78" s="228"/>
      <c r="AK78" s="7"/>
      <c r="AL78" s="17"/>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7"/>
      <c r="S79" s="52"/>
      <c r="T79" s="52"/>
      <c r="U79" s="52"/>
      <c r="V79" s="46" t="str">
        <f t="shared" si="64"/>
        <v xml:space="preserve">  </v>
      </c>
      <c r="W79" s="47" t="str">
        <f t="shared" si="65"/>
        <v/>
      </c>
      <c r="X79" s="51"/>
      <c r="Y79" s="51"/>
      <c r="Z79" s="48" t="str">
        <f t="shared" si="66"/>
        <v/>
      </c>
      <c r="AA79" s="51"/>
      <c r="AB79" s="51"/>
      <c r="AC79" s="51"/>
      <c r="AD79" s="49" t="str">
        <f t="shared" si="62"/>
        <v/>
      </c>
      <c r="AE79" s="224"/>
      <c r="AF79" s="48" t="str">
        <f t="shared" si="67"/>
        <v/>
      </c>
      <c r="AG79" s="224"/>
      <c r="AH79" s="50" t="str">
        <f>IFERROR(IF(AND(W77="Impacto",W78="Impacto",W79="Impacto"),(AH78-(+AH78*Z79)),IF(W79="Impacto",(P74-(+P74*Z79)),IF(W79="Probabilidad",AH78,""))),"")</f>
        <v/>
      </c>
      <c r="AI79" s="226"/>
      <c r="AJ79" s="228"/>
      <c r="AK79" s="7"/>
      <c r="AL79" s="17"/>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7"/>
      <c r="S80" s="52"/>
      <c r="T80" s="52"/>
      <c r="U80" s="52"/>
      <c r="V80" s="46" t="str">
        <f t="shared" si="64"/>
        <v xml:space="preserve">  </v>
      </c>
      <c r="W80" s="47" t="str">
        <f t="shared" si="65"/>
        <v/>
      </c>
      <c r="X80" s="51"/>
      <c r="Y80" s="51"/>
      <c r="Z80" s="48" t="str">
        <f>IF(AND(X80="Preventivo",Y80="Automático"),"50%",IF(AND(X80="Preventivo",Y80="Manual"),"40%",IF(AND(X80="Detectivo",Y80="Automático"),"40%",IF(AND(X80="Detectivo",Y80="Manual"),"30%",IF(AND(X80="Correctivo",Y80="Automático"),"35%",IF(AND(X80="Correctivo",Y80="Manual"),"25%",""))))))</f>
        <v/>
      </c>
      <c r="AA80" s="51"/>
      <c r="AB80" s="51"/>
      <c r="AC80" s="51"/>
      <c r="AD80" s="49" t="str">
        <f t="shared" si="62"/>
        <v/>
      </c>
      <c r="AE80" s="224"/>
      <c r="AF80" s="48" t="str">
        <f>+AD80</f>
        <v/>
      </c>
      <c r="AG80" s="224"/>
      <c r="AH80" s="50" t="str">
        <f>IFERROR(IF(AND(W77="Impacto",W78="Impacto",W79="Impacto",W80="Impacto"),(AH79-(+AH79*Z80)),IF(W80="Impacto",(P74-(+P74*Z80)),IF(W80="Probabilidad",AH79,""))),"")</f>
        <v/>
      </c>
      <c r="AI80" s="226"/>
      <c r="AJ80" s="228"/>
      <c r="AK80" s="7"/>
      <c r="AL80" s="17"/>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IF(NOT(ISERROR(MATCH(M81,'[20]Tabla Impacto'!$B$222:$B$224,0))),'[20]Tabla Impacto'!$F$224,M81)</f>
        <v>0</v>
      </c>
      <c r="O81" s="310" t="str">
        <f>IF(OR(N81='[20]Tabla Impacto'!$C$12,N81='[20]Tabla Impacto'!$D$12),"Leve",IF(OR(N81='[20]Tabla Impacto'!$C$13,N81='[20]Tabla Impacto'!$D$13),"Menor",IF(OR(N81='[20]Tabla Impacto'!$C$14,N81='[20]Tabla Impacto'!$D$14),"Moderado",IF(OR(N81='[20]Tabla Impacto'!$C$15,N81='[20]Tabla Impacto'!$D$15),"Mayor",IF(OR(N81='[20]Tabla Impacto'!$C$16,N81='[20]Tabla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7"/>
      <c r="S81" s="45"/>
      <c r="T81" s="52"/>
      <c r="U81" s="45"/>
      <c r="V81" s="46" t="str">
        <f>+CONCATENATE(S81," ",T81," ",U81)</f>
        <v xml:space="preserve">  </v>
      </c>
      <c r="W81" s="47" t="str">
        <f t="shared" si="65"/>
        <v/>
      </c>
      <c r="X81" s="51"/>
      <c r="Y81" s="51"/>
      <c r="Z81" s="48" t="str">
        <f>IF(AND(X81="Preventivo",Y81="Automático"),"50%",IF(AND(X81="Preventivo",Y81="Manual"),"40%",IF(AND(X81="Detectivo",Y81="Automático"),"40%",IF(AND(X81="Detectivo",Y81="Manual"),"30%",IF(AND(X81="Correctivo",Y81="Automático"),"35%",IF(AND(X81="Correctivo",Y81="Manual"),"25%",""))))))</f>
        <v/>
      </c>
      <c r="AA81" s="51"/>
      <c r="AB81" s="51"/>
      <c r="AC81" s="51"/>
      <c r="AD81" s="49" t="str">
        <f>IFERROR(IF(W81="Probabilidad",(L81-(+L81*Z81)),IF(W81="Impacto",L81,"")),"")</f>
        <v/>
      </c>
      <c r="AE81" s="224" t="str">
        <f>IFERROR(LOOKUP(LOOKUP(2,1/(AD81:AD87&lt;&gt;""),AD81:AD87),'[20]Opciones Tratamiento'!$I$2:$I$6,'[20]Opciones Tratamiento'!$J$2:$J$6),"")</f>
        <v/>
      </c>
      <c r="AF81" s="48" t="str">
        <f>+AD81</f>
        <v/>
      </c>
      <c r="AG81" s="224" t="str">
        <f>IFERROR(LOOKUP(LOOKUP(2,1/(AH81:AH87&lt;&gt;""),AH81:AH87),'[20]Opciones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7"/>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7"/>
      <c r="S82" s="52"/>
      <c r="T82" s="52"/>
      <c r="U82" s="52"/>
      <c r="V82" s="46" t="str">
        <f>+CONCATENATE(S82," ",T82," ",U82)</f>
        <v xml:space="preserve">  </v>
      </c>
      <c r="W82" s="47" t="str">
        <f t="shared" si="65"/>
        <v/>
      </c>
      <c r="X82" s="51"/>
      <c r="Y82" s="51"/>
      <c r="Z82" s="48" t="str">
        <f t="shared" ref="Z82" si="69">IF(AND(X82="Preventivo",Y82="Automático"),"50%",IF(AND(X82="Preventivo",Y82="Manual"),"40%",IF(AND(X82="Detectivo",Y82="Automático"),"40%",IF(AND(X82="Detectivo",Y82="Manual"),"30%",IF(AND(X82="Correctivo",Y82="Automático"),"35%",IF(AND(X82="Correctivo",Y82="Manual"),"25%",""))))))</f>
        <v/>
      </c>
      <c r="AA82" s="51"/>
      <c r="AB82" s="51"/>
      <c r="AC82" s="51"/>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7"/>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7"/>
      <c r="S83" s="52"/>
      <c r="T83" s="52"/>
      <c r="U83" s="52"/>
      <c r="V83" s="46" t="str">
        <f t="shared" ref="V83:V87" si="72">+CONCATENATE(S83," ",T83," ",U83)</f>
        <v xml:space="preserve">  </v>
      </c>
      <c r="W83" s="47" t="str">
        <f t="shared" si="65"/>
        <v/>
      </c>
      <c r="X83" s="51"/>
      <c r="Y83" s="51"/>
      <c r="Z83" s="48" t="str">
        <f>IF(AND(X83="Preventivo",Y83="Automático"),"50%",IF(AND(X83="Preventivo",Y83="Manual"),"40%",IF(AND(X83="Detectivo",Y83="Automático"),"40%",IF(AND(X83="Detectivo",Y83="Manual"),"30%",IF(AND(X83="Correctivo",Y83="Automático"),"35%",IF(AND(X83="Correctivo",Y83="Manual"),"25%",""))))))</f>
        <v/>
      </c>
      <c r="AA83" s="51"/>
      <c r="AB83" s="51"/>
      <c r="AC83" s="51"/>
      <c r="AD83" s="49" t="str">
        <f t="shared" si="70"/>
        <v/>
      </c>
      <c r="AE83" s="224"/>
      <c r="AF83" s="48" t="str">
        <f>+AD83</f>
        <v/>
      </c>
      <c r="AG83" s="224"/>
      <c r="AH83" s="50" t="str">
        <f>IFERROR(IF(AND(W81="Impacto",W82="Impacto",W83="Impacto"),(AH82-(+AH82*Z83)),IF(W83="Impacto",(P81-(+P81*Z83)),IF(W83="Probabilidad",AH82,""))),"")</f>
        <v/>
      </c>
      <c r="AI83" s="226"/>
      <c r="AJ83" s="228"/>
      <c r="AK83" s="7"/>
      <c r="AL83" s="17"/>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7"/>
      <c r="S84" s="52"/>
      <c r="T84" s="52"/>
      <c r="U84" s="52"/>
      <c r="V84" s="46" t="str">
        <f t="shared" si="72"/>
        <v xml:space="preserve">  </v>
      </c>
      <c r="W84" s="47" t="str">
        <f t="shared" si="65"/>
        <v/>
      </c>
      <c r="X84" s="51"/>
      <c r="Y84" s="51"/>
      <c r="Z84" s="48" t="str">
        <f t="shared" ref="Z84:Z86" si="73">IF(AND(X84="Preventivo",Y84="Automático"),"50%",IF(AND(X84="Preventivo",Y84="Manual"),"40%",IF(AND(X84="Detectivo",Y84="Automático"),"40%",IF(AND(X84="Detectivo",Y84="Manual"),"30%",IF(AND(X84="Correctivo",Y84="Automático"),"35%",IF(AND(X84="Correctivo",Y84="Manual"),"25%",""))))))</f>
        <v/>
      </c>
      <c r="AA84" s="51"/>
      <c r="AB84" s="51"/>
      <c r="AC84" s="51"/>
      <c r="AD84" s="49" t="str">
        <f t="shared" si="70"/>
        <v/>
      </c>
      <c r="AE84" s="224"/>
      <c r="AF84" s="48" t="str">
        <f t="shared" ref="AF84:AF86" si="74">+AD84</f>
        <v/>
      </c>
      <c r="AG84" s="224"/>
      <c r="AH84" s="50" t="str">
        <f>IFERROR(IF(AND(W83="Impacto",W84="Impacto"),(AH83-(+AH83*Z84)),IF(W84="Impacto",(P81-(+P81*Z84)),IF(W84="Probabilidad",AH83,""))),"")</f>
        <v/>
      </c>
      <c r="AI84" s="226"/>
      <c r="AJ84" s="228"/>
      <c r="AK84" s="7"/>
      <c r="AL84" s="17"/>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7"/>
      <c r="S85" s="52"/>
      <c r="T85" s="52"/>
      <c r="U85" s="52"/>
      <c r="V85" s="46" t="str">
        <f t="shared" si="72"/>
        <v xml:space="preserve">  </v>
      </c>
      <c r="W85" s="47" t="str">
        <f t="shared" si="65"/>
        <v/>
      </c>
      <c r="X85" s="51"/>
      <c r="Y85" s="51"/>
      <c r="Z85" s="48" t="str">
        <f t="shared" si="73"/>
        <v/>
      </c>
      <c r="AA85" s="51"/>
      <c r="AB85" s="51"/>
      <c r="AC85" s="51"/>
      <c r="AD85" s="49" t="str">
        <f t="shared" si="70"/>
        <v/>
      </c>
      <c r="AE85" s="224"/>
      <c r="AF85" s="48" t="str">
        <f t="shared" si="74"/>
        <v/>
      </c>
      <c r="AG85" s="224"/>
      <c r="AH85" s="50" t="str">
        <f>IFERROR(IF(AND(W84="Impacto",W85="Impacto"),(AH84-(+AH84*Z85)),IF(W85="Impacto",(P81-(+P81*Z85)),IF(W85="Probabilidad",AH84,""))),"")</f>
        <v/>
      </c>
      <c r="AI85" s="226"/>
      <c r="AJ85" s="228"/>
      <c r="AK85" s="7"/>
      <c r="AL85" s="17"/>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7"/>
      <c r="S86" s="52"/>
      <c r="T86" s="52"/>
      <c r="U86" s="52"/>
      <c r="V86" s="46" t="str">
        <f t="shared" si="72"/>
        <v xml:space="preserve">  </v>
      </c>
      <c r="W86" s="47" t="str">
        <f t="shared" si="65"/>
        <v/>
      </c>
      <c r="X86" s="51"/>
      <c r="Y86" s="51"/>
      <c r="Z86" s="48" t="str">
        <f t="shared" si="73"/>
        <v/>
      </c>
      <c r="AA86" s="51"/>
      <c r="AB86" s="51"/>
      <c r="AC86" s="51"/>
      <c r="AD86" s="49" t="str">
        <f t="shared" si="70"/>
        <v/>
      </c>
      <c r="AE86" s="224"/>
      <c r="AF86" s="48" t="str">
        <f t="shared" si="74"/>
        <v/>
      </c>
      <c r="AG86" s="224"/>
      <c r="AH86" s="50" t="str">
        <f>IFERROR(IF(AND(W84="Impacto",W85="Impacto",W86="Impacto"),(AH85-(+AH85*Z86)),IF(W86="Impacto",(P81-(+P81*Z86)),IF(W86="Probabilidad",AH85,""))),"")</f>
        <v/>
      </c>
      <c r="AI86" s="226"/>
      <c r="AJ86" s="228"/>
      <c r="AK86" s="7"/>
      <c r="AL86" s="17"/>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7"/>
      <c r="S87" s="52"/>
      <c r="T87" s="52"/>
      <c r="U87" s="52"/>
      <c r="V87" s="46" t="str">
        <f t="shared" si="72"/>
        <v xml:space="preserve">  </v>
      </c>
      <c r="W87" s="47" t="str">
        <f t="shared" si="65"/>
        <v/>
      </c>
      <c r="X87" s="51"/>
      <c r="Y87" s="51"/>
      <c r="Z87" s="48" t="str">
        <f>IF(AND(X87="Preventivo",Y87="Automático"),"50%",IF(AND(X87="Preventivo",Y87="Manual"),"40%",IF(AND(X87="Detectivo",Y87="Automático"),"40%",IF(AND(X87="Detectivo",Y87="Manual"),"30%",IF(AND(X87="Correctivo",Y87="Automático"),"35%",IF(AND(X87="Correctivo",Y87="Manual"),"25%",""))))))</f>
        <v/>
      </c>
      <c r="AA87" s="51"/>
      <c r="AB87" s="51"/>
      <c r="AC87" s="51"/>
      <c r="AD87" s="49" t="str">
        <f t="shared" si="70"/>
        <v/>
      </c>
      <c r="AE87" s="224"/>
      <c r="AF87" s="48" t="str">
        <f>+AD87</f>
        <v/>
      </c>
      <c r="AG87" s="224"/>
      <c r="AH87" s="50" t="str">
        <f>IFERROR(IF(AND(W84="Impacto",W85="Impacto",W86="Impacto",W87="Impacto"),(AH86-(+AH86*Z87)),IF(W87="Impacto",(P81-(+P81*Z87)),IF(W87="Probabilidad",AH86,""))),"")</f>
        <v/>
      </c>
      <c r="AI87" s="226"/>
      <c r="AJ87" s="228"/>
      <c r="AK87" s="7"/>
      <c r="AL87" s="17"/>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IF(NOT(ISERROR(MATCH(M88,'[20]Tabla Impacto'!$B$222:$B$224,0))),'[20]Tabla Impacto'!$F$224,M88)</f>
        <v>0</v>
      </c>
      <c r="O88" s="310" t="str">
        <f>IF(OR(N88='[20]Tabla Impacto'!$C$12,N88='[20]Tabla Impacto'!$D$12),"Leve",IF(OR(N88='[20]Tabla Impacto'!$C$13,N88='[20]Tabla Impacto'!$D$13),"Menor",IF(OR(N88='[20]Tabla Impacto'!$C$14,N88='[20]Tabla Impacto'!$D$14),"Moderado",IF(OR(N88='[20]Tabla Impacto'!$C$15,N88='[20]Tabla Impacto'!$D$15),"Mayor",IF(OR(N88='[20]Tabla Impacto'!$C$16,N88='[20]Tabla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7"/>
      <c r="S88" s="45"/>
      <c r="T88" s="52"/>
      <c r="U88" s="45"/>
      <c r="V88" s="46" t="str">
        <f>+CONCATENATE(S88," ",T88," ",U88)</f>
        <v xml:space="preserve">  </v>
      </c>
      <c r="W88" s="47" t="str">
        <f t="shared" si="65"/>
        <v/>
      </c>
      <c r="X88" s="51"/>
      <c r="Y88" s="51"/>
      <c r="Z88" s="48" t="str">
        <f>IF(AND(X88="Preventivo",Y88="Automático"),"50%",IF(AND(X88="Preventivo",Y88="Manual"),"40%",IF(AND(X88="Detectivo",Y88="Automático"),"40%",IF(AND(X88="Detectivo",Y88="Manual"),"30%",IF(AND(X88="Correctivo",Y88="Automático"),"35%",IF(AND(X88="Correctivo",Y88="Manual"),"25%",""))))))</f>
        <v/>
      </c>
      <c r="AA88" s="51"/>
      <c r="AB88" s="51"/>
      <c r="AC88" s="51"/>
      <c r="AD88" s="49" t="str">
        <f>IFERROR(IF(W88="Probabilidad",(L88-(+L88*Z88)),IF(W88="Impacto",L88,"")),"")</f>
        <v/>
      </c>
      <c r="AE88" s="224" t="str">
        <f>IFERROR(LOOKUP(LOOKUP(2,1/(AD88:AD94&lt;&gt;""),AD88:AD94),'[20]Opciones Tratamiento'!$I$2:$I$6,'[20]Opciones Tratamiento'!$J$2:$J$6),"")</f>
        <v/>
      </c>
      <c r="AF88" s="48" t="str">
        <f>+AD88</f>
        <v/>
      </c>
      <c r="AG88" s="224" t="str">
        <f>IFERROR(LOOKUP(LOOKUP(2,1/(AH88:AH94&lt;&gt;""),AH88:AH94),'[20]Opciones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7"/>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7"/>
      <c r="S89" s="52"/>
      <c r="T89" s="52"/>
      <c r="U89" s="52"/>
      <c r="V89" s="46" t="str">
        <f>+CONCATENATE(S89," ",T89," ",U89)</f>
        <v xml:space="preserve">  </v>
      </c>
      <c r="W89" s="47" t="str">
        <f t="shared" si="65"/>
        <v/>
      </c>
      <c r="X89" s="51"/>
      <c r="Y89" s="51"/>
      <c r="Z89" s="48" t="str">
        <f t="shared" ref="Z89" si="76">IF(AND(X89="Preventivo",Y89="Automático"),"50%",IF(AND(X89="Preventivo",Y89="Manual"),"40%",IF(AND(X89="Detectivo",Y89="Automático"),"40%",IF(AND(X89="Detectivo",Y89="Manual"),"30%",IF(AND(X89="Correctivo",Y89="Automático"),"35%",IF(AND(X89="Correctivo",Y89="Manual"),"25%",""))))))</f>
        <v/>
      </c>
      <c r="AA89" s="51"/>
      <c r="AB89" s="51"/>
      <c r="AC89" s="51"/>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7"/>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7"/>
      <c r="S90" s="52"/>
      <c r="T90" s="52"/>
      <c r="U90" s="52"/>
      <c r="V90" s="46" t="str">
        <f t="shared" ref="V90:V94" si="79">+CONCATENATE(S90," ",T90," ",U90)</f>
        <v xml:space="preserve">  </v>
      </c>
      <c r="W90" s="47" t="str">
        <f t="shared" si="65"/>
        <v/>
      </c>
      <c r="X90" s="51"/>
      <c r="Y90" s="51"/>
      <c r="Z90" s="48" t="str">
        <f>IF(AND(X90="Preventivo",Y90="Automático"),"50%",IF(AND(X90="Preventivo",Y90="Manual"),"40%",IF(AND(X90="Detectivo",Y90="Automático"),"40%",IF(AND(X90="Detectivo",Y90="Manual"),"30%",IF(AND(X90="Correctivo",Y90="Automático"),"35%",IF(AND(X90="Correctivo",Y90="Manual"),"25%",""))))))</f>
        <v/>
      </c>
      <c r="AA90" s="51"/>
      <c r="AB90" s="51"/>
      <c r="AC90" s="51"/>
      <c r="AD90" s="49" t="str">
        <f t="shared" si="77"/>
        <v/>
      </c>
      <c r="AE90" s="224"/>
      <c r="AF90" s="48" t="str">
        <f>+AD90</f>
        <v/>
      </c>
      <c r="AG90" s="224"/>
      <c r="AH90" s="50" t="str">
        <f>IFERROR(IF(AND(W88="Impacto",W89="Impacto",W90="Impacto"),(AH89-(+AH89*Z90)),IF(W90="Impacto",(P88-(+P88*Z90)),IF(W90="Probabilidad",AH89,""))),"")</f>
        <v/>
      </c>
      <c r="AI90" s="226"/>
      <c r="AJ90" s="228"/>
      <c r="AK90" s="7"/>
      <c r="AL90" s="17"/>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7"/>
      <c r="S91" s="52"/>
      <c r="T91" s="52"/>
      <c r="U91" s="52"/>
      <c r="V91" s="46" t="str">
        <f t="shared" si="79"/>
        <v xml:space="preserve">  </v>
      </c>
      <c r="W91" s="47" t="str">
        <f t="shared" si="65"/>
        <v/>
      </c>
      <c r="X91" s="51"/>
      <c r="Y91" s="51"/>
      <c r="Z91" s="48" t="str">
        <f t="shared" ref="Z91:Z93" si="80">IF(AND(X91="Preventivo",Y91="Automático"),"50%",IF(AND(X91="Preventivo",Y91="Manual"),"40%",IF(AND(X91="Detectivo",Y91="Automático"),"40%",IF(AND(X91="Detectivo",Y91="Manual"),"30%",IF(AND(X91="Correctivo",Y91="Automático"),"35%",IF(AND(X91="Correctivo",Y91="Manual"),"25%",""))))))</f>
        <v/>
      </c>
      <c r="AA91" s="51"/>
      <c r="AB91" s="51"/>
      <c r="AC91" s="51"/>
      <c r="AD91" s="49" t="str">
        <f t="shared" si="77"/>
        <v/>
      </c>
      <c r="AE91" s="224"/>
      <c r="AF91" s="48" t="str">
        <f t="shared" ref="AF91:AF93" si="81">+AD91</f>
        <v/>
      </c>
      <c r="AG91" s="224"/>
      <c r="AH91" s="50" t="str">
        <f>IFERROR(IF(AND(W90="Impacto",W91="Impacto"),(AH90-(+AH90*Z91)),IF(W91="Impacto",(P88-(+P88*Z91)),IF(W91="Probabilidad",AH90,""))),"")</f>
        <v/>
      </c>
      <c r="AI91" s="226"/>
      <c r="AJ91" s="228"/>
      <c r="AK91" s="7"/>
      <c r="AL91" s="17"/>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7"/>
      <c r="S92" s="52"/>
      <c r="T92" s="52"/>
      <c r="U92" s="52"/>
      <c r="V92" s="46" t="str">
        <f t="shared" si="79"/>
        <v xml:space="preserve">  </v>
      </c>
      <c r="W92" s="47" t="str">
        <f t="shared" si="65"/>
        <v/>
      </c>
      <c r="X92" s="51"/>
      <c r="Y92" s="51"/>
      <c r="Z92" s="48" t="str">
        <f t="shared" si="80"/>
        <v/>
      </c>
      <c r="AA92" s="51"/>
      <c r="AB92" s="51"/>
      <c r="AC92" s="51"/>
      <c r="AD92" s="49" t="str">
        <f t="shared" si="77"/>
        <v/>
      </c>
      <c r="AE92" s="224"/>
      <c r="AF92" s="48" t="str">
        <f t="shared" si="81"/>
        <v/>
      </c>
      <c r="AG92" s="224"/>
      <c r="AH92" s="50" t="str">
        <f>IFERROR(IF(AND(W91="Impacto",W92="Impacto"),(AH91-(+AH91*Z92)),IF(W92="Impacto",(P88-(+P88*Z92)),IF(W92="Probabilidad",AH91,""))),"")</f>
        <v/>
      </c>
      <c r="AI92" s="226"/>
      <c r="AJ92" s="228"/>
      <c r="AK92" s="7"/>
      <c r="AL92" s="17"/>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7"/>
      <c r="S93" s="52"/>
      <c r="T93" s="52"/>
      <c r="U93" s="52"/>
      <c r="V93" s="46" t="str">
        <f t="shared" si="79"/>
        <v xml:space="preserve">  </v>
      </c>
      <c r="W93" s="47" t="str">
        <f t="shared" si="65"/>
        <v/>
      </c>
      <c r="X93" s="51"/>
      <c r="Y93" s="51"/>
      <c r="Z93" s="48" t="str">
        <f t="shared" si="80"/>
        <v/>
      </c>
      <c r="AA93" s="51"/>
      <c r="AB93" s="51"/>
      <c r="AC93" s="51"/>
      <c r="AD93" s="49" t="str">
        <f t="shared" si="77"/>
        <v/>
      </c>
      <c r="AE93" s="224"/>
      <c r="AF93" s="48" t="str">
        <f t="shared" si="81"/>
        <v/>
      </c>
      <c r="AG93" s="224"/>
      <c r="AH93" s="50" t="str">
        <f>IFERROR(IF(AND(W91="Impacto",W92="Impacto",W93="Impacto"),(AH92-(+AH92*Z93)),IF(W93="Impacto",(P88-(+P88*Z93)),IF(W93="Probabilidad",AH92,""))),"")</f>
        <v/>
      </c>
      <c r="AI93" s="226"/>
      <c r="AJ93" s="228"/>
      <c r="AK93" s="7"/>
      <c r="AL93" s="17"/>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7"/>
      <c r="S94" s="52"/>
      <c r="T94" s="52"/>
      <c r="U94" s="52"/>
      <c r="V94" s="46" t="str">
        <f t="shared" si="79"/>
        <v xml:space="preserve">  </v>
      </c>
      <c r="W94" s="47" t="str">
        <f t="shared" si="65"/>
        <v/>
      </c>
      <c r="X94" s="51"/>
      <c r="Y94" s="51"/>
      <c r="Z94" s="48" t="str">
        <f>IF(AND(X94="Preventivo",Y94="Automático"),"50%",IF(AND(X94="Preventivo",Y94="Manual"),"40%",IF(AND(X94="Detectivo",Y94="Automático"),"40%",IF(AND(X94="Detectivo",Y94="Manual"),"30%",IF(AND(X94="Correctivo",Y94="Automático"),"35%",IF(AND(X94="Correctivo",Y94="Manual"),"25%",""))))))</f>
        <v/>
      </c>
      <c r="AA94" s="51"/>
      <c r="AB94" s="51"/>
      <c r="AC94" s="51"/>
      <c r="AD94" s="49" t="str">
        <f t="shared" si="77"/>
        <v/>
      </c>
      <c r="AE94" s="224"/>
      <c r="AF94" s="48" t="str">
        <f>+AD94</f>
        <v/>
      </c>
      <c r="AG94" s="224"/>
      <c r="AH94" s="50" t="str">
        <f>IFERROR(IF(AND(W91="Impacto",W92="Impacto",W93="Impacto",W94="Impacto"),(AH93-(+AH93*Z94)),IF(W94="Impacto",(P88-(+P88*Z94)),IF(W94="Probabilidad",AH93,""))),"")</f>
        <v/>
      </c>
      <c r="AI94" s="226"/>
      <c r="AJ94" s="228"/>
      <c r="AK94" s="7"/>
      <c r="AL94" s="17"/>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6WYBC1Lg6JIGaQvzV11gXX2ORW3MKbtirLdNWjznAbczmyeM7iZREwCsIuYawWQQY88TzchsNNtyER2DdizHg==" saltValue="04FdVWAvZRYjdDVx5mVeKA==" spinCount="100000" sheet="1" objects="1" scenarios="1"/>
  <mergeCells count="335">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 ref="C1:Q1"/>
    <mergeCell ref="R1:AO4"/>
    <mergeCell ref="AP1:AS1"/>
    <mergeCell ref="C2:Q2"/>
    <mergeCell ref="AP2:AS2"/>
    <mergeCell ref="C3:Q3"/>
    <mergeCell ref="AP3:AS3"/>
    <mergeCell ref="C4:Q4"/>
    <mergeCell ref="AP4:AS4"/>
    <mergeCell ref="H32:H38"/>
    <mergeCell ref="A9:A10"/>
    <mergeCell ref="B9:B10"/>
    <mergeCell ref="C9:C10"/>
    <mergeCell ref="D9:D10"/>
    <mergeCell ref="E9:E10"/>
    <mergeCell ref="F9:F10"/>
    <mergeCell ref="G9:G10"/>
    <mergeCell ref="H9:H10"/>
    <mergeCell ref="A25:A31"/>
    <mergeCell ref="C25:C31"/>
    <mergeCell ref="D25:D31"/>
    <mergeCell ref="E25:E31"/>
    <mergeCell ref="F25:F31"/>
    <mergeCell ref="G25:G31"/>
    <mergeCell ref="A32:A38"/>
    <mergeCell ref="C32:C38"/>
    <mergeCell ref="D32:D38"/>
    <mergeCell ref="E32:E38"/>
    <mergeCell ref="F32:F38"/>
    <mergeCell ref="G32:G38"/>
    <mergeCell ref="A18:A24"/>
    <mergeCell ref="C18:C24"/>
    <mergeCell ref="D18:D24"/>
    <mergeCell ref="K9:K10"/>
    <mergeCell ref="L9:L10"/>
    <mergeCell ref="M9:M10"/>
    <mergeCell ref="A11:A17"/>
    <mergeCell ref="C11:C17"/>
    <mergeCell ref="D11:D17"/>
    <mergeCell ref="E11:E17"/>
    <mergeCell ref="L11:L17"/>
    <mergeCell ref="M11:M17"/>
    <mergeCell ref="I9:I10"/>
    <mergeCell ref="F11:F17"/>
    <mergeCell ref="G11:G17"/>
    <mergeCell ref="H11:H17"/>
    <mergeCell ref="I11:I17"/>
    <mergeCell ref="J11:J17"/>
    <mergeCell ref="K11:K17"/>
    <mergeCell ref="E18:E24"/>
    <mergeCell ref="F18:F24"/>
    <mergeCell ref="G18:G24"/>
    <mergeCell ref="H18:H24"/>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A46:A52"/>
    <mergeCell ref="C46:C52"/>
    <mergeCell ref="D46:D52"/>
    <mergeCell ref="E46:E52"/>
    <mergeCell ref="F46:F52"/>
    <mergeCell ref="G46:G52"/>
    <mergeCell ref="H46:H52"/>
    <mergeCell ref="I46:I52"/>
    <mergeCell ref="J46:J52"/>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67:A73"/>
    <mergeCell ref="C67:C73"/>
    <mergeCell ref="D67:D73"/>
    <mergeCell ref="E67:E73"/>
    <mergeCell ref="F67:F73"/>
    <mergeCell ref="G67:G73"/>
    <mergeCell ref="H67:H73"/>
    <mergeCell ref="I67:I73"/>
    <mergeCell ref="J67:J73"/>
    <mergeCell ref="AG74:AG80"/>
    <mergeCell ref="AI74:AI80"/>
    <mergeCell ref="K67:K73"/>
    <mergeCell ref="L67:L73"/>
    <mergeCell ref="M67:M73"/>
    <mergeCell ref="N67:N73"/>
    <mergeCell ref="O67:O73"/>
    <mergeCell ref="P67:P73"/>
    <mergeCell ref="Q67:Q73"/>
    <mergeCell ref="AE67:AE73"/>
    <mergeCell ref="AG67:AG73"/>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s>
  <conditionalFormatting sqref="K11">
    <cfRule type="cellIs" dxfId="6959" priority="339" operator="equal">
      <formula>"Muy Alta"</formula>
    </cfRule>
    <cfRule type="cellIs" dxfId="6958" priority="340" operator="equal">
      <formula>"Alta"</formula>
    </cfRule>
    <cfRule type="cellIs" dxfId="6957" priority="341" operator="equal">
      <formula>"Media"</formula>
    </cfRule>
    <cfRule type="cellIs" dxfId="6956" priority="342" operator="equal">
      <formula>"Baja"</formula>
    </cfRule>
    <cfRule type="cellIs" dxfId="6955" priority="343" operator="equal">
      <formula>"Muy Baja"</formula>
    </cfRule>
  </conditionalFormatting>
  <conditionalFormatting sqref="K18">
    <cfRule type="cellIs" dxfId="6954" priority="310" operator="equal">
      <formula>"Muy Alta"</formula>
    </cfRule>
    <cfRule type="cellIs" dxfId="6953" priority="311" operator="equal">
      <formula>"Alta"</formula>
    </cfRule>
    <cfRule type="cellIs" dxfId="6952" priority="312" operator="equal">
      <formula>"Media"</formula>
    </cfRule>
    <cfRule type="cellIs" dxfId="6951" priority="313" operator="equal">
      <formula>"Baja"</formula>
    </cfRule>
    <cfRule type="cellIs" dxfId="6950" priority="314" operator="equal">
      <formula>"Muy Baja"</formula>
    </cfRule>
  </conditionalFormatting>
  <conditionalFormatting sqref="K25">
    <cfRule type="cellIs" dxfId="6949" priority="281" operator="equal">
      <formula>"Muy Alta"</formula>
    </cfRule>
    <cfRule type="cellIs" dxfId="6948" priority="282" operator="equal">
      <formula>"Alta"</formula>
    </cfRule>
    <cfRule type="cellIs" dxfId="6947" priority="283" operator="equal">
      <formula>"Media"</formula>
    </cfRule>
    <cfRule type="cellIs" dxfId="6946" priority="284" operator="equal">
      <formula>"Baja"</formula>
    </cfRule>
    <cfRule type="cellIs" dxfId="6945" priority="285" operator="equal">
      <formula>"Muy Baja"</formula>
    </cfRule>
  </conditionalFormatting>
  <conditionalFormatting sqref="K32">
    <cfRule type="cellIs" dxfId="6944" priority="252" operator="equal">
      <formula>"Muy Alta"</formula>
    </cfRule>
    <cfRule type="cellIs" dxfId="6943" priority="253" operator="equal">
      <formula>"Alta"</formula>
    </cfRule>
    <cfRule type="cellIs" dxfId="6942" priority="254" operator="equal">
      <formula>"Media"</formula>
    </cfRule>
    <cfRule type="cellIs" dxfId="6941" priority="255" operator="equal">
      <formula>"Baja"</formula>
    </cfRule>
    <cfRule type="cellIs" dxfId="6940" priority="256" operator="equal">
      <formula>"Muy Baja"</formula>
    </cfRule>
  </conditionalFormatting>
  <conditionalFormatting sqref="K39">
    <cfRule type="cellIs" dxfId="6939" priority="223" operator="equal">
      <formula>"Muy Alta"</formula>
    </cfRule>
    <cfRule type="cellIs" dxfId="6938" priority="224" operator="equal">
      <formula>"Alta"</formula>
    </cfRule>
    <cfRule type="cellIs" dxfId="6937" priority="225" operator="equal">
      <formula>"Media"</formula>
    </cfRule>
    <cfRule type="cellIs" dxfId="6936" priority="226" operator="equal">
      <formula>"Baja"</formula>
    </cfRule>
    <cfRule type="cellIs" dxfId="6935" priority="227" operator="equal">
      <formula>"Muy Baja"</formula>
    </cfRule>
  </conditionalFormatting>
  <conditionalFormatting sqref="K46">
    <cfRule type="cellIs" dxfId="6934" priority="194" operator="equal">
      <formula>"Muy Alta"</formula>
    </cfRule>
    <cfRule type="cellIs" dxfId="6933" priority="195" operator="equal">
      <formula>"Alta"</formula>
    </cfRule>
    <cfRule type="cellIs" dxfId="6932" priority="196" operator="equal">
      <formula>"Media"</formula>
    </cfRule>
    <cfRule type="cellIs" dxfId="6931" priority="197" operator="equal">
      <formula>"Baja"</formula>
    </cfRule>
    <cfRule type="cellIs" dxfId="6930" priority="198" operator="equal">
      <formula>"Muy Baja"</formula>
    </cfRule>
  </conditionalFormatting>
  <conditionalFormatting sqref="K53">
    <cfRule type="cellIs" dxfId="6929" priority="165" operator="equal">
      <formula>"Muy Alta"</formula>
    </cfRule>
    <cfRule type="cellIs" dxfId="6928" priority="166" operator="equal">
      <formula>"Alta"</formula>
    </cfRule>
    <cfRule type="cellIs" dxfId="6927" priority="167" operator="equal">
      <formula>"Media"</formula>
    </cfRule>
    <cfRule type="cellIs" dxfId="6926" priority="168" operator="equal">
      <formula>"Baja"</formula>
    </cfRule>
    <cfRule type="cellIs" dxfId="6925" priority="169" operator="equal">
      <formula>"Muy Baja"</formula>
    </cfRule>
  </conditionalFormatting>
  <conditionalFormatting sqref="K60">
    <cfRule type="cellIs" dxfId="6924" priority="136" operator="equal">
      <formula>"Muy Alta"</formula>
    </cfRule>
    <cfRule type="cellIs" dxfId="6923" priority="137" operator="equal">
      <formula>"Alta"</formula>
    </cfRule>
    <cfRule type="cellIs" dxfId="6922" priority="138" operator="equal">
      <formula>"Media"</formula>
    </cfRule>
    <cfRule type="cellIs" dxfId="6921" priority="139" operator="equal">
      <formula>"Baja"</formula>
    </cfRule>
    <cfRule type="cellIs" dxfId="6920" priority="140" operator="equal">
      <formula>"Muy Baja"</formula>
    </cfRule>
  </conditionalFormatting>
  <conditionalFormatting sqref="N11">
    <cfRule type="containsText" dxfId="6919" priority="320" operator="containsText" text="❌">
      <formula>NOT(ISERROR(SEARCH("❌",N11)))</formula>
    </cfRule>
  </conditionalFormatting>
  <conditionalFormatting sqref="N18">
    <cfRule type="containsText" dxfId="6918" priority="291" operator="containsText" text="❌">
      <formula>NOT(ISERROR(SEARCH("❌",N18)))</formula>
    </cfRule>
  </conditionalFormatting>
  <conditionalFormatting sqref="N25">
    <cfRule type="containsText" dxfId="6917" priority="262" operator="containsText" text="❌">
      <formula>NOT(ISERROR(SEARCH("❌",N25)))</formula>
    </cfRule>
  </conditionalFormatting>
  <conditionalFormatting sqref="N32">
    <cfRule type="containsText" dxfId="6916" priority="233" operator="containsText" text="❌">
      <formula>NOT(ISERROR(SEARCH("❌",N32)))</formula>
    </cfRule>
  </conditionalFormatting>
  <conditionalFormatting sqref="N39">
    <cfRule type="containsText" dxfId="6915" priority="204" operator="containsText" text="❌">
      <formula>NOT(ISERROR(SEARCH("❌",N39)))</formula>
    </cfRule>
  </conditionalFormatting>
  <conditionalFormatting sqref="N46">
    <cfRule type="containsText" dxfId="6914" priority="175" operator="containsText" text="❌">
      <formula>NOT(ISERROR(SEARCH("❌",N46)))</formula>
    </cfRule>
  </conditionalFormatting>
  <conditionalFormatting sqref="N53">
    <cfRule type="containsText" dxfId="6913" priority="146" operator="containsText" text="❌">
      <formula>NOT(ISERROR(SEARCH("❌",N53)))</formula>
    </cfRule>
  </conditionalFormatting>
  <conditionalFormatting sqref="N60">
    <cfRule type="containsText" dxfId="6912" priority="117" operator="containsText" text="❌">
      <formula>NOT(ISERROR(SEARCH("❌",N60)))</formula>
    </cfRule>
  </conditionalFormatting>
  <conditionalFormatting sqref="O11">
    <cfRule type="cellIs" dxfId="6911" priority="344" operator="equal">
      <formula>"Catastrófico"</formula>
    </cfRule>
    <cfRule type="cellIs" dxfId="6910" priority="345" operator="equal">
      <formula>"Mayor"</formula>
    </cfRule>
    <cfRule type="cellIs" dxfId="6909" priority="346" operator="equal">
      <formula>"Moderado"</formula>
    </cfRule>
    <cfRule type="cellIs" dxfId="6908" priority="347" operator="equal">
      <formula>"Menor"</formula>
    </cfRule>
    <cfRule type="cellIs" dxfId="6907" priority="348" operator="equal">
      <formula>"Leve"</formula>
    </cfRule>
  </conditionalFormatting>
  <conditionalFormatting sqref="O18">
    <cfRule type="cellIs" dxfId="6906" priority="315" operator="equal">
      <formula>"Catastrófico"</formula>
    </cfRule>
    <cfRule type="cellIs" dxfId="6905" priority="316" operator="equal">
      <formula>"Mayor"</formula>
    </cfRule>
    <cfRule type="cellIs" dxfId="6904" priority="317" operator="equal">
      <formula>"Moderado"</formula>
    </cfRule>
    <cfRule type="cellIs" dxfId="6903" priority="318" operator="equal">
      <formula>"Menor"</formula>
    </cfRule>
    <cfRule type="cellIs" dxfId="6902" priority="319" operator="equal">
      <formula>"Leve"</formula>
    </cfRule>
  </conditionalFormatting>
  <conditionalFormatting sqref="O25">
    <cfRule type="cellIs" dxfId="6901" priority="286" operator="equal">
      <formula>"Catastrófico"</formula>
    </cfRule>
    <cfRule type="cellIs" dxfId="6900" priority="287" operator="equal">
      <formula>"Mayor"</formula>
    </cfRule>
    <cfRule type="cellIs" dxfId="6899" priority="288" operator="equal">
      <formula>"Moderado"</formula>
    </cfRule>
    <cfRule type="cellIs" dxfId="6898" priority="289" operator="equal">
      <formula>"Menor"</formula>
    </cfRule>
    <cfRule type="cellIs" dxfId="6897" priority="290" operator="equal">
      <formula>"Leve"</formula>
    </cfRule>
  </conditionalFormatting>
  <conditionalFormatting sqref="O32">
    <cfRule type="cellIs" dxfId="6896" priority="257" operator="equal">
      <formula>"Catastrófico"</formula>
    </cfRule>
    <cfRule type="cellIs" dxfId="6895" priority="258" operator="equal">
      <formula>"Mayor"</formula>
    </cfRule>
    <cfRule type="cellIs" dxfId="6894" priority="259" operator="equal">
      <formula>"Moderado"</formula>
    </cfRule>
    <cfRule type="cellIs" dxfId="6893" priority="260" operator="equal">
      <formula>"Menor"</formula>
    </cfRule>
    <cfRule type="cellIs" dxfId="6892" priority="261" operator="equal">
      <formula>"Leve"</formula>
    </cfRule>
  </conditionalFormatting>
  <conditionalFormatting sqref="O39">
    <cfRule type="cellIs" dxfId="6891" priority="228" operator="equal">
      <formula>"Catastrófico"</formula>
    </cfRule>
    <cfRule type="cellIs" dxfId="6890" priority="229" operator="equal">
      <formula>"Mayor"</formula>
    </cfRule>
    <cfRule type="cellIs" dxfId="6889" priority="230" operator="equal">
      <formula>"Moderado"</formula>
    </cfRule>
    <cfRule type="cellIs" dxfId="6888" priority="231" operator="equal">
      <formula>"Menor"</formula>
    </cfRule>
    <cfRule type="cellIs" dxfId="6887" priority="232" operator="equal">
      <formula>"Leve"</formula>
    </cfRule>
  </conditionalFormatting>
  <conditionalFormatting sqref="O46">
    <cfRule type="cellIs" dxfId="6886" priority="199" operator="equal">
      <formula>"Catastrófico"</formula>
    </cfRule>
    <cfRule type="cellIs" dxfId="6885" priority="200" operator="equal">
      <formula>"Mayor"</formula>
    </cfRule>
    <cfRule type="cellIs" dxfId="6884" priority="201" operator="equal">
      <formula>"Moderado"</formula>
    </cfRule>
    <cfRule type="cellIs" dxfId="6883" priority="202" operator="equal">
      <formula>"Menor"</formula>
    </cfRule>
    <cfRule type="cellIs" dxfId="6882" priority="203" operator="equal">
      <formula>"Leve"</formula>
    </cfRule>
  </conditionalFormatting>
  <conditionalFormatting sqref="O53">
    <cfRule type="cellIs" dxfId="6881" priority="170" operator="equal">
      <formula>"Catastrófico"</formula>
    </cfRule>
    <cfRule type="cellIs" dxfId="6880" priority="171" operator="equal">
      <formula>"Mayor"</formula>
    </cfRule>
    <cfRule type="cellIs" dxfId="6879" priority="172" operator="equal">
      <formula>"Moderado"</formula>
    </cfRule>
    <cfRule type="cellIs" dxfId="6878" priority="173" operator="equal">
      <formula>"Menor"</formula>
    </cfRule>
    <cfRule type="cellIs" dxfId="6877" priority="174" operator="equal">
      <formula>"Leve"</formula>
    </cfRule>
  </conditionalFormatting>
  <conditionalFormatting sqref="O60">
    <cfRule type="cellIs" dxfId="6876" priority="141" operator="equal">
      <formula>"Catastrófico"</formula>
    </cfRule>
    <cfRule type="cellIs" dxfId="6875" priority="142" operator="equal">
      <formula>"Mayor"</formula>
    </cfRule>
    <cfRule type="cellIs" dxfId="6874" priority="143" operator="equal">
      <formula>"Moderado"</formula>
    </cfRule>
    <cfRule type="cellIs" dxfId="6873" priority="144" operator="equal">
      <formula>"Menor"</formula>
    </cfRule>
    <cfRule type="cellIs" dxfId="6872" priority="145" operator="equal">
      <formula>"Leve"</formula>
    </cfRule>
  </conditionalFormatting>
  <conditionalFormatting sqref="Q11">
    <cfRule type="cellIs" dxfId="6871" priority="335" operator="equal">
      <formula>"Extremo"</formula>
    </cfRule>
    <cfRule type="cellIs" dxfId="6870" priority="336" operator="equal">
      <formula>"Alto"</formula>
    </cfRule>
    <cfRule type="cellIs" dxfId="6869" priority="337" operator="equal">
      <formula>"Moderado"</formula>
    </cfRule>
    <cfRule type="cellIs" dxfId="6868" priority="338" operator="equal">
      <formula>"Bajo"</formula>
    </cfRule>
  </conditionalFormatting>
  <conditionalFormatting sqref="Q18">
    <cfRule type="cellIs" dxfId="6867" priority="306" operator="equal">
      <formula>"Extremo"</formula>
    </cfRule>
    <cfRule type="cellIs" dxfId="6866" priority="307" operator="equal">
      <formula>"Alto"</formula>
    </cfRule>
    <cfRule type="cellIs" dxfId="6865" priority="308" operator="equal">
      <formula>"Moderado"</formula>
    </cfRule>
    <cfRule type="cellIs" dxfId="6864" priority="309" operator="equal">
      <formula>"Bajo"</formula>
    </cfRule>
  </conditionalFormatting>
  <conditionalFormatting sqref="Q25">
    <cfRule type="cellIs" dxfId="6863" priority="277" operator="equal">
      <formula>"Extremo"</formula>
    </cfRule>
    <cfRule type="cellIs" dxfId="6862" priority="278" operator="equal">
      <formula>"Alto"</formula>
    </cfRule>
    <cfRule type="cellIs" dxfId="6861" priority="279" operator="equal">
      <formula>"Moderado"</formula>
    </cfRule>
    <cfRule type="cellIs" dxfId="6860" priority="280" operator="equal">
      <formula>"Bajo"</formula>
    </cfRule>
  </conditionalFormatting>
  <conditionalFormatting sqref="Q32">
    <cfRule type="cellIs" dxfId="6859" priority="248" operator="equal">
      <formula>"Extremo"</formula>
    </cfRule>
    <cfRule type="cellIs" dxfId="6858" priority="249" operator="equal">
      <formula>"Alto"</formula>
    </cfRule>
    <cfRule type="cellIs" dxfId="6857" priority="250" operator="equal">
      <formula>"Moderado"</formula>
    </cfRule>
    <cfRule type="cellIs" dxfId="6856" priority="251" operator="equal">
      <formula>"Bajo"</formula>
    </cfRule>
  </conditionalFormatting>
  <conditionalFormatting sqref="Q39">
    <cfRule type="cellIs" dxfId="6855" priority="219" operator="equal">
      <formula>"Extremo"</formula>
    </cfRule>
    <cfRule type="cellIs" dxfId="6854" priority="220" operator="equal">
      <formula>"Alto"</formula>
    </cfRule>
    <cfRule type="cellIs" dxfId="6853" priority="221" operator="equal">
      <formula>"Moderado"</formula>
    </cfRule>
    <cfRule type="cellIs" dxfId="6852" priority="222" operator="equal">
      <formula>"Bajo"</formula>
    </cfRule>
  </conditionalFormatting>
  <conditionalFormatting sqref="Q46">
    <cfRule type="cellIs" dxfId="6851" priority="190" operator="equal">
      <formula>"Extremo"</formula>
    </cfRule>
    <cfRule type="cellIs" dxfId="6850" priority="191" operator="equal">
      <formula>"Alto"</formula>
    </cfRule>
    <cfRule type="cellIs" dxfId="6849" priority="192" operator="equal">
      <formula>"Moderado"</formula>
    </cfRule>
    <cfRule type="cellIs" dxfId="6848" priority="193" operator="equal">
      <formula>"Bajo"</formula>
    </cfRule>
  </conditionalFormatting>
  <conditionalFormatting sqref="Q53">
    <cfRule type="cellIs" dxfId="6847" priority="161" operator="equal">
      <formula>"Extremo"</formula>
    </cfRule>
    <cfRule type="cellIs" dxfId="6846" priority="162" operator="equal">
      <formula>"Alto"</formula>
    </cfRule>
    <cfRule type="cellIs" dxfId="6845" priority="163" operator="equal">
      <formula>"Moderado"</formula>
    </cfRule>
    <cfRule type="cellIs" dxfId="6844" priority="164" operator="equal">
      <formula>"Bajo"</formula>
    </cfRule>
  </conditionalFormatting>
  <conditionalFormatting sqref="Q60">
    <cfRule type="cellIs" dxfId="6843" priority="132" operator="equal">
      <formula>"Extremo"</formula>
    </cfRule>
    <cfRule type="cellIs" dxfId="6842" priority="133" operator="equal">
      <formula>"Alto"</formula>
    </cfRule>
    <cfRule type="cellIs" dxfId="6841" priority="134" operator="equal">
      <formula>"Moderado"</formula>
    </cfRule>
    <cfRule type="cellIs" dxfId="6840" priority="135" operator="equal">
      <formula>"Bajo"</formula>
    </cfRule>
  </conditionalFormatting>
  <conditionalFormatting sqref="AE11">
    <cfRule type="cellIs" dxfId="6839" priority="330" operator="equal">
      <formula>"Muy Alta"</formula>
    </cfRule>
    <cfRule type="cellIs" dxfId="6838" priority="331" operator="equal">
      <formula>"Alta"</formula>
    </cfRule>
    <cfRule type="cellIs" dxfId="6837" priority="332" operator="equal">
      <formula>"Media"</formula>
    </cfRule>
    <cfRule type="cellIs" dxfId="6836" priority="333" operator="equal">
      <formula>"Baja"</formula>
    </cfRule>
    <cfRule type="cellIs" dxfId="6835" priority="334" operator="equal">
      <formula>"Muy Baja"</formula>
    </cfRule>
  </conditionalFormatting>
  <conditionalFormatting sqref="AE18">
    <cfRule type="cellIs" dxfId="6834" priority="301" operator="equal">
      <formula>"Muy Alta"</formula>
    </cfRule>
    <cfRule type="cellIs" dxfId="6833" priority="302" operator="equal">
      <formula>"Alta"</formula>
    </cfRule>
    <cfRule type="cellIs" dxfId="6832" priority="303" operator="equal">
      <formula>"Media"</formula>
    </cfRule>
    <cfRule type="cellIs" dxfId="6831" priority="304" operator="equal">
      <formula>"Baja"</formula>
    </cfRule>
    <cfRule type="cellIs" dxfId="6830" priority="305" operator="equal">
      <formula>"Muy Baja"</formula>
    </cfRule>
  </conditionalFormatting>
  <conditionalFormatting sqref="AE25">
    <cfRule type="cellIs" dxfId="6829" priority="272" operator="equal">
      <formula>"Muy Alta"</formula>
    </cfRule>
    <cfRule type="cellIs" dxfId="6828" priority="273" operator="equal">
      <formula>"Alta"</formula>
    </cfRule>
    <cfRule type="cellIs" dxfId="6827" priority="274" operator="equal">
      <formula>"Media"</formula>
    </cfRule>
    <cfRule type="cellIs" dxfId="6826" priority="275" operator="equal">
      <formula>"Baja"</formula>
    </cfRule>
    <cfRule type="cellIs" dxfId="6825" priority="276" operator="equal">
      <formula>"Muy Baja"</formula>
    </cfRule>
  </conditionalFormatting>
  <conditionalFormatting sqref="AE32">
    <cfRule type="cellIs" dxfId="6824" priority="243" operator="equal">
      <formula>"Muy Alta"</formula>
    </cfRule>
    <cfRule type="cellIs" dxfId="6823" priority="244" operator="equal">
      <formula>"Alta"</formula>
    </cfRule>
    <cfRule type="cellIs" dxfId="6822" priority="245" operator="equal">
      <formula>"Media"</formula>
    </cfRule>
    <cfRule type="cellIs" dxfId="6821" priority="246" operator="equal">
      <formula>"Baja"</formula>
    </cfRule>
    <cfRule type="cellIs" dxfId="6820" priority="247" operator="equal">
      <formula>"Muy Baja"</formula>
    </cfRule>
  </conditionalFormatting>
  <conditionalFormatting sqref="AE39">
    <cfRule type="cellIs" dxfId="6819" priority="214" operator="equal">
      <formula>"Muy Alta"</formula>
    </cfRule>
    <cfRule type="cellIs" dxfId="6818" priority="215" operator="equal">
      <formula>"Alta"</formula>
    </cfRule>
    <cfRule type="cellIs" dxfId="6817" priority="216" operator="equal">
      <formula>"Media"</formula>
    </cfRule>
    <cfRule type="cellIs" dxfId="6816" priority="217" operator="equal">
      <formula>"Baja"</formula>
    </cfRule>
    <cfRule type="cellIs" dxfId="6815" priority="218" operator="equal">
      <formula>"Muy Baja"</formula>
    </cfRule>
  </conditionalFormatting>
  <conditionalFormatting sqref="AE46">
    <cfRule type="cellIs" dxfId="6814" priority="185" operator="equal">
      <formula>"Muy Alta"</formula>
    </cfRule>
    <cfRule type="cellIs" dxfId="6813" priority="186" operator="equal">
      <formula>"Alta"</formula>
    </cfRule>
    <cfRule type="cellIs" dxfId="6812" priority="187" operator="equal">
      <formula>"Media"</formula>
    </cfRule>
    <cfRule type="cellIs" dxfId="6811" priority="188" operator="equal">
      <formula>"Baja"</formula>
    </cfRule>
    <cfRule type="cellIs" dxfId="6810" priority="189" operator="equal">
      <formula>"Muy Baja"</formula>
    </cfRule>
  </conditionalFormatting>
  <conditionalFormatting sqref="AE53">
    <cfRule type="cellIs" dxfId="6809" priority="156" operator="equal">
      <formula>"Muy Alta"</formula>
    </cfRule>
    <cfRule type="cellIs" dxfId="6808" priority="157" operator="equal">
      <formula>"Alta"</formula>
    </cfRule>
    <cfRule type="cellIs" dxfId="6807" priority="158" operator="equal">
      <formula>"Media"</formula>
    </cfRule>
    <cfRule type="cellIs" dxfId="6806" priority="159" operator="equal">
      <formula>"Baja"</formula>
    </cfRule>
    <cfRule type="cellIs" dxfId="6805" priority="160" operator="equal">
      <formula>"Muy Baja"</formula>
    </cfRule>
  </conditionalFormatting>
  <conditionalFormatting sqref="AE60">
    <cfRule type="cellIs" dxfId="6804" priority="127" operator="equal">
      <formula>"Muy Alta"</formula>
    </cfRule>
    <cfRule type="cellIs" dxfId="6803" priority="128" operator="equal">
      <formula>"Alta"</formula>
    </cfRule>
    <cfRule type="cellIs" dxfId="6802" priority="129" operator="equal">
      <formula>"Media"</formula>
    </cfRule>
    <cfRule type="cellIs" dxfId="6801" priority="130" operator="equal">
      <formula>"Baja"</formula>
    </cfRule>
    <cfRule type="cellIs" dxfId="6800" priority="131" operator="equal">
      <formula>"Muy Baja"</formula>
    </cfRule>
  </conditionalFormatting>
  <conditionalFormatting sqref="AG11">
    <cfRule type="cellIs" dxfId="6799" priority="325" operator="equal">
      <formula>"Catastrófico"</formula>
    </cfRule>
    <cfRule type="cellIs" dxfId="6798" priority="326" operator="equal">
      <formula>"Mayor"</formula>
    </cfRule>
    <cfRule type="cellIs" dxfId="6797" priority="327" operator="equal">
      <formula>"Moderado"</formula>
    </cfRule>
    <cfRule type="cellIs" dxfId="6796" priority="328" operator="equal">
      <formula>"Menor"</formula>
    </cfRule>
    <cfRule type="cellIs" dxfId="6795" priority="329" operator="equal">
      <formula>"Leve"</formula>
    </cfRule>
  </conditionalFormatting>
  <conditionalFormatting sqref="AG18">
    <cfRule type="cellIs" dxfId="6794" priority="296" operator="equal">
      <formula>"Catastrófico"</formula>
    </cfRule>
    <cfRule type="cellIs" dxfId="6793" priority="297" operator="equal">
      <formula>"Mayor"</formula>
    </cfRule>
    <cfRule type="cellIs" dxfId="6792" priority="298" operator="equal">
      <formula>"Moderado"</formula>
    </cfRule>
    <cfRule type="cellIs" dxfId="6791" priority="299" operator="equal">
      <formula>"Menor"</formula>
    </cfRule>
    <cfRule type="cellIs" dxfId="6790" priority="300" operator="equal">
      <formula>"Leve"</formula>
    </cfRule>
  </conditionalFormatting>
  <conditionalFormatting sqref="AG25">
    <cfRule type="cellIs" dxfId="6789" priority="267" operator="equal">
      <formula>"Catastrófico"</formula>
    </cfRule>
    <cfRule type="cellIs" dxfId="6788" priority="268" operator="equal">
      <formula>"Mayor"</formula>
    </cfRule>
    <cfRule type="cellIs" dxfId="6787" priority="269" operator="equal">
      <formula>"Moderado"</formula>
    </cfRule>
    <cfRule type="cellIs" dxfId="6786" priority="270" operator="equal">
      <formula>"Menor"</formula>
    </cfRule>
    <cfRule type="cellIs" dxfId="6785" priority="271" operator="equal">
      <formula>"Leve"</formula>
    </cfRule>
  </conditionalFormatting>
  <conditionalFormatting sqref="AG32">
    <cfRule type="cellIs" dxfId="6784" priority="238" operator="equal">
      <formula>"Catastrófico"</formula>
    </cfRule>
    <cfRule type="cellIs" dxfId="6783" priority="239" operator="equal">
      <formula>"Mayor"</formula>
    </cfRule>
    <cfRule type="cellIs" dxfId="6782" priority="240" operator="equal">
      <formula>"Moderado"</formula>
    </cfRule>
    <cfRule type="cellIs" dxfId="6781" priority="241" operator="equal">
      <formula>"Menor"</formula>
    </cfRule>
    <cfRule type="cellIs" dxfId="6780" priority="242" operator="equal">
      <formula>"Leve"</formula>
    </cfRule>
  </conditionalFormatting>
  <conditionalFormatting sqref="AG39">
    <cfRule type="cellIs" dxfId="6779" priority="209" operator="equal">
      <formula>"Catastrófico"</formula>
    </cfRule>
    <cfRule type="cellIs" dxfId="6778" priority="210" operator="equal">
      <formula>"Mayor"</formula>
    </cfRule>
    <cfRule type="cellIs" dxfId="6777" priority="211" operator="equal">
      <formula>"Moderado"</formula>
    </cfRule>
    <cfRule type="cellIs" dxfId="6776" priority="212" operator="equal">
      <formula>"Menor"</formula>
    </cfRule>
    <cfRule type="cellIs" dxfId="6775" priority="213" operator="equal">
      <formula>"Leve"</formula>
    </cfRule>
  </conditionalFormatting>
  <conditionalFormatting sqref="AG46">
    <cfRule type="cellIs" dxfId="6774" priority="180" operator="equal">
      <formula>"Catastrófico"</formula>
    </cfRule>
    <cfRule type="cellIs" dxfId="6773" priority="181" operator="equal">
      <formula>"Mayor"</formula>
    </cfRule>
    <cfRule type="cellIs" dxfId="6772" priority="182" operator="equal">
      <formula>"Moderado"</formula>
    </cfRule>
    <cfRule type="cellIs" dxfId="6771" priority="183" operator="equal">
      <formula>"Menor"</formula>
    </cfRule>
    <cfRule type="cellIs" dxfId="6770" priority="184" operator="equal">
      <formula>"Leve"</formula>
    </cfRule>
  </conditionalFormatting>
  <conditionalFormatting sqref="AG53">
    <cfRule type="cellIs" dxfId="6769" priority="151" operator="equal">
      <formula>"Catastrófico"</formula>
    </cfRule>
    <cfRule type="cellIs" dxfId="6768" priority="152" operator="equal">
      <formula>"Mayor"</formula>
    </cfRule>
    <cfRule type="cellIs" dxfId="6767" priority="153" operator="equal">
      <formula>"Moderado"</formula>
    </cfRule>
    <cfRule type="cellIs" dxfId="6766" priority="154" operator="equal">
      <formula>"Menor"</formula>
    </cfRule>
    <cfRule type="cellIs" dxfId="6765" priority="155" operator="equal">
      <formula>"Leve"</formula>
    </cfRule>
  </conditionalFormatting>
  <conditionalFormatting sqref="AG60">
    <cfRule type="cellIs" dxfId="6764" priority="122" operator="equal">
      <formula>"Catastrófico"</formula>
    </cfRule>
    <cfRule type="cellIs" dxfId="6763" priority="123" operator="equal">
      <formula>"Mayor"</formula>
    </cfRule>
    <cfRule type="cellIs" dxfId="6762" priority="124" operator="equal">
      <formula>"Moderado"</formula>
    </cfRule>
    <cfRule type="cellIs" dxfId="6761" priority="125" operator="equal">
      <formula>"Menor"</formula>
    </cfRule>
    <cfRule type="cellIs" dxfId="6760" priority="126" operator="equal">
      <formula>"Leve"</formula>
    </cfRule>
  </conditionalFormatting>
  <conditionalFormatting sqref="AI11">
    <cfRule type="cellIs" dxfId="6759" priority="321" operator="equal">
      <formula>"Extremo"</formula>
    </cfRule>
    <cfRule type="cellIs" dxfId="6758" priority="322" operator="equal">
      <formula>"Alto"</formula>
    </cfRule>
    <cfRule type="cellIs" dxfId="6757" priority="323" operator="equal">
      <formula>"Moderado"</formula>
    </cfRule>
    <cfRule type="cellIs" dxfId="6756" priority="324" operator="equal">
      <formula>"Bajo"</formula>
    </cfRule>
  </conditionalFormatting>
  <conditionalFormatting sqref="AI18">
    <cfRule type="cellIs" dxfId="6755" priority="292" operator="equal">
      <formula>"Extremo"</formula>
    </cfRule>
    <cfRule type="cellIs" dxfId="6754" priority="293" operator="equal">
      <formula>"Alto"</formula>
    </cfRule>
    <cfRule type="cellIs" dxfId="6753" priority="294" operator="equal">
      <formula>"Moderado"</formula>
    </cfRule>
    <cfRule type="cellIs" dxfId="6752" priority="295" operator="equal">
      <formula>"Bajo"</formula>
    </cfRule>
  </conditionalFormatting>
  <conditionalFormatting sqref="AI25">
    <cfRule type="cellIs" dxfId="6751" priority="263" operator="equal">
      <formula>"Extremo"</formula>
    </cfRule>
    <cfRule type="cellIs" dxfId="6750" priority="264" operator="equal">
      <formula>"Alto"</formula>
    </cfRule>
    <cfRule type="cellIs" dxfId="6749" priority="265" operator="equal">
      <formula>"Moderado"</formula>
    </cfRule>
    <cfRule type="cellIs" dxfId="6748" priority="266" operator="equal">
      <formula>"Bajo"</formula>
    </cfRule>
  </conditionalFormatting>
  <conditionalFormatting sqref="AI32">
    <cfRule type="cellIs" dxfId="6747" priority="234" operator="equal">
      <formula>"Extremo"</formula>
    </cfRule>
    <cfRule type="cellIs" dxfId="6746" priority="235" operator="equal">
      <formula>"Alto"</formula>
    </cfRule>
    <cfRule type="cellIs" dxfId="6745" priority="236" operator="equal">
      <formula>"Moderado"</formula>
    </cfRule>
    <cfRule type="cellIs" dxfId="6744" priority="237" operator="equal">
      <formula>"Bajo"</formula>
    </cfRule>
  </conditionalFormatting>
  <conditionalFormatting sqref="AI39">
    <cfRule type="cellIs" dxfId="6743" priority="205" operator="equal">
      <formula>"Extremo"</formula>
    </cfRule>
    <cfRule type="cellIs" dxfId="6742" priority="206" operator="equal">
      <formula>"Alto"</formula>
    </cfRule>
    <cfRule type="cellIs" dxfId="6741" priority="207" operator="equal">
      <formula>"Moderado"</formula>
    </cfRule>
    <cfRule type="cellIs" dxfId="6740" priority="208" operator="equal">
      <formula>"Bajo"</formula>
    </cfRule>
  </conditionalFormatting>
  <conditionalFormatting sqref="AI46">
    <cfRule type="cellIs" dxfId="6739" priority="176" operator="equal">
      <formula>"Extremo"</formula>
    </cfRule>
    <cfRule type="cellIs" dxfId="6738" priority="177" operator="equal">
      <formula>"Alto"</formula>
    </cfRule>
    <cfRule type="cellIs" dxfId="6737" priority="178" operator="equal">
      <formula>"Moderado"</formula>
    </cfRule>
    <cfRule type="cellIs" dxfId="6736" priority="179" operator="equal">
      <formula>"Bajo"</formula>
    </cfRule>
  </conditionalFormatting>
  <conditionalFormatting sqref="AI53">
    <cfRule type="cellIs" dxfId="6735" priority="147" operator="equal">
      <formula>"Extremo"</formula>
    </cfRule>
    <cfRule type="cellIs" dxfId="6734" priority="148" operator="equal">
      <formula>"Alto"</formula>
    </cfRule>
    <cfRule type="cellIs" dxfId="6733" priority="149" operator="equal">
      <formula>"Moderado"</formula>
    </cfRule>
    <cfRule type="cellIs" dxfId="6732" priority="150" operator="equal">
      <formula>"Bajo"</formula>
    </cfRule>
  </conditionalFormatting>
  <conditionalFormatting sqref="AI60">
    <cfRule type="cellIs" dxfId="6731" priority="118" operator="equal">
      <formula>"Extremo"</formula>
    </cfRule>
    <cfRule type="cellIs" dxfId="6730" priority="119" operator="equal">
      <formula>"Alto"</formula>
    </cfRule>
    <cfRule type="cellIs" dxfId="6729" priority="120" operator="equal">
      <formula>"Moderado"</formula>
    </cfRule>
    <cfRule type="cellIs" dxfId="6728" priority="121" operator="equal">
      <formula>"Bajo"</formula>
    </cfRule>
  </conditionalFormatting>
  <conditionalFormatting sqref="K67">
    <cfRule type="cellIs" dxfId="6727" priority="107" operator="equal">
      <formula>"Muy Alta"</formula>
    </cfRule>
    <cfRule type="cellIs" dxfId="6726" priority="108" operator="equal">
      <formula>"Alta"</formula>
    </cfRule>
    <cfRule type="cellIs" dxfId="6725" priority="109" operator="equal">
      <formula>"Media"</formula>
    </cfRule>
    <cfRule type="cellIs" dxfId="6724" priority="110" operator="equal">
      <formula>"Baja"</formula>
    </cfRule>
    <cfRule type="cellIs" dxfId="6723" priority="111" operator="equal">
      <formula>"Muy Baja"</formula>
    </cfRule>
  </conditionalFormatting>
  <conditionalFormatting sqref="N67">
    <cfRule type="containsText" dxfId="6722" priority="88" operator="containsText" text="❌">
      <formula>NOT(ISERROR(SEARCH("❌",N67)))</formula>
    </cfRule>
  </conditionalFormatting>
  <conditionalFormatting sqref="O67">
    <cfRule type="cellIs" dxfId="6721" priority="112" operator="equal">
      <formula>"Catastrófico"</formula>
    </cfRule>
    <cfRule type="cellIs" dxfId="6720" priority="113" operator="equal">
      <formula>"Mayor"</formula>
    </cfRule>
    <cfRule type="cellIs" dxfId="6719" priority="114" operator="equal">
      <formula>"Moderado"</formula>
    </cfRule>
    <cfRule type="cellIs" dxfId="6718" priority="115" operator="equal">
      <formula>"Menor"</formula>
    </cfRule>
    <cfRule type="cellIs" dxfId="6717" priority="116" operator="equal">
      <formula>"Leve"</formula>
    </cfRule>
  </conditionalFormatting>
  <conditionalFormatting sqref="Q67">
    <cfRule type="cellIs" dxfId="6716" priority="103" operator="equal">
      <formula>"Extremo"</formula>
    </cfRule>
    <cfRule type="cellIs" dxfId="6715" priority="104" operator="equal">
      <formula>"Alto"</formula>
    </cfRule>
    <cfRule type="cellIs" dxfId="6714" priority="105" operator="equal">
      <formula>"Moderado"</formula>
    </cfRule>
    <cfRule type="cellIs" dxfId="6713" priority="106" operator="equal">
      <formula>"Bajo"</formula>
    </cfRule>
  </conditionalFormatting>
  <conditionalFormatting sqref="AE67">
    <cfRule type="cellIs" dxfId="6712" priority="98" operator="equal">
      <formula>"Muy Alta"</formula>
    </cfRule>
    <cfRule type="cellIs" dxfId="6711" priority="99" operator="equal">
      <formula>"Alta"</formula>
    </cfRule>
    <cfRule type="cellIs" dxfId="6710" priority="100" operator="equal">
      <formula>"Media"</formula>
    </cfRule>
    <cfRule type="cellIs" dxfId="6709" priority="101" operator="equal">
      <formula>"Baja"</formula>
    </cfRule>
    <cfRule type="cellIs" dxfId="6708" priority="102" operator="equal">
      <formula>"Muy Baja"</formula>
    </cfRule>
  </conditionalFormatting>
  <conditionalFormatting sqref="AG67">
    <cfRule type="cellIs" dxfId="6707" priority="93" operator="equal">
      <formula>"Catastrófico"</formula>
    </cfRule>
    <cfRule type="cellIs" dxfId="6706" priority="94" operator="equal">
      <formula>"Mayor"</formula>
    </cfRule>
    <cfRule type="cellIs" dxfId="6705" priority="95" operator="equal">
      <formula>"Moderado"</formula>
    </cfRule>
    <cfRule type="cellIs" dxfId="6704" priority="96" operator="equal">
      <formula>"Menor"</formula>
    </cfRule>
    <cfRule type="cellIs" dxfId="6703" priority="97" operator="equal">
      <formula>"Leve"</formula>
    </cfRule>
  </conditionalFormatting>
  <conditionalFormatting sqref="AI67">
    <cfRule type="cellIs" dxfId="6702" priority="89" operator="equal">
      <formula>"Extremo"</formula>
    </cfRule>
    <cfRule type="cellIs" dxfId="6701" priority="90" operator="equal">
      <formula>"Alto"</formula>
    </cfRule>
    <cfRule type="cellIs" dxfId="6700" priority="91" operator="equal">
      <formula>"Moderado"</formula>
    </cfRule>
    <cfRule type="cellIs" dxfId="6699" priority="92" operator="equal">
      <formula>"Bajo"</formula>
    </cfRule>
  </conditionalFormatting>
  <conditionalFormatting sqref="K74">
    <cfRule type="cellIs" dxfId="6698" priority="78" operator="equal">
      <formula>"Muy Alta"</formula>
    </cfRule>
    <cfRule type="cellIs" dxfId="6697" priority="79" operator="equal">
      <formula>"Alta"</formula>
    </cfRule>
    <cfRule type="cellIs" dxfId="6696" priority="80" operator="equal">
      <formula>"Media"</formula>
    </cfRule>
    <cfRule type="cellIs" dxfId="6695" priority="81" operator="equal">
      <formula>"Baja"</formula>
    </cfRule>
    <cfRule type="cellIs" dxfId="6694" priority="82" operator="equal">
      <formula>"Muy Baja"</formula>
    </cfRule>
  </conditionalFormatting>
  <conditionalFormatting sqref="N74">
    <cfRule type="containsText" dxfId="6693" priority="59" operator="containsText" text="❌">
      <formula>NOT(ISERROR(SEARCH("❌",N74)))</formula>
    </cfRule>
  </conditionalFormatting>
  <conditionalFormatting sqref="O74">
    <cfRule type="cellIs" dxfId="6692" priority="83" operator="equal">
      <formula>"Catastrófico"</formula>
    </cfRule>
    <cfRule type="cellIs" dxfId="6691" priority="84" operator="equal">
      <formula>"Mayor"</formula>
    </cfRule>
    <cfRule type="cellIs" dxfId="6690" priority="85" operator="equal">
      <formula>"Moderado"</formula>
    </cfRule>
    <cfRule type="cellIs" dxfId="6689" priority="86" operator="equal">
      <formula>"Menor"</formula>
    </cfRule>
    <cfRule type="cellIs" dxfId="6688" priority="87" operator="equal">
      <formula>"Leve"</formula>
    </cfRule>
  </conditionalFormatting>
  <conditionalFormatting sqref="Q74">
    <cfRule type="cellIs" dxfId="6687" priority="74" operator="equal">
      <formula>"Extremo"</formula>
    </cfRule>
    <cfRule type="cellIs" dxfId="6686" priority="75" operator="equal">
      <formula>"Alto"</formula>
    </cfRule>
    <cfRule type="cellIs" dxfId="6685" priority="76" operator="equal">
      <formula>"Moderado"</formula>
    </cfRule>
    <cfRule type="cellIs" dxfId="6684" priority="77" operator="equal">
      <formula>"Bajo"</formula>
    </cfRule>
  </conditionalFormatting>
  <conditionalFormatting sqref="AE74">
    <cfRule type="cellIs" dxfId="6683" priority="69" operator="equal">
      <formula>"Muy Alta"</formula>
    </cfRule>
    <cfRule type="cellIs" dxfId="6682" priority="70" operator="equal">
      <formula>"Alta"</formula>
    </cfRule>
    <cfRule type="cellIs" dxfId="6681" priority="71" operator="equal">
      <formula>"Media"</formula>
    </cfRule>
    <cfRule type="cellIs" dxfId="6680" priority="72" operator="equal">
      <formula>"Baja"</formula>
    </cfRule>
    <cfRule type="cellIs" dxfId="6679" priority="73" operator="equal">
      <formula>"Muy Baja"</formula>
    </cfRule>
  </conditionalFormatting>
  <conditionalFormatting sqref="AG74">
    <cfRule type="cellIs" dxfId="6678" priority="64" operator="equal">
      <formula>"Catastrófico"</formula>
    </cfRule>
    <cfRule type="cellIs" dxfId="6677" priority="65" operator="equal">
      <formula>"Mayor"</formula>
    </cfRule>
    <cfRule type="cellIs" dxfId="6676" priority="66" operator="equal">
      <formula>"Moderado"</formula>
    </cfRule>
    <cfRule type="cellIs" dxfId="6675" priority="67" operator="equal">
      <formula>"Menor"</formula>
    </cfRule>
    <cfRule type="cellIs" dxfId="6674" priority="68" operator="equal">
      <formula>"Leve"</formula>
    </cfRule>
  </conditionalFormatting>
  <conditionalFormatting sqref="AI74">
    <cfRule type="cellIs" dxfId="6673" priority="60" operator="equal">
      <formula>"Extremo"</formula>
    </cfRule>
    <cfRule type="cellIs" dxfId="6672" priority="61" operator="equal">
      <formula>"Alto"</formula>
    </cfRule>
    <cfRule type="cellIs" dxfId="6671" priority="62" operator="equal">
      <formula>"Moderado"</formula>
    </cfRule>
    <cfRule type="cellIs" dxfId="6670" priority="63" operator="equal">
      <formula>"Bajo"</formula>
    </cfRule>
  </conditionalFormatting>
  <conditionalFormatting sqref="K81">
    <cfRule type="cellIs" dxfId="6669" priority="49" operator="equal">
      <formula>"Muy Alta"</formula>
    </cfRule>
    <cfRule type="cellIs" dxfId="6668" priority="50" operator="equal">
      <formula>"Alta"</formula>
    </cfRule>
    <cfRule type="cellIs" dxfId="6667" priority="51" operator="equal">
      <formula>"Media"</formula>
    </cfRule>
    <cfRule type="cellIs" dxfId="6666" priority="52" operator="equal">
      <formula>"Baja"</formula>
    </cfRule>
    <cfRule type="cellIs" dxfId="6665" priority="53" operator="equal">
      <formula>"Muy Baja"</formula>
    </cfRule>
  </conditionalFormatting>
  <conditionalFormatting sqref="N81">
    <cfRule type="containsText" dxfId="6664" priority="39" operator="containsText" text="❌">
      <formula>NOT(ISERROR(SEARCH("❌",N81)))</formula>
    </cfRule>
  </conditionalFormatting>
  <conditionalFormatting sqref="O81">
    <cfRule type="cellIs" dxfId="6663" priority="54" operator="equal">
      <formula>"Catastrófico"</formula>
    </cfRule>
    <cfRule type="cellIs" dxfId="6662" priority="55" operator="equal">
      <formula>"Mayor"</formula>
    </cfRule>
    <cfRule type="cellIs" dxfId="6661" priority="56" operator="equal">
      <formula>"Moderado"</formula>
    </cfRule>
    <cfRule type="cellIs" dxfId="6660" priority="57" operator="equal">
      <formula>"Menor"</formula>
    </cfRule>
    <cfRule type="cellIs" dxfId="6659" priority="58" operator="equal">
      <formula>"Leve"</formula>
    </cfRule>
  </conditionalFormatting>
  <conditionalFormatting sqref="Q81">
    <cfRule type="cellIs" dxfId="6658" priority="45" operator="equal">
      <formula>"Extremo"</formula>
    </cfRule>
    <cfRule type="cellIs" dxfId="6657" priority="46" operator="equal">
      <formula>"Alto"</formula>
    </cfRule>
    <cfRule type="cellIs" dxfId="6656" priority="47" operator="equal">
      <formula>"Moderado"</formula>
    </cfRule>
    <cfRule type="cellIs" dxfId="6655" priority="48" operator="equal">
      <formula>"Bajo"</formula>
    </cfRule>
  </conditionalFormatting>
  <conditionalFormatting sqref="AE81">
    <cfRule type="cellIs" dxfId="6654" priority="40" operator="equal">
      <formula>"Muy Alta"</formula>
    </cfRule>
    <cfRule type="cellIs" dxfId="6653" priority="41" operator="equal">
      <formula>"Alta"</formula>
    </cfRule>
    <cfRule type="cellIs" dxfId="6652" priority="42" operator="equal">
      <formula>"Media"</formula>
    </cfRule>
    <cfRule type="cellIs" dxfId="6651" priority="43" operator="equal">
      <formula>"Baja"</formula>
    </cfRule>
    <cfRule type="cellIs" dxfId="6650" priority="44" operator="equal">
      <formula>"Muy Baja"</formula>
    </cfRule>
  </conditionalFormatting>
  <conditionalFormatting sqref="K88">
    <cfRule type="cellIs" dxfId="6649" priority="29" operator="equal">
      <formula>"Muy Alta"</formula>
    </cfRule>
    <cfRule type="cellIs" dxfId="6648" priority="30" operator="equal">
      <formula>"Alta"</formula>
    </cfRule>
    <cfRule type="cellIs" dxfId="6647" priority="31" operator="equal">
      <formula>"Media"</formula>
    </cfRule>
    <cfRule type="cellIs" dxfId="6646" priority="32" operator="equal">
      <formula>"Baja"</formula>
    </cfRule>
    <cfRule type="cellIs" dxfId="6645" priority="33" operator="equal">
      <formula>"Muy Baja"</formula>
    </cfRule>
  </conditionalFormatting>
  <conditionalFormatting sqref="N88">
    <cfRule type="containsText" dxfId="6644" priority="19" operator="containsText" text="❌">
      <formula>NOT(ISERROR(SEARCH("❌",N88)))</formula>
    </cfRule>
  </conditionalFormatting>
  <conditionalFormatting sqref="O88">
    <cfRule type="cellIs" dxfId="6643" priority="34" operator="equal">
      <formula>"Catastrófico"</formula>
    </cfRule>
    <cfRule type="cellIs" dxfId="6642" priority="35" operator="equal">
      <formula>"Mayor"</formula>
    </cfRule>
    <cfRule type="cellIs" dxfId="6641" priority="36" operator="equal">
      <formula>"Moderado"</formula>
    </cfRule>
    <cfRule type="cellIs" dxfId="6640" priority="37" operator="equal">
      <formula>"Menor"</formula>
    </cfRule>
    <cfRule type="cellIs" dxfId="6639" priority="38" operator="equal">
      <formula>"Leve"</formula>
    </cfRule>
  </conditionalFormatting>
  <conditionalFormatting sqref="Q88">
    <cfRule type="cellIs" dxfId="6638" priority="25" operator="equal">
      <formula>"Extremo"</formula>
    </cfRule>
    <cfRule type="cellIs" dxfId="6637" priority="26" operator="equal">
      <formula>"Alto"</formula>
    </cfRule>
    <cfRule type="cellIs" dxfId="6636" priority="27" operator="equal">
      <formula>"Moderado"</formula>
    </cfRule>
    <cfRule type="cellIs" dxfId="6635" priority="28" operator="equal">
      <formula>"Bajo"</formula>
    </cfRule>
  </conditionalFormatting>
  <conditionalFormatting sqref="AE88">
    <cfRule type="cellIs" dxfId="6634" priority="20" operator="equal">
      <formula>"Muy Alta"</formula>
    </cfRule>
    <cfRule type="cellIs" dxfId="6633" priority="21" operator="equal">
      <formula>"Alta"</formula>
    </cfRule>
    <cfRule type="cellIs" dxfId="6632" priority="22" operator="equal">
      <formula>"Media"</formula>
    </cfRule>
    <cfRule type="cellIs" dxfId="6631" priority="23" operator="equal">
      <formula>"Baja"</formula>
    </cfRule>
    <cfRule type="cellIs" dxfId="6630" priority="24" operator="equal">
      <formula>"Muy Baja"</formula>
    </cfRule>
  </conditionalFormatting>
  <conditionalFormatting sqref="AI81">
    <cfRule type="cellIs" dxfId="6629" priority="15" operator="equal">
      <formula>"Extremo"</formula>
    </cfRule>
    <cfRule type="cellIs" dxfId="6628" priority="16" operator="equal">
      <formula>"Alto"</formula>
    </cfRule>
    <cfRule type="cellIs" dxfId="6627" priority="17" operator="equal">
      <formula>"Moderado"</formula>
    </cfRule>
    <cfRule type="cellIs" dxfId="6626" priority="18" operator="equal">
      <formula>"Bajo"</formula>
    </cfRule>
  </conditionalFormatting>
  <conditionalFormatting sqref="AI88">
    <cfRule type="cellIs" dxfId="6625" priority="11" operator="equal">
      <formula>"Extremo"</formula>
    </cfRule>
    <cfRule type="cellIs" dxfId="6624" priority="12" operator="equal">
      <formula>"Alto"</formula>
    </cfRule>
    <cfRule type="cellIs" dxfId="6623" priority="13" operator="equal">
      <formula>"Moderado"</formula>
    </cfRule>
    <cfRule type="cellIs" dxfId="6622" priority="14" operator="equal">
      <formula>"Bajo"</formula>
    </cfRule>
  </conditionalFormatting>
  <conditionalFormatting sqref="AG81">
    <cfRule type="cellIs" dxfId="6621" priority="6" operator="equal">
      <formula>"Catastrófico"</formula>
    </cfRule>
    <cfRule type="cellIs" dxfId="6620" priority="7" operator="equal">
      <formula>"Mayor"</formula>
    </cfRule>
    <cfRule type="cellIs" dxfId="6619" priority="8" operator="equal">
      <formula>"Moderado"</formula>
    </cfRule>
    <cfRule type="cellIs" dxfId="6618" priority="9" operator="equal">
      <formula>"Menor"</formula>
    </cfRule>
    <cfRule type="cellIs" dxfId="6617" priority="10" operator="equal">
      <formula>"Leve"</formula>
    </cfRule>
  </conditionalFormatting>
  <conditionalFormatting sqref="AG88">
    <cfRule type="cellIs" dxfId="6616" priority="1" operator="equal">
      <formula>"Catastrófico"</formula>
    </cfRule>
    <cfRule type="cellIs" dxfId="6615" priority="2" operator="equal">
      <formula>"Mayor"</formula>
    </cfRule>
    <cfRule type="cellIs" dxfId="6614" priority="3" operator="equal">
      <formula>"Moderado"</formula>
    </cfRule>
    <cfRule type="cellIs" dxfId="6613" priority="4" operator="equal">
      <formula>"Menor"</formula>
    </cfRule>
    <cfRule type="cellIs" dxfId="6612"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ENERO\[FO-CEDE5-DIGEC-487 Matriz para la Gestión Integral del Riesgo V.14 del 16 DIC 2025 AIN ÚLTIMO Y DEFINITIVO(1).xlsx]Opciones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ENERO\[FO-CEDE5-DIGEC-487 Matriz para la Gestión Integral del Riesgo V.14 del 16 DIC 2025 AIN ÚLTIMO Y DEFINITIVO(1).xlsx]Tabla Impacto'!#REF!</xm:f>
          </x14:formula1>
          <xm:sqref>M11:M94</xm:sqref>
        </x14:dataValidation>
        <x14:dataValidation type="list" allowBlank="1" showInputMessage="1" showErrorMessage="1">
          <x14:formula1>
            <xm:f>'D:\BACK UP 2026\RIESGOS DE INTEGRIDAD - 2026\MATRIZ ENVIÓ CEDE5 - ENERO\[FO-CEDE5-DIGEC-487 Matriz para la Gestión Integral del Riesgo V.14 del 16 DIC 2025 AIN ÚLTIMO Y DEFINITIVO(1).xlsx]Tabla Valoración controles'!#REF!</xm:f>
          </x14:formula1>
          <xm:sqref>X11:Y94 AA11:AC94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N94"/>
  <sheetViews>
    <sheetView zoomScale="70" zoomScaleNormal="70" workbookViewId="0">
      <selection activeCell="I18" sqref="I18:I24"/>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57.85546875" style="25" customWidth="1"/>
    <col min="21" max="21" width="63.85546875" style="25" customWidth="1"/>
    <col min="22" max="22" width="91.4257812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81</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82</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1.25" customHeight="1" thickBot="1">
      <c r="A7" s="262" t="s">
        <v>17</v>
      </c>
      <c r="B7" s="263"/>
      <c r="C7" s="263"/>
      <c r="D7" s="264"/>
      <c r="E7" s="265"/>
      <c r="F7" s="266" t="s">
        <v>83</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84</v>
      </c>
      <c r="C11" s="220" t="s">
        <v>75</v>
      </c>
      <c r="D11" s="220" t="s">
        <v>340</v>
      </c>
      <c r="E11" s="229" t="s">
        <v>379</v>
      </c>
      <c r="F11" s="229" t="s">
        <v>830</v>
      </c>
      <c r="G11" s="229" t="s">
        <v>831</v>
      </c>
      <c r="H11" s="302" t="str">
        <f>+CONCATENATE(E11," ",F11," ",G11)</f>
        <v>Posibilidad de afectación económica y reputacional por corrupción de los servidores públicos que desvíen los recursos asignados a la Ayudantía General para el funcionamiento del Cuartel General  a causa de la falta de transparencia en la gestión de los recursos o la existencia de conflictos de interés  para beneficio propio o de terceros.</v>
      </c>
      <c r="I11" s="232" t="s">
        <v>341</v>
      </c>
      <c r="J11" s="218">
        <v>4836</v>
      </c>
      <c r="K11" s="309" t="str">
        <f>IF(J11&lt;=0,"",IF(J11&lt;=3,"Muy Baja",IF(J11&lt;=34,"Baja",IF(J11&lt;=600,"Media",IF(J11&lt;=6000,"Alta","Muy Alta")))))</f>
        <v>Alta</v>
      </c>
      <c r="L11" s="305">
        <f>IF(K11="","",IF(K11="Muy Baja",0.2,IF(K11="Baja",0.4,IF(K11="Media",0.6,IF(K11="Alta",0.8,IF(K11="Muy Alta",1,))))))</f>
        <v>0.8</v>
      </c>
      <c r="M11" s="307" t="s">
        <v>326</v>
      </c>
      <c r="N11" s="303" t="str">
        <f>IF(NOT(ISERROR(MATCH(M11,'[22]Tabla Impacto'!$B$222:$B$224,0))),'[22]Tabla Impacto'!$F$224,M11)</f>
        <v xml:space="preserve">     Entre 100 y 500 SMLMV </v>
      </c>
      <c r="O11" s="309" t="str">
        <f>IF(OR(N11='[22]Tabla Impacto'!$C$12,N11='[22]Tabla Impacto'!$D$12),"Leve",IF(OR(N11='[22]Tabla Impacto'!$C$13,N11='[22]Tabla Impacto'!$D$13),"Menor",IF(OR(N11='[22]Tabla Impacto'!$C$14,N11='[22]Tabla Impacto'!$D$14),"Moderado",IF(OR(N11='[22]Tabla Impacto'!$C$15,N11='[22]Tabla Impacto'!$D$15),"Mayor",IF(OR(N11='[22]Tabla Impacto'!$C$16,N11='[22]Tabla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6" t="s">
        <v>190</v>
      </c>
      <c r="T11" s="66" t="s">
        <v>191</v>
      </c>
      <c r="U11" s="66" t="s">
        <v>192</v>
      </c>
      <c r="V11" s="73" t="str">
        <f t="shared" ref="V11:V38" si="0">+CONCATENATE(S11," ",T11," ",U11)</f>
        <v>El Oficial de Transportes,   el Oficial de Mantenimiento y  el Oficial de Publicaciones verifican mensualmente las  ordenes de trabajo emitidas, con su respectiva orden de entrega o acta de entrega del material y/o recibido a satisfacción, de acuerdo a los marcos jurídicos  establecidos en el  procedimiento de cada proceso,  con el fin de controlar que se empleen adecuadamente los recursos asignados a la institución, En caso de presentar incumplimientos en la verificación se debe detener el proceso hasta cumplir con los requisitos exigidos. Dejando como evidencia de la verificación 3 informes, uno por cada responsable de  proceso.</v>
      </c>
      <c r="W11" s="36" t="str">
        <f>IF(OR(X11="Preventivo",X11="Detectivo"),"Probabilidad",IF(X11="Correctivo","Impacto",""))</f>
        <v>Probabilidad</v>
      </c>
      <c r="X11" s="69" t="s">
        <v>53</v>
      </c>
      <c r="Y11" s="69" t="s">
        <v>54</v>
      </c>
      <c r="Z11" s="38" t="str">
        <f t="shared" ref="Z11:Z74" si="1">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IFERROR(LOOKUP(LOOKUP(2,1/(AD11:AD17&lt;&gt;""),AD11:AD17),'[22]Opciones Tratamiento'!$I$2:$I$6,'[22]Opciones Tratamiento'!$J$2:$J$6),"")</f>
        <v>Muy Baja</v>
      </c>
      <c r="AF11" s="41">
        <f>+AD11</f>
        <v>0.48</v>
      </c>
      <c r="AG11" s="313" t="str">
        <f>IFERROR(LOOKUP(LOOKUP(2,1/(AH11:AH17&lt;&gt;""),AH11:AH17),'[22]Opciones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2"/>
      <c r="AL11" s="70">
        <v>1</v>
      </c>
      <c r="AM11" s="66" t="s">
        <v>832</v>
      </c>
      <c r="AN11" s="66" t="s">
        <v>833</v>
      </c>
      <c r="AO11" s="218" t="s">
        <v>59</v>
      </c>
      <c r="AP11" s="332"/>
      <c r="AQ11" s="335" t="s">
        <v>193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86</v>
      </c>
      <c r="T12" s="67" t="s">
        <v>834</v>
      </c>
      <c r="U12" s="67" t="s">
        <v>835</v>
      </c>
      <c r="V12" s="68" t="str">
        <f t="shared" si="0"/>
        <v>El  Oficial de Apoyo Logístico valida mensualmente  la publicación  del Plan Anual de Adquisiciones de acuerdo al Artículo 2.2.1.1.1.4.3 del Decreto 1082 de 2015 "Decreto Único Reglamentario del Sector Administrativo  de Planeación Nacional" en concordancia con lo establecido en el  Manual de Contratación y de convenios expedido por el Ministerio de Defensa Nacional mediante resolución 4130 del 16 de junio de 2022, establecido para la vigencia, con el fin de hacer seguimiento de la planeación y ejecución del cumplimiento en los procesos de contratación, En caso de no presentarse la validación por parte del oficial de Apoyo Logístico ésta se corregirá y/o modificara. Dejando como evidencia de la validación un informe.</v>
      </c>
      <c r="W12" s="47" t="str">
        <f t="shared" ref="W12:W75" si="2">IF(OR(X12="Preventivo",X12="Detectivo"),"Probabilidad",IF(X12="Correctivo","Impacto",""))</f>
        <v>Probabilidad</v>
      </c>
      <c r="X12" s="69" t="s">
        <v>53</v>
      </c>
      <c r="Y12" s="69" t="s">
        <v>54</v>
      </c>
      <c r="Z12" s="48" t="str">
        <f t="shared" si="1"/>
        <v>40%</v>
      </c>
      <c r="AA12" s="69" t="s">
        <v>55</v>
      </c>
      <c r="AB12" s="69" t="s">
        <v>56</v>
      </c>
      <c r="AC12" s="69" t="s">
        <v>57</v>
      </c>
      <c r="AD12" s="49">
        <f>IFERROR(IF(AND(W11="Probabilidad",W12="Probabilidad"),(AF11-(+AF11*Z12)),IF(W12="Probabilidad",(L11-(+L11*Z12)),IF(W12="Impacto",AF11,""))),"")</f>
        <v>0.28799999999999998</v>
      </c>
      <c r="AE12" s="224"/>
      <c r="AF12" s="50">
        <f>+AD12</f>
        <v>0.28799999999999998</v>
      </c>
      <c r="AG12" s="224"/>
      <c r="AH12" s="50">
        <f>IFERROR(IF(AND(W11="Impacto",W12="Impacto"),(AH11-(+AH11*Z12)),IF(W12="Impacto",(P11-(+P11*Z12)),IF(W12="Probabilidad",AH11,""))),"")</f>
        <v>0.8</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7" t="s">
        <v>88</v>
      </c>
      <c r="T13" s="67" t="s">
        <v>194</v>
      </c>
      <c r="U13" s="67" t="s">
        <v>195</v>
      </c>
      <c r="V13" s="68" t="str">
        <f t="shared" si="0"/>
        <v xml:space="preserve"> El Suboficial de inventarios verifica mensualmente el inventario de los centros de costos centralizados por la Ayudantía General del Ejército, de acuerdo al Manual de procedimientos administrativos y financieros para el manejo de bienes del Ministerio de Defensa Nacional de 2021,  con el fin mantener un control activo sobre los bienes y sus responsables y así evitar la perdida o daño de los mismos, En caso de presentar incumplimientos en la verificación se realizara un informe al  comandante  de la unidad a cargo de los bienes, para que tome las acciones correspondientes que de a lugar. Dejando como soporte de la verificación un informe.</v>
      </c>
      <c r="W13" s="47" t="str">
        <f t="shared" si="2"/>
        <v>Probabilidad</v>
      </c>
      <c r="X13" s="69" t="s">
        <v>73</v>
      </c>
      <c r="Y13" s="69" t="s">
        <v>54</v>
      </c>
      <c r="Z13" s="48" t="str">
        <f t="shared" si="1"/>
        <v>30%</v>
      </c>
      <c r="AA13" s="69" t="s">
        <v>55</v>
      </c>
      <c r="AB13" s="69" t="s">
        <v>56</v>
      </c>
      <c r="AC13" s="69" t="s">
        <v>57</v>
      </c>
      <c r="AD13" s="49">
        <f>IFERROR(IF(AND(W11="Probabilidad",W12="Probabilidad",W13="Probabilidad"),(AF12-(+AF12*Z13)),IF(W13="Probabilidad",(L11-(+L11*Z13)),IF(W13="Impacto",AF12,""))),"")</f>
        <v>0.2016</v>
      </c>
      <c r="AE13" s="224"/>
      <c r="AF13" s="50">
        <f>+AD13</f>
        <v>0.2016</v>
      </c>
      <c r="AG13" s="224"/>
      <c r="AH13" s="50">
        <f>IFERROR(IF(AND(W11="Impacto",W12="Impacto",W13="Impacto"),(AH12-(+AH12*Z13)),IF(W13="Impacto",(P11-(+P11*Z13)),IF(W13="Probabilidad",AH12,""))),"")</f>
        <v>0.8</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thickBot="1">
      <c r="A14" s="219"/>
      <c r="B14" s="221"/>
      <c r="C14" s="221"/>
      <c r="D14" s="221"/>
      <c r="E14" s="230"/>
      <c r="F14" s="230"/>
      <c r="G14" s="230"/>
      <c r="H14" s="231"/>
      <c r="I14" s="233"/>
      <c r="J14" s="219"/>
      <c r="K14" s="310"/>
      <c r="L14" s="306"/>
      <c r="M14" s="308"/>
      <c r="N14" s="304"/>
      <c r="O14" s="310"/>
      <c r="P14" s="306"/>
      <c r="Q14" s="312"/>
      <c r="R14" s="63" t="s">
        <v>99</v>
      </c>
      <c r="S14" s="67" t="s">
        <v>90</v>
      </c>
      <c r="T14" s="67" t="s">
        <v>196</v>
      </c>
      <c r="U14" s="67" t="s">
        <v>197</v>
      </c>
      <c r="V14" s="68" t="str">
        <f t="shared" si="0"/>
        <v>El oficial de personal verifica mensualmente, el cumplimiento de las misiones de trabajo emitidas por el comando superior, con el fin de garantizar el uso adecuado del presupuesto asignado para el pago de pasajes y viáticos por comisiones al interior del país. En caso de presentar incumplimiento en verificación  conllevaría a la no cancelación de pasajes o viáticos y la presentación de un informe donde se expliquen los motivos del incumplimiento. Dejando como soporte de la verificación un informe.</v>
      </c>
      <c r="W14" s="47" t="str">
        <f t="shared" si="2"/>
        <v>Probabilidad</v>
      </c>
      <c r="X14" s="69" t="s">
        <v>73</v>
      </c>
      <c r="Y14" s="69" t="s">
        <v>54</v>
      </c>
      <c r="Z14" s="48" t="str">
        <f t="shared" si="1"/>
        <v>30%</v>
      </c>
      <c r="AA14" s="69" t="s">
        <v>55</v>
      </c>
      <c r="AB14" s="69" t="s">
        <v>89</v>
      </c>
      <c r="AC14" s="69" t="s">
        <v>57</v>
      </c>
      <c r="AD14" s="49">
        <f>IFERROR(IF(AND(W11="Probabilidad",W12="Probabilidad",W13="Probabilidad",W14="Probabilidad"),(AF13-(+AF13*Z14)),IF(W14="Probabilidad",(L11-(+L11*Z14)),IF(W14="Impacto",AF13,""))),"")</f>
        <v>0.14112</v>
      </c>
      <c r="AE14" s="224"/>
      <c r="AF14" s="50">
        <f>+AD14</f>
        <v>0.14112</v>
      </c>
      <c r="AG14" s="224"/>
      <c r="AH14" s="50">
        <f>IFERROR(IF(AND(W13="Impacto",W14="Impacto"),(AH13-(+AH13*Z14)),IF(W14="Impacto",(P11-(+P11*Z14)),IF(W14="Probabilidad",AH13,""))),"")</f>
        <v>0.8</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67"/>
      <c r="T15" s="67"/>
      <c r="U15" s="67"/>
      <c r="V15" s="68" t="str">
        <f t="shared" si="0"/>
        <v xml:space="preserve">  </v>
      </c>
      <c r="W15" s="47" t="str">
        <f>IF(OR(X15="Preventivo",X15="Detectivo"),"Probabilidad",IF(X15="Correctivo","Impacto",""))</f>
        <v/>
      </c>
      <c r="X15" s="69"/>
      <c r="Y15" s="69"/>
      <c r="Z15" s="48" t="str">
        <f t="shared" si="1"/>
        <v/>
      </c>
      <c r="AA15" s="69"/>
      <c r="AB15" s="69"/>
      <c r="AC15" s="69"/>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IF(OR(X16="Preventivo",X16="Detectivo"),"Probabilidad",IF(X16="Correctivo","Impacto",""))</f>
        <v/>
      </c>
      <c r="X16" s="69"/>
      <c r="Y16" s="69"/>
      <c r="Z16" s="48" t="str">
        <f t="shared" si="1"/>
        <v/>
      </c>
      <c r="AA16" s="69"/>
      <c r="AB16" s="69"/>
      <c r="AC16" s="69"/>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2"/>
        <v/>
      </c>
      <c r="X17" s="69"/>
      <c r="Y17" s="69"/>
      <c r="Z17" s="48" t="str">
        <f t="shared" si="1"/>
        <v/>
      </c>
      <c r="AA17" s="69"/>
      <c r="AB17" s="69"/>
      <c r="AC17" s="69"/>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75</v>
      </c>
      <c r="D18" s="220" t="s">
        <v>340</v>
      </c>
      <c r="E18" s="229" t="s">
        <v>323</v>
      </c>
      <c r="F18" s="230" t="s">
        <v>2061</v>
      </c>
      <c r="G18" s="230" t="s">
        <v>836</v>
      </c>
      <c r="H18" s="231" t="str">
        <f>+CONCATENATE(E18," ",F18," ",G18)</f>
        <v>Posibilidad de afectación económica  por corrupción, se produzca uso inadecuado o pérdida de los bienes (equipos, maquinaria y vehículos) a causa de la falta de control de inventarios en los almacenes y centros de costo por parte de los servidores públicos, quienes podrían utilizarlos para beneficio personal o de terceros.</v>
      </c>
      <c r="I18" s="232" t="s">
        <v>341</v>
      </c>
      <c r="J18" s="218">
        <v>1662</v>
      </c>
      <c r="K18" s="310" t="str">
        <f>IF(J18&lt;=0,"",IF(J18&lt;=3,"Muy Baja",IF(J18&lt;=34,"Baja",IF(J18&lt;=600,"Media",IF(J18&lt;=6000,"Alta","Muy Alta")))))</f>
        <v>Alta</v>
      </c>
      <c r="L18" s="306">
        <f>IF(K18="","",IF(K18="Muy Baja",0.2,IF(K18="Baja",0.4,IF(K18="Media",0.6,IF(K18="Alta",0.8,IF(K18="Muy Alta",1,))))))</f>
        <v>0.8</v>
      </c>
      <c r="M18" s="314" t="s">
        <v>326</v>
      </c>
      <c r="N18" s="304" t="str">
        <f>IF(NOT(ISERROR(MATCH(M18,'[22]Tabla Impacto'!$B$222:$B$224,0))),'[22]Tabla Impacto'!$F$224,M18)</f>
        <v xml:space="preserve">     Entre 100 y 500 SMLMV </v>
      </c>
      <c r="O18" s="310" t="str">
        <f>IF(OR(N18='[22]Tabla Impacto'!$C$12,N18='[22]Tabla Impacto'!$D$12),"Leve",IF(OR(N18='[22]Tabla Impacto'!$C$13,N18='[22]Tabla Impacto'!$D$13),"Menor",IF(OR(N18='[22]Tabla Impacto'!$C$14,N18='[22]Tabla Impacto'!$D$14),"Moderado",IF(OR(N18='[22]Tabla Impacto'!$C$15,N18='[22]Tabla Impacto'!$D$15),"Mayor",IF(OR(N18='[22]Tabla Impacto'!$C$16,N18='[22]Tabla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7" t="s">
        <v>198</v>
      </c>
      <c r="T18" s="67" t="s">
        <v>199</v>
      </c>
      <c r="U18" s="67" t="s">
        <v>1737</v>
      </c>
      <c r="V18" s="68" t="str">
        <f t="shared" si="0"/>
        <v>El Almacenista General, Almacenista de Comunicaciones, Almacenista de Transportes y Almacenista de Publicaciones de la Ayudantía General, verifican mensualmente el estado de los elementos de seguridad (circuito cerrado, extintores, amarres de estantes, estibas, etc.), de acuerdo al Manual de Procedimientos Administrativos y Financieros para el manejo de bienes del Ministerio de Defensa Nacional de 2021, con el fin de garantizar el buen funcionamiento y empleo de los equipos.  En caso de presentar novedades  en la verificación se restringe el ingreso a las instalaciones hasta cumplir con los requisitos exigidos, dejando como evidencia  de la verificación un informe</v>
      </c>
      <c r="W18" s="47" t="str">
        <f t="shared" si="2"/>
        <v>Probabilidad</v>
      </c>
      <c r="X18" s="69" t="s">
        <v>53</v>
      </c>
      <c r="Y18" s="69" t="s">
        <v>54</v>
      </c>
      <c r="Z18" s="48" t="str">
        <f t="shared" si="1"/>
        <v>40%</v>
      </c>
      <c r="AA18" s="69" t="s">
        <v>55</v>
      </c>
      <c r="AB18" s="69" t="s">
        <v>56</v>
      </c>
      <c r="AC18" s="69" t="s">
        <v>57</v>
      </c>
      <c r="AD18" s="49">
        <f>IFERROR(IF(W18="Probabilidad",(L18-(+L18*Z18)),IF(W18="Impacto",L18,"")),"")</f>
        <v>0.48</v>
      </c>
      <c r="AE18" s="224" t="str">
        <f>IFERROR(LOOKUP(LOOKUP(2,1/(AD18:AD24&lt;&gt;""),AD18:AD24),'[22]Opciones Tratamiento'!$I$2:$I$6,'[22]Opciones Tratamiento'!$J$2:$J$6),"")</f>
        <v>Muy Baja</v>
      </c>
      <c r="AF18" s="48">
        <f t="shared" si="3"/>
        <v>0.48</v>
      </c>
      <c r="AG18" s="224" t="str">
        <f>IFERROR(LOOKUP(LOOKUP(2,1/(AH18:AH24&lt;&gt;""),AH18:AH24),'[22]Opciones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677</v>
      </c>
      <c r="AK18" s="7"/>
      <c r="AL18" s="63"/>
      <c r="AM18" s="67"/>
      <c r="AN18" s="52"/>
      <c r="AO18" s="219"/>
      <c r="AP18" s="332"/>
      <c r="AQ18" s="336" t="s">
        <v>200</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63" t="s">
        <v>96</v>
      </c>
      <c r="S19" s="52" t="s">
        <v>201</v>
      </c>
      <c r="T19" s="67" t="s">
        <v>1738</v>
      </c>
      <c r="U19" s="67" t="s">
        <v>1739</v>
      </c>
      <c r="V19" s="68" t="str">
        <f t="shared" si="0"/>
        <v>El Almacenista General verifica mensualmente los reportes de los almacenes de la Ayudantía General (transporte, publicaciones y comunicaciones) los movimientos generados durante el periodo (entradas, salidas) en el sistema SAP, de acuerdo al Manual de Procedimientos Administrativos y Financieros para el manejo de bienes del Ministerio de Defensa Nacional de 2021,  con el fin de avalar y  garantizar la trazabilidad de los movimientos. En caso de presentar novedades  en la verificación se realiza un reporte negativo al señor Ayudante General para los fines que el estime conveniente, dejando como evidencia  de la verificación un informe.</v>
      </c>
      <c r="W19" s="47" t="str">
        <f t="shared" si="2"/>
        <v>Probabilidad</v>
      </c>
      <c r="X19" s="69" t="s">
        <v>53</v>
      </c>
      <c r="Y19" s="69" t="s">
        <v>54</v>
      </c>
      <c r="Z19" s="48" t="str">
        <f t="shared" si="1"/>
        <v>40%</v>
      </c>
      <c r="AA19" s="69" t="s">
        <v>55</v>
      </c>
      <c r="AB19" s="69" t="s">
        <v>56</v>
      </c>
      <c r="AC19" s="69" t="s">
        <v>57</v>
      </c>
      <c r="AD19" s="49">
        <f t="shared" ref="AD19:AD24" si="4">IFERROR(IF(AND(W18="Probabilidad",W19="Probabilidad"),(AF18-(+AF18*Z19)),IF(W19="Probabilidad",(L18-(+L18*Z19)),IF(W19="Impacto",AF18,""))),"")</f>
        <v>0.28799999999999998</v>
      </c>
      <c r="AE19" s="224"/>
      <c r="AF19" s="48">
        <f t="shared" si="3"/>
        <v>0.28799999999999998</v>
      </c>
      <c r="AG19" s="224"/>
      <c r="AH19" s="50">
        <f>IFERROR(IF(AND(W18="Impacto",W19="Impacto"),(AH18-(+AH18*Z19)),IF(W19="Impacto",(P18-(+P18*Z19)),IF(W19="Probabilidad",AH18,""))),"")</f>
        <v>0.8</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63" t="s">
        <v>98</v>
      </c>
      <c r="S20" s="52" t="s">
        <v>198</v>
      </c>
      <c r="T20" s="67" t="s">
        <v>202</v>
      </c>
      <c r="U20" s="67" t="s">
        <v>1740</v>
      </c>
      <c r="V20" s="68" t="str">
        <f t="shared" si="0"/>
        <v>El Almacenista General, Almacenista de Comunicaciones, Almacenista de Transportes y Almacenista de Publicaciones de la Ayudantía General, verifican mensualmente de acuerdo al  Manual de procedimientos administrativos y financieros  los activo fijos registrados en el sistema SAP cargados a los Almacenes CEAYG, con el fin de asegurar el correcto manejo de los bienes del Ministerio de Defensa Nacional. En caso de presentar novedades  en la verificación se realiza un informe al señor Ayudante General reportando la perdida de los bienes, para que se tomen las acciones pertinentes a las que haya lugar. Dejando como evidencia de la verificación un acta de revista.</v>
      </c>
      <c r="W20" s="47" t="str">
        <f t="shared" si="2"/>
        <v>Probabilidad</v>
      </c>
      <c r="X20" s="69" t="s">
        <v>73</v>
      </c>
      <c r="Y20" s="69" t="s">
        <v>54</v>
      </c>
      <c r="Z20" s="48" t="str">
        <f t="shared" si="1"/>
        <v>30%</v>
      </c>
      <c r="AA20" s="69" t="s">
        <v>55</v>
      </c>
      <c r="AB20" s="69" t="s">
        <v>56</v>
      </c>
      <c r="AC20" s="69" t="s">
        <v>57</v>
      </c>
      <c r="AD20" s="49">
        <f t="shared" si="4"/>
        <v>0.2016</v>
      </c>
      <c r="AE20" s="224"/>
      <c r="AF20" s="48">
        <f t="shared" si="3"/>
        <v>0.2016</v>
      </c>
      <c r="AG20" s="224"/>
      <c r="AH20" s="50">
        <f>IFERROR(IF(AND(W18="Impacto",W19="Impacto",W20="Impacto"),(AH19-(+AH19*Z20)),IF(W20="Impacto",(P18-(+P18*Z20)),IF(W20="Probabilidad",AH19,""))),"")</f>
        <v>0.8</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customHeight="1" thickBot="1">
      <c r="A21" s="219"/>
      <c r="B21" s="221"/>
      <c r="C21" s="221"/>
      <c r="D21" s="221"/>
      <c r="E21" s="230"/>
      <c r="F21" s="230"/>
      <c r="G21" s="230"/>
      <c r="H21" s="231"/>
      <c r="I21" s="233"/>
      <c r="J21" s="219"/>
      <c r="K21" s="310"/>
      <c r="L21" s="306"/>
      <c r="M21" s="308"/>
      <c r="N21" s="304"/>
      <c r="O21" s="310"/>
      <c r="P21" s="306"/>
      <c r="Q21" s="312"/>
      <c r="R21" s="63" t="s">
        <v>99</v>
      </c>
      <c r="S21" s="67" t="s">
        <v>91</v>
      </c>
      <c r="T21" s="67" t="s">
        <v>837</v>
      </c>
      <c r="U21" s="67" t="s">
        <v>1741</v>
      </c>
      <c r="V21" s="68" t="str">
        <f t="shared" si="0"/>
        <v>Almacenista General, Almacenista de Comunicaciones, Almacenista de Transportes y Almacenista de Publicaciones Verifican mensualmente de acuerdo al Manual de procedimientos administrativos y financieros para el manejo de bienes del Ministerio de Defensa Nacional de 2021, los  bienes y elementos en bodega a través de la revista selectiva,  con el fin de realizar cruce real de stock físico vs sistema SAP Silog. Dejando como evidencia un informe de verificación.</v>
      </c>
      <c r="W21" s="47" t="str">
        <f t="shared" si="2"/>
        <v>Probabilidad</v>
      </c>
      <c r="X21" s="69" t="s">
        <v>73</v>
      </c>
      <c r="Y21" s="69" t="s">
        <v>54</v>
      </c>
      <c r="Z21" s="48" t="str">
        <f t="shared" si="1"/>
        <v>30%</v>
      </c>
      <c r="AA21" s="69" t="s">
        <v>55</v>
      </c>
      <c r="AB21" s="69" t="s">
        <v>56</v>
      </c>
      <c r="AC21" s="69" t="s">
        <v>57</v>
      </c>
      <c r="AD21" s="49">
        <f t="shared" si="4"/>
        <v>0.14112</v>
      </c>
      <c r="AE21" s="224"/>
      <c r="AF21" s="48">
        <f t="shared" si="3"/>
        <v>0.14112</v>
      </c>
      <c r="AG21" s="224"/>
      <c r="AH21" s="50">
        <f>IFERROR(IF(AND(W20="Impacto",W21="Impacto"),(AH20-(+AH20*Z21)),IF(W21="Impacto",(P18-(+P18*Z21)),IF(W21="Probabilidad",AH20,""))),"")</f>
        <v>0.8</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0"/>
        <v xml:space="preserve">  </v>
      </c>
      <c r="W22" s="47" t="str">
        <f t="shared" si="2"/>
        <v/>
      </c>
      <c r="X22" s="69"/>
      <c r="Y22" s="69"/>
      <c r="Z22" s="48" t="str">
        <f t="shared" si="1"/>
        <v/>
      </c>
      <c r="AA22" s="69"/>
      <c r="AB22" s="69"/>
      <c r="AC22" s="69"/>
      <c r="AD22" s="49" t="str">
        <f t="shared" si="4"/>
        <v/>
      </c>
      <c r="AE22" s="224"/>
      <c r="AF22" s="48" t="str">
        <f t="shared" si="3"/>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0"/>
        <v xml:space="preserve">  </v>
      </c>
      <c r="W23" s="47" t="str">
        <f>IF(OR(X23="Preventivo",X23="Detectivo"),"Probabilidad",IF(X23="Correctivo","Impacto",""))</f>
        <v/>
      </c>
      <c r="X23" s="69"/>
      <c r="Y23" s="69"/>
      <c r="Z23" s="48" t="str">
        <f t="shared" si="1"/>
        <v/>
      </c>
      <c r="AA23" s="69"/>
      <c r="AB23" s="69"/>
      <c r="AC23" s="69"/>
      <c r="AD23" s="49" t="str">
        <f t="shared" si="4"/>
        <v/>
      </c>
      <c r="AE23" s="224"/>
      <c r="AF23" s="48" t="str">
        <f t="shared" si="3"/>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0"/>
        <v xml:space="preserve">  </v>
      </c>
      <c r="W24" s="47" t="str">
        <f t="shared" si="2"/>
        <v/>
      </c>
      <c r="X24" s="69"/>
      <c r="Y24" s="69"/>
      <c r="Z24" s="48" t="str">
        <f t="shared" si="1"/>
        <v/>
      </c>
      <c r="AA24" s="69"/>
      <c r="AB24" s="69"/>
      <c r="AC24" s="69"/>
      <c r="AD24" s="49" t="str">
        <f t="shared" si="4"/>
        <v/>
      </c>
      <c r="AE24" s="224"/>
      <c r="AF24" s="48" t="str">
        <f t="shared" si="3"/>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75</v>
      </c>
      <c r="D25" s="220" t="s">
        <v>340</v>
      </c>
      <c r="E25" s="229" t="s">
        <v>379</v>
      </c>
      <c r="F25" s="230" t="s">
        <v>838</v>
      </c>
      <c r="G25" s="230" t="s">
        <v>1742</v>
      </c>
      <c r="H25" s="231" t="str">
        <f>+CONCATENATE(E25," ",F25," ",G25)</f>
        <v>Posibilidad de afectación económica y reputacional por corrupción en la desviación de los recursos,  a causa de falencias en el seguimiento y control de los recursos de transportes asignados a la Ayudantía General</v>
      </c>
      <c r="I25" s="232" t="s">
        <v>341</v>
      </c>
      <c r="J25" s="218">
        <v>227</v>
      </c>
      <c r="K25" s="310" t="str">
        <f>IF(J25&lt;=0,"",IF(J25&lt;=3,"Muy Baja",IF(J25&lt;=34,"Baja",IF(J25&lt;=600,"Media",IF(J25&lt;=6000,"Alta","Muy Alta")))))</f>
        <v>Media</v>
      </c>
      <c r="L25" s="306">
        <f>IF(K25="","",IF(K25="Muy Baja",0.2,IF(K25="Baja",0.4,IF(K25="Media",0.6,IF(K25="Alta",0.8,IF(K25="Muy Alta",1,))))))</f>
        <v>0.6</v>
      </c>
      <c r="M25" s="314" t="s">
        <v>326</v>
      </c>
      <c r="N25" s="304" t="str">
        <f>IF(NOT(ISERROR(MATCH(M25,'[22]Tabla Impacto'!$B$222:$B$224,0))),'[22]Tabla Impacto'!$F$224,M25)</f>
        <v xml:space="preserve">     Entre 100 y 500 SMLMV </v>
      </c>
      <c r="O25" s="310" t="str">
        <f>IF(OR(N25='[22]Tabla Impacto'!$C$12,N25='[22]Tabla Impacto'!$D$12),"Leve",IF(OR(N25='[22]Tabla Impacto'!$C$13,N25='[22]Tabla Impacto'!$D$13),"Menor",IF(OR(N25='[22]Tabla Impacto'!$C$14,N25='[22]Tabla Impacto'!$D$14),"Moderado",IF(OR(N25='[22]Tabla Impacto'!$C$15,N25='[22]Tabla Impacto'!$D$15),"Mayor",IF(OR(N25='[22]Tabla Impacto'!$C$16,N25='[22]Tabla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92</v>
      </c>
      <c r="T25" s="67" t="s">
        <v>1743</v>
      </c>
      <c r="U25" s="67" t="s">
        <v>1749</v>
      </c>
      <c r="V25" s="68" t="str">
        <f t="shared" si="0"/>
        <v xml:space="preserve">El Oficial de Transportes verifica mensualmente las asignaciones realizadas a la flota vehicular  de acuerdo a la disponibilidad del parque automotor mediante lo ordenado por el comité de asignación con el fin de controlar el uso de los bienes (usuarios con asignación) quienes tienen a cargo el vehículo para movimientos administrativos (exclusivamente) De acuerdo a los lineamientos emitidos por el Comando Superior y la Directiva Permanente de Planeamiento Logístico 0050/2021.  En caso de presentar incumplimientos en el uso administrativo de los vehículos se informara al señor Ayudante General para determine las acciones que el estime conveniente. Dejando como evidencia de la verificación un informe. </v>
      </c>
      <c r="W25" s="47" t="str">
        <f t="shared" si="2"/>
        <v>Probabilidad</v>
      </c>
      <c r="X25" s="69" t="s">
        <v>53</v>
      </c>
      <c r="Y25" s="69" t="s">
        <v>54</v>
      </c>
      <c r="Z25" s="48" t="str">
        <f t="shared" si="1"/>
        <v>40%</v>
      </c>
      <c r="AA25" s="69" t="s">
        <v>55</v>
      </c>
      <c r="AB25" s="69" t="s">
        <v>56</v>
      </c>
      <c r="AC25" s="69" t="s">
        <v>57</v>
      </c>
      <c r="AD25" s="49">
        <f>IFERROR(IF(W25="Probabilidad",(L25-(+L25*Z25)),IF(W25="Impacto",L25,"")),"")</f>
        <v>0.36</v>
      </c>
      <c r="AE25" s="224" t="str">
        <f>IFERROR(LOOKUP(LOOKUP(2,1/(AD25:AD31&lt;&gt;""),AD25:AD31),'[22]Opciones Tratamiento'!$I$2:$I$6,'[22]Opciones Tratamiento'!$J$2:$J$6),"")</f>
        <v>Muy Baja</v>
      </c>
      <c r="AF25" s="48">
        <f t="shared" si="3"/>
        <v>0.36</v>
      </c>
      <c r="AG25" s="224" t="str">
        <f>IFERROR(LOOKUP(LOOKUP(2,1/(AH25:AH31&lt;&gt;""),AH25:AH31),'[22]Opciones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t="s">
        <v>677</v>
      </c>
      <c r="AK25" s="7"/>
      <c r="AL25" s="63">
        <v>1</v>
      </c>
      <c r="AM25" s="67" t="s">
        <v>839</v>
      </c>
      <c r="AN25" s="52" t="s">
        <v>840</v>
      </c>
      <c r="AO25" s="219"/>
      <c r="AP25" s="332"/>
      <c r="AQ25" s="336" t="s">
        <v>200</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63" t="s">
        <v>96</v>
      </c>
      <c r="S26" s="52" t="s">
        <v>92</v>
      </c>
      <c r="T26" s="67" t="s">
        <v>1744</v>
      </c>
      <c r="U26" s="67" t="s">
        <v>1745</v>
      </c>
      <c r="V26" s="68" t="str">
        <f t="shared" si="0"/>
        <v>El Oficial de Transportes verifica mensualmente,  de acuerdo a lo estipulado en la Directiva Permanente de Planeamiento Logístico 0050 del 2021 Anexo "G" y la Directiva Permanente de Operaciones Logísticas 0162 de 2019 Anexo "E",  las anotaciones realizadas en el folio de vida correspondientes a los mantenimientos, servicios, repuestos y asignaciones del parque automotor con el fin de controlar  la información suministrada por parte de los servidores públicos quienes tienen a cargo la ejecución y administración de los bienes y recursos para el sostenimiento de la flota vehicular, En caso de presentar incumplimientos en los reportes de los folios de vida por falta de información se debe detener el proceso hasta cumplir con los requisitos exigidos. Dejando como evidencia de la verificación un informe.</v>
      </c>
      <c r="W26" s="47" t="str">
        <f t="shared" si="2"/>
        <v>Probabilidad</v>
      </c>
      <c r="X26" s="69" t="s">
        <v>53</v>
      </c>
      <c r="Y26" s="69" t="s">
        <v>54</v>
      </c>
      <c r="Z26" s="48" t="str">
        <f t="shared" si="1"/>
        <v>40%</v>
      </c>
      <c r="AA26" s="69" t="s">
        <v>55</v>
      </c>
      <c r="AB26" s="69" t="s">
        <v>56</v>
      </c>
      <c r="AC26" s="69" t="s">
        <v>57</v>
      </c>
      <c r="AD26" s="49">
        <f t="shared" ref="AD26:AD31" si="5">IFERROR(IF(AND(W25="Probabilidad",W26="Probabilidad"),(AF25-(+AF25*Z26)),IF(W26="Probabilidad",(L25-(+L25*Z26)),IF(W26="Impacto",AF25,""))),"")</f>
        <v>0.216</v>
      </c>
      <c r="AE26" s="224"/>
      <c r="AF26" s="48">
        <f t="shared" si="3"/>
        <v>0.216</v>
      </c>
      <c r="AG26" s="224"/>
      <c r="AH26" s="50">
        <f>IFERROR(IF(AND(W25="Impacto",W26="Impacto"),(AH25-(+AH25*Z26)),IF(W26="Impacto",(P25-(+P25*Z26)),IF(W26="Probabilidad",AH25,""))),"")</f>
        <v>0.8</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63" t="s">
        <v>98</v>
      </c>
      <c r="S27" s="52" t="s">
        <v>92</v>
      </c>
      <c r="T27" s="67" t="s">
        <v>841</v>
      </c>
      <c r="U27" s="67" t="s">
        <v>1746</v>
      </c>
      <c r="V27" s="68" t="str">
        <f t="shared" si="0"/>
        <v>El Oficial de Transportes Verifica mensualmente el  cronograma de mantenimientos preventivos emitido en la orden semanal de la Ayudantía General, con el fin de supervisar el uso y estado de la flota vehicular.  En caso de presentar incumplimientos  en las revisiones y la asistencia del usuario del vehículo para la verificación se realiza un reporte al Ayudante General   para determine las acciones que el estime conveniente. Dejando como evidencia de la verificación un informe.</v>
      </c>
      <c r="W27" s="47" t="str">
        <f t="shared" si="2"/>
        <v>Probabilidad</v>
      </c>
      <c r="X27" s="69" t="s">
        <v>73</v>
      </c>
      <c r="Y27" s="69" t="s">
        <v>54</v>
      </c>
      <c r="Z27" s="48" t="str">
        <f t="shared" si="1"/>
        <v>30%</v>
      </c>
      <c r="AA27" s="69" t="s">
        <v>55</v>
      </c>
      <c r="AB27" s="69" t="s">
        <v>56</v>
      </c>
      <c r="AC27" s="69" t="s">
        <v>57</v>
      </c>
      <c r="AD27" s="49">
        <f t="shared" si="5"/>
        <v>0.1512</v>
      </c>
      <c r="AE27" s="224"/>
      <c r="AF27" s="48">
        <f t="shared" si="3"/>
        <v>0.1512</v>
      </c>
      <c r="AG27" s="224"/>
      <c r="AH27" s="50">
        <f>IFERROR(IF(AND(W25="Impacto",W26="Impacto",W27="Impacto"),(AH26-(+AH26*Z27)),IF(W27="Impacto",(P25-(+P25*Z27)),IF(W27="Probabilidad",AH26,""))),"")</f>
        <v>0.8</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63" t="s">
        <v>99</v>
      </c>
      <c r="S28" s="52" t="s">
        <v>92</v>
      </c>
      <c r="T28" s="67" t="s">
        <v>1747</v>
      </c>
      <c r="U28" s="67" t="s">
        <v>1748</v>
      </c>
      <c r="V28" s="68" t="str">
        <f t="shared" si="0"/>
        <v xml:space="preserve">El Oficial de Transportes  verifica mensualmente las órdenes de trabajo programadas y cerradas en SAP (Sistema Aplicaciones y Productos de Procesamiento de Datos), de acuerdo al plan de necesidades proyectado y lo establecido en el procedimiento "mantenimiento parque automotor" con el fin de controlar  los recursos asignados para la ejecución de los mantenimientos, servicios y repuestos para la flota vehicular  de la Ayudantía General. En caso de presentar incumplimientos en el cargue de la información se debe detener el proceso hasta cumplir con los requisitos exigidos. Dejando como evidencia de la verificación un informe.
</v>
      </c>
      <c r="W28" s="47" t="str">
        <f t="shared" si="2"/>
        <v>Probabilidad</v>
      </c>
      <c r="X28" s="69" t="s">
        <v>73</v>
      </c>
      <c r="Y28" s="69" t="s">
        <v>54</v>
      </c>
      <c r="Z28" s="48" t="str">
        <f t="shared" si="1"/>
        <v>30%</v>
      </c>
      <c r="AA28" s="69" t="s">
        <v>55</v>
      </c>
      <c r="AB28" s="69" t="s">
        <v>56</v>
      </c>
      <c r="AC28" s="69" t="s">
        <v>57</v>
      </c>
      <c r="AD28" s="49">
        <f t="shared" si="5"/>
        <v>0.10584</v>
      </c>
      <c r="AE28" s="224"/>
      <c r="AF28" s="48">
        <f t="shared" si="3"/>
        <v>0.10584</v>
      </c>
      <c r="AG28" s="224"/>
      <c r="AH28" s="50">
        <f>IFERROR(IF(AND(W27="Impacto",W28="Impacto"),(AH27-(+AH27*Z28)),IF(W28="Impacto",(P25-(+P25*Z28)),IF(W28="Probabilidad",AH27,""))),"")</f>
        <v>0.8</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0"/>
        <v xml:space="preserve">  </v>
      </c>
      <c r="W29" s="47" t="str">
        <f t="shared" si="2"/>
        <v/>
      </c>
      <c r="X29" s="69"/>
      <c r="Y29" s="69"/>
      <c r="Z29" s="48" t="str">
        <f t="shared" si="1"/>
        <v/>
      </c>
      <c r="AA29" s="69"/>
      <c r="AB29" s="69"/>
      <c r="AC29" s="69"/>
      <c r="AD29" s="49" t="str">
        <f t="shared" si="5"/>
        <v/>
      </c>
      <c r="AE29" s="224"/>
      <c r="AF29" s="48" t="str">
        <f t="shared" si="3"/>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0"/>
        <v xml:space="preserve">  </v>
      </c>
      <c r="W30" s="47" t="str">
        <f>IF(OR(X30="Preventivo",X30="Detectivo"),"Probabilidad",IF(X30="Correctivo","Impacto",""))</f>
        <v/>
      </c>
      <c r="X30" s="69"/>
      <c r="Y30" s="69"/>
      <c r="Z30" s="48" t="str">
        <f t="shared" si="1"/>
        <v/>
      </c>
      <c r="AA30" s="69"/>
      <c r="AB30" s="69"/>
      <c r="AC30" s="69"/>
      <c r="AD30" s="49" t="str">
        <f t="shared" si="5"/>
        <v/>
      </c>
      <c r="AE30" s="224"/>
      <c r="AF30" s="48" t="str">
        <f t="shared" si="3"/>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c r="A31" s="219"/>
      <c r="B31" s="221"/>
      <c r="C31" s="221"/>
      <c r="D31" s="221"/>
      <c r="E31" s="230"/>
      <c r="F31" s="230"/>
      <c r="G31" s="230"/>
      <c r="H31" s="231"/>
      <c r="I31" s="234"/>
      <c r="J31" s="219"/>
      <c r="K31" s="310"/>
      <c r="L31" s="306"/>
      <c r="M31" s="303"/>
      <c r="N31" s="304"/>
      <c r="O31" s="310"/>
      <c r="P31" s="306"/>
      <c r="Q31" s="312"/>
      <c r="R31" s="63"/>
      <c r="S31" s="52"/>
      <c r="T31" s="52"/>
      <c r="U31" s="52"/>
      <c r="V31" s="68" t="str">
        <f t="shared" si="0"/>
        <v xml:space="preserve">  </v>
      </c>
      <c r="W31" s="47" t="str">
        <f t="shared" si="2"/>
        <v/>
      </c>
      <c r="X31" s="69"/>
      <c r="Y31" s="69"/>
      <c r="Z31" s="48" t="str">
        <f t="shared" si="1"/>
        <v/>
      </c>
      <c r="AA31" s="69"/>
      <c r="AB31" s="69"/>
      <c r="AC31" s="69"/>
      <c r="AD31" s="49" t="str">
        <f t="shared" si="5"/>
        <v/>
      </c>
      <c r="AE31" s="224"/>
      <c r="AF31" s="48" t="str">
        <f t="shared" si="3"/>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322</v>
      </c>
      <c r="E32" s="229" t="s">
        <v>334</v>
      </c>
      <c r="F32" s="229" t="s">
        <v>842</v>
      </c>
      <c r="G32" s="229" t="s">
        <v>843</v>
      </c>
      <c r="H32" s="231" t="str">
        <f>+CONCATENATE(E32," ",F32," ",G32)</f>
        <v>Posibilidad de afectación reputacional por fallas en la organización de los esquemas de proteccion debido al desconocimiento de los lineamientos establecidos en la Directiva Permanente N° 0125000002005 y el reglamento FF.MM 3-3.</v>
      </c>
      <c r="I32" s="232" t="s">
        <v>324</v>
      </c>
      <c r="J32" s="218">
        <v>420</v>
      </c>
      <c r="K32" s="310" t="str">
        <f>IF(J32&lt;=0,"",IF(J32&lt;=3,"Muy Baja",IF(J32&lt;=34,"Baja",IF(J32&lt;=600,"Media",IF(J32&lt;=6000,"Alta","Muy Alta")))))</f>
        <v>Media</v>
      </c>
      <c r="L32" s="306">
        <f>IF(K32="","",IF(K32="Muy Baja",0.2,IF(K32="Baja",0.4,IF(K32="Media",0.6,IF(K32="Alta",0.8,IF(K32="Muy Alta",1,))))))</f>
        <v>0.6</v>
      </c>
      <c r="M32" s="314" t="s">
        <v>338</v>
      </c>
      <c r="N32" s="304" t="str">
        <f>IF(NOT(ISERROR(MATCH(M32,'[22]Tabla Impacto'!$B$222:$B$224,0))),'[22]Tabla Impacto'!$F$224,M32)</f>
        <v xml:space="preserve">     El riesgo afecta la imagen de la entidad con algunos usuarios de relevancia frente al logro de los objetivos</v>
      </c>
      <c r="O32" s="310" t="str">
        <f>IF(OR(N32='[22]Tabla Impacto'!$C$12,N32='[22]Tabla Impacto'!$D$12),"Leve",IF(OR(N32='[22]Tabla Impacto'!$C$13,N32='[22]Tabla Impacto'!$D$13),"Menor",IF(OR(N32='[22]Tabla Impacto'!$C$14,N32='[22]Tabla Impacto'!$D$14),"Moderado",IF(OR(N32='[22]Tabla Impacto'!$C$15,N32='[22]Tabla Impacto'!$D$15),"Mayor",IF(OR(N32='[22]Tabla Impacto'!$C$16,N32='[22]Tabla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Moderado</v>
      </c>
      <c r="R32" s="63" t="s">
        <v>94</v>
      </c>
      <c r="S32" s="64" t="s">
        <v>844</v>
      </c>
      <c r="T32" s="64" t="s">
        <v>845</v>
      </c>
      <c r="U32" s="64" t="s">
        <v>846</v>
      </c>
      <c r="V32" s="68" t="str">
        <f t="shared" si="0"/>
        <v>El Oficial de Protección y Seguridad  verifica trimestralmente la organización de los esquemas de protección y seguridad de acuerdo a lo establecido en la lista de chequeo FO-SECEJ-CEAYG-1592, fundamentada en la Directiva Permanente N° 0125000002005 y el reglamento FF.MM 3-3, con el fin de certificar el cumplimiento de la normatividad vigente y así garantizar la seguridad de los protegidos. En caso de incumplimiento se deberá elaborar un plan de mejoramiento. Dejando como evidencia de la verificación un informe.</v>
      </c>
      <c r="W32" s="47" t="str">
        <f t="shared" si="2"/>
        <v>Probabilidad</v>
      </c>
      <c r="X32" s="69" t="s">
        <v>53</v>
      </c>
      <c r="Y32" s="69" t="s">
        <v>54</v>
      </c>
      <c r="Z32" s="48" t="str">
        <f t="shared" si="1"/>
        <v>40%</v>
      </c>
      <c r="AA32" s="69" t="s">
        <v>55</v>
      </c>
      <c r="AB32" s="69" t="s">
        <v>56</v>
      </c>
      <c r="AC32" s="69"/>
      <c r="AD32" s="49">
        <f>IFERROR(IF(W32="Probabilidad",(L32-(+L32*Z32)),IF(W32="Impacto",L32,"")),"")</f>
        <v>0.36</v>
      </c>
      <c r="AE32" s="224" t="str">
        <f>IFERROR(LOOKUP(LOOKUP(2,1/(AD32:AD38&lt;&gt;""),AD32:AD38),'[22]Opciones Tratamiento'!$I$2:$I$6,'[22]Opciones Tratamiento'!$J$2:$J$6),"")</f>
        <v>Muy Baja</v>
      </c>
      <c r="AF32" s="48">
        <f t="shared" si="3"/>
        <v>0.36</v>
      </c>
      <c r="AG32" s="224" t="str">
        <f>IFERROR(LOOKUP(LOOKUP(2,1/(AH32:AH38&lt;&gt;""),AH32:AH38),'[22]Opciones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t="s">
        <v>58</v>
      </c>
      <c r="AK32" s="7"/>
      <c r="AL32" s="63" t="s">
        <v>177</v>
      </c>
      <c r="AM32" s="67" t="s">
        <v>847</v>
      </c>
      <c r="AN32" s="67" t="s">
        <v>848</v>
      </c>
      <c r="AO32" s="219" t="s">
        <v>59</v>
      </c>
      <c r="AP32" s="332"/>
      <c r="AQ32" s="337" t="s">
        <v>849</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t="s">
        <v>96</v>
      </c>
      <c r="S33" s="64" t="s">
        <v>844</v>
      </c>
      <c r="T33" s="67" t="s">
        <v>850</v>
      </c>
      <c r="U33" s="67" t="s">
        <v>851</v>
      </c>
      <c r="V33" s="68" t="str">
        <f t="shared" si="0"/>
        <v>El Oficial de Protección y Seguridad  valida trimestralmente los informes de la organizacion de los esquemas de protección y seguridad de las unidades de acuerdo a informe enviado por los coordinadores divisionarios, con el fin de veririfar la organizacion de los esquemas de proteccion y seguridad de los protegidos a nivel nacional. En caso de presentar inconsistencias en la organizacion se enviara oficio con las observaciones encontradas, dejando como evidencia de la validación un informe.</v>
      </c>
      <c r="W33" s="47" t="str">
        <f t="shared" si="2"/>
        <v>Probabilidad</v>
      </c>
      <c r="X33" s="69" t="s">
        <v>73</v>
      </c>
      <c r="Y33" s="69" t="s">
        <v>54</v>
      </c>
      <c r="Z33" s="48" t="str">
        <f t="shared" si="1"/>
        <v>30%</v>
      </c>
      <c r="AA33" s="69" t="s">
        <v>55</v>
      </c>
      <c r="AB33" s="69" t="s">
        <v>56</v>
      </c>
      <c r="AC33" s="69"/>
      <c r="AD33" s="49">
        <f t="shared" ref="AD33:AD38" si="6">IFERROR(IF(AND(W32="Probabilidad",W33="Probabilidad"),(AF32-(+AF32*Z33)),IF(W33="Probabilidad",(L32-(+L32*Z33)),IF(W33="Impacto",AF32,""))),"")</f>
        <v>0.252</v>
      </c>
      <c r="AE33" s="224"/>
      <c r="AF33" s="48">
        <f t="shared" si="3"/>
        <v>0.252</v>
      </c>
      <c r="AG33" s="224"/>
      <c r="AH33" s="50">
        <f>IFERROR(IF(AND(W32="Impacto",W33="Impacto"),(AH32-(+AH32*Z33)),IF(W33="Impacto",(P32-(+P32*Z33)),IF(W33="Probabilidad",AH32,""))),"")</f>
        <v>0.6</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t="s">
        <v>98</v>
      </c>
      <c r="S34" s="64" t="s">
        <v>844</v>
      </c>
      <c r="T34" s="64" t="s">
        <v>852</v>
      </c>
      <c r="U34" s="64" t="s">
        <v>853</v>
      </c>
      <c r="V34" s="68" t="str">
        <f t="shared" si="0"/>
        <v xml:space="preserve">El Oficial de Protección y Seguridad  verifica trimestralmente la gestión realizada por las unidades de escalones operacional y táctico del Ejército Nacional en la subsanación de las observaciones realizadas por parte de los delegados del Área de Protección y Seguridad de la Ayudantía General de acuerdo a lo establecido en la lista de chequeo FO-SECEJ-CEAYG-1592, fundamentada en la Directiva Permanente N° 0125000002005 y el reglamento FF.MM 3-3, con el fin de que se evidencie la mejora en el cumplimiento de los requisitos exigidos a los esquemas de protección y seguridad, en caso de incumplimiento se informará a los Comandantes de las Divisiones, dejando como evidencia de la verificacion un informe. </v>
      </c>
      <c r="W34" s="47" t="str">
        <f t="shared" si="2"/>
        <v>Probabilidad</v>
      </c>
      <c r="X34" s="69" t="s">
        <v>73</v>
      </c>
      <c r="Y34" s="69" t="s">
        <v>54</v>
      </c>
      <c r="Z34" s="48" t="str">
        <f t="shared" si="1"/>
        <v>30%</v>
      </c>
      <c r="AA34" s="69" t="s">
        <v>55</v>
      </c>
      <c r="AB34" s="69" t="s">
        <v>56</v>
      </c>
      <c r="AC34" s="69"/>
      <c r="AD34" s="49">
        <f t="shared" si="6"/>
        <v>0.1764</v>
      </c>
      <c r="AE34" s="224"/>
      <c r="AF34" s="48">
        <f t="shared" si="3"/>
        <v>0.1764</v>
      </c>
      <c r="AG34" s="224"/>
      <c r="AH34" s="50">
        <f>IFERROR(IF(AND(W32="Impacto",W33="Impacto",W34="Impacto"),(AH33-(+AH33*Z34)),IF(W34="Impacto",(P32-(+P32*Z34)),IF(W34="Probabilidad",AH33,""))),"")</f>
        <v>0.6</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0"/>
        <v xml:space="preserve">  </v>
      </c>
      <c r="W35" s="47" t="str">
        <f t="shared" si="2"/>
        <v/>
      </c>
      <c r="X35" s="69"/>
      <c r="Y35" s="69"/>
      <c r="Z35" s="48" t="str">
        <f t="shared" si="1"/>
        <v/>
      </c>
      <c r="AA35" s="69"/>
      <c r="AB35" s="69"/>
      <c r="AC35" s="69"/>
      <c r="AD35" s="49" t="str">
        <f t="shared" si="6"/>
        <v/>
      </c>
      <c r="AE35" s="224"/>
      <c r="AF35" s="48" t="str">
        <f t="shared" si="3"/>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0"/>
        <v xml:space="preserve">  </v>
      </c>
      <c r="W36" s="47" t="str">
        <f>IF(OR(X36="Preventivo",X36="Detectivo"),"Probabilidad",IF(X36="Correctivo","Impacto",""))</f>
        <v/>
      </c>
      <c r="X36" s="69"/>
      <c r="Y36" s="69"/>
      <c r="Z36" s="48" t="str">
        <f t="shared" si="1"/>
        <v/>
      </c>
      <c r="AA36" s="69"/>
      <c r="AB36" s="69"/>
      <c r="AC36" s="69"/>
      <c r="AD36" s="49" t="str">
        <f t="shared" si="6"/>
        <v/>
      </c>
      <c r="AE36" s="224"/>
      <c r="AF36" s="48" t="str">
        <f t="shared" si="3"/>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0"/>
        <v xml:space="preserve">  </v>
      </c>
      <c r="W37" s="47" t="str">
        <f>IF(OR(X37="Preventivo",X37="Detectivo"),"Probabilidad",IF(X37="Correctivo","Impacto",""))</f>
        <v/>
      </c>
      <c r="X37" s="69"/>
      <c r="Y37" s="69"/>
      <c r="Z37" s="48" t="str">
        <f t="shared" si="1"/>
        <v/>
      </c>
      <c r="AA37" s="69"/>
      <c r="AB37" s="69"/>
      <c r="AC37" s="69"/>
      <c r="AD37" s="49" t="str">
        <f t="shared" si="6"/>
        <v/>
      </c>
      <c r="AE37" s="224"/>
      <c r="AF37" s="48" t="str">
        <f t="shared" si="3"/>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0"/>
        <v xml:space="preserve">  </v>
      </c>
      <c r="W38" s="47" t="str">
        <f t="shared" si="2"/>
        <v/>
      </c>
      <c r="X38" s="69"/>
      <c r="Y38" s="69"/>
      <c r="Z38" s="48" t="str">
        <f t="shared" si="1"/>
        <v/>
      </c>
      <c r="AA38" s="69"/>
      <c r="AB38" s="69"/>
      <c r="AC38" s="69"/>
      <c r="AD38" s="49" t="str">
        <f t="shared" si="6"/>
        <v/>
      </c>
      <c r="AE38" s="224"/>
      <c r="AF38" s="48" t="str">
        <f t="shared" si="3"/>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thickBot="1">
      <c r="A39" s="219" t="s">
        <v>63</v>
      </c>
      <c r="B39" s="221"/>
      <c r="C39" s="221" t="s">
        <v>75</v>
      </c>
      <c r="D39" s="220" t="s">
        <v>322</v>
      </c>
      <c r="E39" s="229" t="s">
        <v>379</v>
      </c>
      <c r="F39" s="351" t="s">
        <v>854</v>
      </c>
      <c r="G39" s="351" t="s">
        <v>855</v>
      </c>
      <c r="H39" s="231" t="str">
        <f>+CONCATENATE(E39," ",F39," ",G39)</f>
        <v xml:space="preserve">Posibilidad de afectación económica y reputacional por accidentes originados por las malas practicas (exceso de velocidad, embriaguez, mantenimiento de vehiculos) del conductor , así como por acciones negligentes de un tercero debido al incumplimiento de los protocolos  para la operación en los almacenes, vehículos y maquinaria  </v>
      </c>
      <c r="I39" s="232" t="s">
        <v>324</v>
      </c>
      <c r="J39" s="218">
        <v>57204</v>
      </c>
      <c r="K39" s="310" t="str">
        <f>IF(J39&lt;=0,"",IF(J39&lt;=3,"Muy Baja",IF(J39&lt;=34,"Baja",IF(J39&lt;=600,"Media",IF(J39&lt;=6000,"Alta","Muy Alta")))))</f>
        <v>Muy Alta</v>
      </c>
      <c r="L39" s="306">
        <f>IF(K39="","",IF(K39="Muy Baja",0.2,IF(K39="Baja",0.4,IF(K39="Media",0.6,IF(K39="Alta",0.8,IF(K39="Muy Alta",1,))))))</f>
        <v>1</v>
      </c>
      <c r="M39" s="314" t="s">
        <v>381</v>
      </c>
      <c r="N39" s="304" t="str">
        <f>IF(NOT(ISERROR(MATCH(M39,'[22]Tabla Impacto'!$B$222:$B$224,0))),'[22]Tabla Impacto'!$F$224,M39)</f>
        <v xml:space="preserve">     Mayor a 500 SMLMV </v>
      </c>
      <c r="O39" s="310" t="str">
        <f>IF(OR(N39='[22]Tabla Impacto'!$C$12,N39='[22]Tabla Impacto'!$D$12),"Leve",IF(OR(N39='[22]Tabla Impacto'!$C$13,N39='[22]Tabla Impacto'!$D$13),"Menor",IF(OR(N39='[22]Tabla Impacto'!$C$14,N39='[22]Tabla Impacto'!$D$14),"Moderado",IF(OR(N39='[22]Tabla Impacto'!$C$15,N39='[22]Tabla Impacto'!$D$15),"Mayor",IF(OR(N39='[22]Tabla Impacto'!$C$16,N39='[22]Tabla Impacto'!$D$16),"Catastrófico","")))))</f>
        <v>Catastrófico</v>
      </c>
      <c r="P39" s="306">
        <f>IF(O39="","",IF(O39="Leve",0.2,IF(O39="Menor",0.4,IF(O39="Moderado",0.6,IF(O39="Mayor",0.8,IF(O39="Catastrófico",1,))))))</f>
        <v>1</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Extremo</v>
      </c>
      <c r="R39" s="63" t="s">
        <v>94</v>
      </c>
      <c r="S39" s="77" t="s">
        <v>840</v>
      </c>
      <c r="T39" s="77" t="s">
        <v>856</v>
      </c>
      <c r="U39" s="77" t="s">
        <v>857</v>
      </c>
      <c r="V39" s="68" t="str">
        <f>+CONCATENATE(S39," ",T39," ",U39)</f>
        <v xml:space="preserve">Oficial de transportes  verifica mensualmente los incidentes y/o siniestros viales y reclamaciones ante la aseguradora de los vehiculos asignados a la sección de transportes de acuerdo a los protocolos para la operación de vehiculos, con el fin de controlar el estado de la flota vehícular. En caso de presentar incidentes o siniestros viales se recopila toda la documentación requerida para hacer efectiva la póliza, dejando como evidencia de la verificación un informe. </v>
      </c>
      <c r="W39" s="47" t="str">
        <f t="shared" si="2"/>
        <v>Probabilidad</v>
      </c>
      <c r="X39" s="69" t="s">
        <v>53</v>
      </c>
      <c r="Y39" s="69" t="s">
        <v>54</v>
      </c>
      <c r="Z39" s="48" t="str">
        <f t="shared" si="1"/>
        <v>40%</v>
      </c>
      <c r="AA39" s="69" t="s">
        <v>55</v>
      </c>
      <c r="AB39" s="69" t="s">
        <v>56</v>
      </c>
      <c r="AC39" s="69" t="s">
        <v>57</v>
      </c>
      <c r="AD39" s="49">
        <f>IFERROR(IF(W39="Probabilidad",(L39-(+L39*Z39)),IF(W39="Impacto",L39,"")),"")</f>
        <v>0.6</v>
      </c>
      <c r="AE39" s="224" t="str">
        <f>IFERROR(LOOKUP(LOOKUP(2,1/(AD39:AD45&lt;&gt;""),AD39:AD45),'[22]Opciones Tratamiento'!$I$2:$I$6,'[22]Opciones Tratamiento'!$J$2:$J$6),"")</f>
        <v>Muy Baja</v>
      </c>
      <c r="AF39" s="48">
        <f t="shared" si="3"/>
        <v>0.6</v>
      </c>
      <c r="AG39" s="224" t="str">
        <f>IFERROR(LOOKUP(LOOKUP(2,1/(AH39:AH45&lt;&gt;""),AH39:AH45),'[22]Opciones Tratamiento'!L2:M6),"")</f>
        <v>Catastrófico</v>
      </c>
      <c r="AH39" s="50">
        <f>IFERROR(IF(W39="Impacto",(P39-(+P39*Z39)),IF(W39="Probabilidad",P39,"")),"")</f>
        <v>1</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Extremo</v>
      </c>
      <c r="AJ39" s="228"/>
      <c r="AK39" s="7"/>
      <c r="AL39" s="63" t="s">
        <v>177</v>
      </c>
      <c r="AM39" s="67" t="s">
        <v>858</v>
      </c>
      <c r="AN39" s="52" t="s">
        <v>87</v>
      </c>
      <c r="AO39" s="219" t="s">
        <v>59</v>
      </c>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thickBot="1">
      <c r="A40" s="219"/>
      <c r="B40" s="221"/>
      <c r="C40" s="221"/>
      <c r="D40" s="221"/>
      <c r="E40" s="230"/>
      <c r="F40" s="221"/>
      <c r="G40" s="221"/>
      <c r="H40" s="231"/>
      <c r="I40" s="233"/>
      <c r="J40" s="219"/>
      <c r="K40" s="310"/>
      <c r="L40" s="306"/>
      <c r="M40" s="308"/>
      <c r="N40" s="304"/>
      <c r="O40" s="310"/>
      <c r="P40" s="306"/>
      <c r="Q40" s="312"/>
      <c r="R40" s="63" t="s">
        <v>96</v>
      </c>
      <c r="S40" s="77" t="s">
        <v>840</v>
      </c>
      <c r="T40" s="77" t="s">
        <v>859</v>
      </c>
      <c r="U40" s="77" t="s">
        <v>860</v>
      </c>
      <c r="V40" s="68" t="str">
        <f>+CONCATENATE(S40," ",T40," ",U40)</f>
        <v xml:space="preserve">Oficial de transportes verifica mensualmente los incidentes y/o siniestros viales y reclamaciones ante la aseguradora de los vehiculos asignados a la sección de transportes de acuerdo a los protocolos para la operación de vehiculo  con el fin de controlar el estado de la flota vehícular. En caso de presentar incidentes o siniestros viales se recopila toda la documentación requerida para hacer efectiva la poliza, dejando como evidencia de la verificación un informe.  </v>
      </c>
      <c r="W40" s="47" t="str">
        <f t="shared" si="2"/>
        <v>Probabilidad</v>
      </c>
      <c r="X40" s="69" t="s">
        <v>53</v>
      </c>
      <c r="Y40" s="69" t="s">
        <v>54</v>
      </c>
      <c r="Z40" s="48" t="str">
        <f t="shared" si="1"/>
        <v>40%</v>
      </c>
      <c r="AA40" s="69" t="s">
        <v>55</v>
      </c>
      <c r="AB40" s="69" t="s">
        <v>56</v>
      </c>
      <c r="AC40" s="69" t="s">
        <v>57</v>
      </c>
      <c r="AD40" s="49">
        <f t="shared" ref="AD40:AD45" si="7">IFERROR(IF(AND(W39="Probabilidad",W40="Probabilidad"),(AF39-(+AF39*Z40)),IF(W40="Probabilidad",(L39-(+L39*Z40)),IF(W40="Impacto",AF39,""))),"")</f>
        <v>0.36</v>
      </c>
      <c r="AE40" s="224"/>
      <c r="AF40" s="48">
        <f t="shared" si="3"/>
        <v>0.36</v>
      </c>
      <c r="AG40" s="224"/>
      <c r="AH40" s="50">
        <f>IFERROR(IF(AND(W39="Impacto",W40="Impacto"),(AH39-(+AH39*Z40)),IF(W40="Impacto",(P39-(+P39*Z40)),IF(W40="Probabilidad",AH39,""))),"")</f>
        <v>1</v>
      </c>
      <c r="AI40" s="226"/>
      <c r="AJ40" s="228"/>
      <c r="AK40" s="7"/>
      <c r="AL40" s="63"/>
      <c r="AM40" s="67" t="s">
        <v>479</v>
      </c>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thickBot="1">
      <c r="A41" s="219"/>
      <c r="B41" s="221"/>
      <c r="C41" s="221"/>
      <c r="D41" s="221"/>
      <c r="E41" s="230"/>
      <c r="F41" s="221"/>
      <c r="G41" s="221"/>
      <c r="H41" s="231"/>
      <c r="I41" s="233"/>
      <c r="J41" s="219"/>
      <c r="K41" s="310"/>
      <c r="L41" s="306"/>
      <c r="M41" s="308"/>
      <c r="N41" s="304"/>
      <c r="O41" s="310"/>
      <c r="P41" s="306"/>
      <c r="Q41" s="312"/>
      <c r="R41" s="63" t="s">
        <v>98</v>
      </c>
      <c r="S41" s="77" t="s">
        <v>840</v>
      </c>
      <c r="T41" s="77" t="s">
        <v>861</v>
      </c>
      <c r="U41" s="77" t="s">
        <v>862</v>
      </c>
      <c r="V41" s="68" t="str">
        <f>+CONCATENATE(S41," ",T41," ",U41)</f>
        <v xml:space="preserve">Oficial de transportes  verifica mensualmente los documentos y equipos de ley, de los vehículos: (SOAT, revisión técnico mecánica, equipo de carretera) de acuerdo a los lineamientos emitidos a través del Código Nacional de Tránsito Ley 769 de 2002 Art. 152, con el fin de garantizar de manera efectiva el cumplimiento de la normatividad y evitar sanciones. En caso de presentar incumplimientos en los documentos y equipos se suspenden las ordenes de marcha del vehiculo mientras se subsana las novedades,  dejando como evidencia de la verificación un informe. </v>
      </c>
      <c r="W41" s="47" t="str">
        <f t="shared" si="2"/>
        <v>Probabilidad</v>
      </c>
      <c r="X41" s="69" t="s">
        <v>73</v>
      </c>
      <c r="Y41" s="69" t="s">
        <v>54</v>
      </c>
      <c r="Z41" s="48" t="str">
        <f t="shared" si="1"/>
        <v>30%</v>
      </c>
      <c r="AA41" s="69" t="s">
        <v>55</v>
      </c>
      <c r="AB41" s="69" t="s">
        <v>56</v>
      </c>
      <c r="AC41" s="69" t="s">
        <v>57</v>
      </c>
      <c r="AD41" s="49">
        <f t="shared" si="7"/>
        <v>0.252</v>
      </c>
      <c r="AE41" s="224"/>
      <c r="AF41" s="48">
        <f t="shared" si="3"/>
        <v>0.252</v>
      </c>
      <c r="AG41" s="224"/>
      <c r="AH41" s="50">
        <f>IFERROR(IF(AND(W39="Impacto",W40="Impacto",W41="Impacto"),(AH40-(+AH40*Z41)),IF(W41="Impacto",(P39-(+P39*Z41)),IF(W41="Probabilidad",AH40,""))),"")</f>
        <v>1</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21"/>
      <c r="G42" s="221"/>
      <c r="H42" s="231"/>
      <c r="I42" s="233"/>
      <c r="J42" s="219"/>
      <c r="K42" s="310"/>
      <c r="L42" s="306"/>
      <c r="M42" s="308"/>
      <c r="N42" s="304"/>
      <c r="O42" s="310"/>
      <c r="P42" s="306"/>
      <c r="Q42" s="312"/>
      <c r="R42" s="63" t="s">
        <v>99</v>
      </c>
      <c r="S42" s="77"/>
      <c r="T42" s="77"/>
      <c r="U42" s="77"/>
      <c r="V42" s="68" t="str">
        <f>+CONCATENATE(S42," ",T42," ",U42)</f>
        <v xml:space="preserve">  </v>
      </c>
      <c r="W42" s="47" t="str">
        <f t="shared" si="2"/>
        <v/>
      </c>
      <c r="X42" s="69"/>
      <c r="Y42" s="69"/>
      <c r="Z42" s="48" t="str">
        <f t="shared" si="1"/>
        <v/>
      </c>
      <c r="AA42" s="69"/>
      <c r="AB42" s="69"/>
      <c r="AC42" s="69"/>
      <c r="AD42" s="49" t="str">
        <f t="shared" si="7"/>
        <v/>
      </c>
      <c r="AE42" s="224"/>
      <c r="AF42" s="48" t="str">
        <f t="shared" si="3"/>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21"/>
      <c r="G43" s="221"/>
      <c r="H43" s="231"/>
      <c r="I43" s="233"/>
      <c r="J43" s="219"/>
      <c r="K43" s="310"/>
      <c r="L43" s="306"/>
      <c r="M43" s="308"/>
      <c r="N43" s="304"/>
      <c r="O43" s="310"/>
      <c r="P43" s="306"/>
      <c r="Q43" s="312"/>
      <c r="R43" s="63"/>
      <c r="S43" s="52"/>
      <c r="T43" s="52"/>
      <c r="U43" s="52"/>
      <c r="V43" s="68" t="str">
        <f t="shared" ref="V43:V94" si="8">+CONCATENATE(S43," ",T43," ",U43)</f>
        <v xml:space="preserve">  </v>
      </c>
      <c r="W43" s="47" t="str">
        <f>IF(OR(X43="Preventivo",X43="Detectivo"),"Probabilidad",IF(X43="Correctivo","Impacto",""))</f>
        <v/>
      </c>
      <c r="X43" s="69"/>
      <c r="Y43" s="69"/>
      <c r="Z43" s="48" t="str">
        <f t="shared" si="1"/>
        <v/>
      </c>
      <c r="AA43" s="69"/>
      <c r="AB43" s="69"/>
      <c r="AC43" s="69"/>
      <c r="AD43" s="49" t="str">
        <f t="shared" si="7"/>
        <v/>
      </c>
      <c r="AE43" s="224"/>
      <c r="AF43" s="48" t="str">
        <f t="shared" si="3"/>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21"/>
      <c r="G44" s="221"/>
      <c r="H44" s="231"/>
      <c r="I44" s="233"/>
      <c r="J44" s="219"/>
      <c r="K44" s="310"/>
      <c r="L44" s="306"/>
      <c r="M44" s="308"/>
      <c r="N44" s="304"/>
      <c r="O44" s="310"/>
      <c r="P44" s="306"/>
      <c r="Q44" s="312"/>
      <c r="R44" s="63"/>
      <c r="S44" s="52"/>
      <c r="T44" s="52"/>
      <c r="U44" s="52"/>
      <c r="V44" s="68" t="str">
        <f t="shared" si="8"/>
        <v xml:space="preserve">  </v>
      </c>
      <c r="W44" s="47" t="str">
        <f>IF(OR(X44="Preventivo",X44="Detectivo"),"Probabilidad",IF(X44="Correctivo","Impacto",""))</f>
        <v/>
      </c>
      <c r="X44" s="69"/>
      <c r="Y44" s="69"/>
      <c r="Z44" s="48" t="str">
        <f t="shared" si="1"/>
        <v/>
      </c>
      <c r="AA44" s="69"/>
      <c r="AB44" s="69"/>
      <c r="AC44" s="69"/>
      <c r="AD44" s="49" t="str">
        <f t="shared" si="7"/>
        <v/>
      </c>
      <c r="AE44" s="224"/>
      <c r="AF44" s="48" t="str">
        <f t="shared" si="3"/>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21"/>
      <c r="G45" s="221"/>
      <c r="H45" s="231"/>
      <c r="I45" s="234"/>
      <c r="J45" s="219"/>
      <c r="K45" s="310"/>
      <c r="L45" s="306"/>
      <c r="M45" s="303"/>
      <c r="N45" s="304"/>
      <c r="O45" s="310"/>
      <c r="P45" s="306"/>
      <c r="Q45" s="312"/>
      <c r="R45" s="63"/>
      <c r="S45" s="52"/>
      <c r="T45" s="52"/>
      <c r="U45" s="52"/>
      <c r="V45" s="68" t="str">
        <f t="shared" si="8"/>
        <v xml:space="preserve">  </v>
      </c>
      <c r="W45" s="47" t="str">
        <f t="shared" si="2"/>
        <v/>
      </c>
      <c r="X45" s="69"/>
      <c r="Y45" s="69"/>
      <c r="Z45" s="48" t="str">
        <f t="shared" si="1"/>
        <v/>
      </c>
      <c r="AA45" s="69"/>
      <c r="AB45" s="69"/>
      <c r="AC45" s="69"/>
      <c r="AD45" s="49" t="str">
        <f t="shared" si="7"/>
        <v/>
      </c>
      <c r="AE45" s="224"/>
      <c r="AF45" s="48" t="str">
        <f t="shared" si="3"/>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IF(NOT(ISERROR(MATCH(M46,'[22]Tabla Impacto'!$B$222:$B$224,0))),'[22]Tabla Impacto'!$F$224,M46)</f>
        <v>0</v>
      </c>
      <c r="O46" s="310" t="str">
        <f>IF(OR(N46='[22]Tabla Impacto'!$C$12,N46='[22]Tabla Impacto'!$D$12),"Leve",IF(OR(N46='[22]Tabla Impacto'!$C$13,N46='[22]Tabla Impacto'!$D$13),"Menor",IF(OR(N46='[22]Tabla Impacto'!$C$14,N46='[22]Tabla Impacto'!$D$14),"Moderado",IF(OR(N46='[22]Tabla Impacto'!$C$15,N46='[22]Tabla Impacto'!$D$15),"Mayor",IF(OR(N46='[22]Tabla Impacto'!$C$16,N46='[22]Tabla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 t="shared" si="8"/>
        <v xml:space="preserve">  </v>
      </c>
      <c r="W46" s="47" t="str">
        <f t="shared" si="2"/>
        <v/>
      </c>
      <c r="X46" s="69"/>
      <c r="Y46" s="69"/>
      <c r="Z46" s="48" t="str">
        <f t="shared" si="1"/>
        <v/>
      </c>
      <c r="AA46" s="69"/>
      <c r="AB46" s="69"/>
      <c r="AC46" s="69"/>
      <c r="AD46" s="49" t="str">
        <f>IFERROR(IF(W46="Probabilidad",(L46-(+L46*Z46)),IF(W46="Impacto",L46,"")),"")</f>
        <v/>
      </c>
      <c r="AE46" s="224" t="str">
        <f>IFERROR(LOOKUP(LOOKUP(2,1/(AD46:AD52&lt;&gt;""),AD46:AD52),'[22]Opciones Tratamiento'!$I$2:$I$6,'[22]Opciones Tratamiento'!$J$2:$J$6),"")</f>
        <v/>
      </c>
      <c r="AF46" s="48" t="str">
        <f t="shared" si="3"/>
        <v/>
      </c>
      <c r="AG46" s="224" t="str">
        <f>IFERROR(LOOKUP(LOOKUP(2,1/(AH46:AH52&lt;&gt;""),AH46:AH52),'[22]Opciones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 t="shared" si="8"/>
        <v xml:space="preserve">  </v>
      </c>
      <c r="W47" s="47" t="str">
        <f t="shared" si="2"/>
        <v/>
      </c>
      <c r="X47" s="69"/>
      <c r="Y47" s="69"/>
      <c r="Z47" s="48" t="str">
        <f t="shared" si="1"/>
        <v/>
      </c>
      <c r="AA47" s="69"/>
      <c r="AB47" s="69"/>
      <c r="AC47" s="69"/>
      <c r="AD47" s="49" t="str">
        <f t="shared" ref="AD47:AD52" si="9">IFERROR(IF(AND(W46="Probabilidad",W47="Probabilidad"),(AF46-(+AF46*Z47)),IF(W47="Probabilidad",(L46-(+L46*Z47)),IF(W47="Impacto",AF46,""))),"")</f>
        <v/>
      </c>
      <c r="AE47" s="224"/>
      <c r="AF47" s="48" t="str">
        <f t="shared" si="3"/>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si="8"/>
        <v xml:space="preserve">  </v>
      </c>
      <c r="W48" s="47" t="str">
        <f t="shared" si="2"/>
        <v/>
      </c>
      <c r="X48" s="69"/>
      <c r="Y48" s="69"/>
      <c r="Z48" s="48" t="str">
        <f t="shared" si="1"/>
        <v/>
      </c>
      <c r="AA48" s="69"/>
      <c r="AB48" s="69"/>
      <c r="AC48" s="69"/>
      <c r="AD48" s="49" t="str">
        <f t="shared" si="9"/>
        <v/>
      </c>
      <c r="AE48" s="224"/>
      <c r="AF48" s="48" t="str">
        <f t="shared" si="3"/>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8"/>
        <v xml:space="preserve">  </v>
      </c>
      <c r="W49" s="47" t="str">
        <f t="shared" si="2"/>
        <v/>
      </c>
      <c r="X49" s="69"/>
      <c r="Y49" s="69"/>
      <c r="Z49" s="48" t="str">
        <f t="shared" si="1"/>
        <v/>
      </c>
      <c r="AA49" s="69"/>
      <c r="AB49" s="69"/>
      <c r="AC49" s="69"/>
      <c r="AD49" s="49" t="str">
        <f t="shared" si="9"/>
        <v/>
      </c>
      <c r="AE49" s="224"/>
      <c r="AF49" s="48" t="str">
        <f t="shared" si="3"/>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8"/>
        <v xml:space="preserve">  </v>
      </c>
      <c r="W50" s="47" t="str">
        <f>IF(OR(X50="Preventivo",X50="Detectivo"),"Probabilidad",IF(X50="Correctivo","Impacto",""))</f>
        <v/>
      </c>
      <c r="X50" s="69"/>
      <c r="Y50" s="69"/>
      <c r="Z50" s="48" t="str">
        <f t="shared" si="1"/>
        <v/>
      </c>
      <c r="AA50" s="69"/>
      <c r="AB50" s="69"/>
      <c r="AC50" s="69"/>
      <c r="AD50" s="49" t="str">
        <f t="shared" si="9"/>
        <v/>
      </c>
      <c r="AE50" s="224"/>
      <c r="AF50" s="48" t="str">
        <f t="shared" si="3"/>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8"/>
        <v xml:space="preserve">  </v>
      </c>
      <c r="W51" s="47" t="str">
        <f>IF(OR(X51="Preventivo",X51="Detectivo"),"Probabilidad",IF(X51="Correctivo","Impacto",""))</f>
        <v/>
      </c>
      <c r="X51" s="69"/>
      <c r="Y51" s="69"/>
      <c r="Z51" s="48" t="str">
        <f t="shared" si="1"/>
        <v/>
      </c>
      <c r="AA51" s="69"/>
      <c r="AB51" s="69"/>
      <c r="AC51" s="69"/>
      <c r="AD51" s="49" t="str">
        <f t="shared" si="9"/>
        <v/>
      </c>
      <c r="AE51" s="224"/>
      <c r="AF51" s="48" t="str">
        <f t="shared" si="3"/>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8"/>
        <v xml:space="preserve">  </v>
      </c>
      <c r="W52" s="47" t="str">
        <f t="shared" si="2"/>
        <v/>
      </c>
      <c r="X52" s="69"/>
      <c r="Y52" s="69"/>
      <c r="Z52" s="48" t="str">
        <f t="shared" si="1"/>
        <v/>
      </c>
      <c r="AA52" s="69"/>
      <c r="AB52" s="69"/>
      <c r="AC52" s="69"/>
      <c r="AD52" s="49" t="str">
        <f t="shared" si="9"/>
        <v/>
      </c>
      <c r="AE52" s="224"/>
      <c r="AF52" s="48" t="str">
        <f t="shared" si="3"/>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IF(NOT(ISERROR(MATCH(M53,'[22]Tabla Impacto'!$B$222:$B$224,0))),'[22]Tabla Impacto'!$F$224,M53)</f>
        <v>0</v>
      </c>
      <c r="O53" s="310" t="str">
        <f>IF(OR(N53='[22]Tabla Impacto'!$C$12,N53='[22]Tabla Impacto'!$D$12),"Leve",IF(OR(N53='[22]Tabla Impacto'!$C$13,N53='[22]Tabla Impacto'!$D$13),"Menor",IF(OR(N53='[22]Tabla Impacto'!$C$14,N53='[22]Tabla Impacto'!$D$14),"Moderado",IF(OR(N53='[22]Tabla Impacto'!$C$15,N53='[22]Tabla Impacto'!$D$15),"Mayor",IF(OR(N53='[22]Tabla Impacto'!$C$16,N53='[22]Tabla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 t="shared" si="8"/>
        <v xml:space="preserve">  </v>
      </c>
      <c r="W53" s="47" t="str">
        <f t="shared" si="2"/>
        <v/>
      </c>
      <c r="X53" s="69"/>
      <c r="Y53" s="69"/>
      <c r="Z53" s="48" t="str">
        <f t="shared" si="1"/>
        <v/>
      </c>
      <c r="AA53" s="69"/>
      <c r="AB53" s="69"/>
      <c r="AC53" s="69"/>
      <c r="AD53" s="49" t="str">
        <f>IFERROR(IF(W53="Probabilidad",(L53-(+L53*Z53)),IF(W53="Impacto",L53,"")),"")</f>
        <v/>
      </c>
      <c r="AE53" s="224" t="str">
        <f>IFERROR(LOOKUP(LOOKUP(2,1/(AD53:AD59&lt;&gt;""),AD53:AD59),'[22]Opciones Tratamiento'!$I$2:$I$6,'[22]Opciones Tratamiento'!$J$2:$J$6),"")</f>
        <v/>
      </c>
      <c r="AF53" s="48" t="str">
        <f t="shared" si="3"/>
        <v/>
      </c>
      <c r="AG53" s="224" t="str">
        <f>IFERROR(LOOKUP(LOOKUP(2,1/(AH53:AH59&lt;&gt;""),AH53:AH59),'[22]Opciones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 t="shared" si="8"/>
        <v xml:space="preserve">  </v>
      </c>
      <c r="W54" s="47" t="str">
        <f t="shared" si="2"/>
        <v/>
      </c>
      <c r="X54" s="69"/>
      <c r="Y54" s="69"/>
      <c r="Z54" s="48" t="str">
        <f t="shared" si="1"/>
        <v/>
      </c>
      <c r="AA54" s="69"/>
      <c r="AB54" s="69"/>
      <c r="AC54" s="69"/>
      <c r="AD54" s="49" t="str">
        <f t="shared" ref="AD54:AD59" si="10">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si="8"/>
        <v xml:space="preserve">  </v>
      </c>
      <c r="W55" s="47" t="str">
        <f t="shared" si="2"/>
        <v/>
      </c>
      <c r="X55" s="69"/>
      <c r="Y55" s="69"/>
      <c r="Z55" s="48" t="str">
        <f t="shared" si="1"/>
        <v/>
      </c>
      <c r="AA55" s="69"/>
      <c r="AB55" s="69"/>
      <c r="AC55" s="69"/>
      <c r="AD55" s="49" t="str">
        <f t="shared" si="10"/>
        <v/>
      </c>
      <c r="AE55" s="224"/>
      <c r="AF55" s="48" t="str">
        <f t="shared" si="3"/>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8"/>
        <v xml:space="preserve">  </v>
      </c>
      <c r="W56" s="47" t="str">
        <f t="shared" si="2"/>
        <v/>
      </c>
      <c r="X56" s="69"/>
      <c r="Y56" s="69"/>
      <c r="Z56" s="48" t="str">
        <f t="shared" si="1"/>
        <v/>
      </c>
      <c r="AA56" s="69"/>
      <c r="AB56" s="69"/>
      <c r="AC56" s="69"/>
      <c r="AD56" s="49" t="str">
        <f t="shared" si="10"/>
        <v/>
      </c>
      <c r="AE56" s="224"/>
      <c r="AF56" s="48" t="str">
        <f t="shared" si="3"/>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8"/>
        <v xml:space="preserve">  </v>
      </c>
      <c r="W57" s="47" t="str">
        <f>IF(OR(X57="Preventivo",X57="Detectivo"),"Probabilidad",IF(X57="Correctivo","Impacto",""))</f>
        <v/>
      </c>
      <c r="X57" s="69"/>
      <c r="Y57" s="69"/>
      <c r="Z57" s="48" t="str">
        <f t="shared" si="1"/>
        <v/>
      </c>
      <c r="AA57" s="69"/>
      <c r="AB57" s="69"/>
      <c r="AC57" s="69"/>
      <c r="AD57" s="49" t="str">
        <f t="shared" si="10"/>
        <v/>
      </c>
      <c r="AE57" s="224"/>
      <c r="AF57" s="48" t="str">
        <f t="shared" si="3"/>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8"/>
        <v xml:space="preserve">  </v>
      </c>
      <c r="W58" s="47" t="str">
        <f>IF(OR(X58="Preventivo",X58="Detectivo"),"Probabilidad",IF(X58="Correctivo","Impacto",""))</f>
        <v/>
      </c>
      <c r="X58" s="69"/>
      <c r="Y58" s="69"/>
      <c r="Z58" s="48" t="str">
        <f t="shared" si="1"/>
        <v/>
      </c>
      <c r="AA58" s="69"/>
      <c r="AB58" s="69"/>
      <c r="AC58" s="69"/>
      <c r="AD58" s="49" t="str">
        <f t="shared" si="10"/>
        <v/>
      </c>
      <c r="AE58" s="224"/>
      <c r="AF58" s="48" t="str">
        <f t="shared" si="3"/>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8"/>
        <v xml:space="preserve">  </v>
      </c>
      <c r="W59" s="47" t="str">
        <f t="shared" si="2"/>
        <v/>
      </c>
      <c r="X59" s="69"/>
      <c r="Y59" s="69"/>
      <c r="Z59" s="48" t="str">
        <f t="shared" si="1"/>
        <v/>
      </c>
      <c r="AA59" s="69"/>
      <c r="AB59" s="69"/>
      <c r="AC59" s="69"/>
      <c r="AD59" s="49" t="str">
        <f t="shared" si="10"/>
        <v/>
      </c>
      <c r="AE59" s="224"/>
      <c r="AF59" s="48" t="str">
        <f t="shared" si="3"/>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IF(NOT(ISERROR(MATCH(M60,'[22]Tabla Impacto'!$B$222:$B$224,0))),'[22]Tabla Impacto'!$F$224,M60)</f>
        <v>0</v>
      </c>
      <c r="O60" s="310" t="str">
        <f>IF(OR(N60='[22]Tabla Impacto'!$C$12,N60='[22]Tabla Impacto'!$D$12),"Leve",IF(OR(N60='[22]Tabla Impacto'!$C$13,N60='[22]Tabla Impacto'!$D$13),"Menor",IF(OR(N60='[22]Tabla Impacto'!$C$14,N60='[22]Tabla Impacto'!$D$14),"Moderado",IF(OR(N60='[22]Tabla Impacto'!$C$15,N60='[22]Tabla Impacto'!$D$15),"Mayor",IF(OR(N60='[22]Tabla Impacto'!$C$16,N60='[22]Tabla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 t="shared" si="8"/>
        <v xml:space="preserve">  </v>
      </c>
      <c r="W60" s="47" t="str">
        <f t="shared" si="2"/>
        <v/>
      </c>
      <c r="X60" s="69"/>
      <c r="Y60" s="69"/>
      <c r="Z60" s="48" t="str">
        <f t="shared" si="1"/>
        <v/>
      </c>
      <c r="AA60" s="69"/>
      <c r="AB60" s="69"/>
      <c r="AC60" s="69"/>
      <c r="AD60" s="49" t="str">
        <f>IFERROR(IF(W60="Probabilidad",(L60-(+L60*Z60)),IF(W60="Impacto",L60,"")),"")</f>
        <v/>
      </c>
      <c r="AE60" s="224" t="str">
        <f>IFERROR(LOOKUP(LOOKUP(2,1/(AD60:AD66&lt;&gt;""),AD60:AD66),'[22]Opciones Tratamiento'!$I$2:$I$6,'[22]Opciones Tratamiento'!$J$2:$J$6),"")</f>
        <v/>
      </c>
      <c r="AF60" s="48" t="str">
        <f t="shared" si="3"/>
        <v/>
      </c>
      <c r="AG60" s="224" t="str">
        <f>IFERROR(LOOKUP(LOOKUP(2,1/(AH60:AH66&lt;&gt;""),AH60:AH66),'[22]Opciones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 t="shared" si="8"/>
        <v xml:space="preserve">  </v>
      </c>
      <c r="W61" s="47" t="str">
        <f t="shared" si="2"/>
        <v/>
      </c>
      <c r="X61" s="69"/>
      <c r="Y61" s="69"/>
      <c r="Z61" s="48" t="str">
        <f t="shared" si="1"/>
        <v/>
      </c>
      <c r="AA61" s="69"/>
      <c r="AB61" s="69"/>
      <c r="AC61" s="69"/>
      <c r="AD61" s="49" t="str">
        <f t="shared" ref="AD61:AD66" si="11">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si="8"/>
        <v xml:space="preserve">  </v>
      </c>
      <c r="W62" s="47" t="str">
        <f t="shared" si="2"/>
        <v/>
      </c>
      <c r="X62" s="69"/>
      <c r="Y62" s="69"/>
      <c r="Z62" s="48" t="str">
        <f t="shared" si="1"/>
        <v/>
      </c>
      <c r="AA62" s="69"/>
      <c r="AB62" s="69"/>
      <c r="AC62" s="69"/>
      <c r="AD62" s="49" t="str">
        <f t="shared" si="11"/>
        <v/>
      </c>
      <c r="AE62" s="224"/>
      <c r="AF62" s="48" t="str">
        <f t="shared" si="3"/>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8"/>
        <v xml:space="preserve">  </v>
      </c>
      <c r="W63" s="47" t="str">
        <f t="shared" si="2"/>
        <v/>
      </c>
      <c r="X63" s="69"/>
      <c r="Y63" s="69"/>
      <c r="Z63" s="48" t="str">
        <f t="shared" si="1"/>
        <v/>
      </c>
      <c r="AA63" s="69"/>
      <c r="AB63" s="69"/>
      <c r="AC63" s="69"/>
      <c r="AD63" s="49" t="str">
        <f t="shared" si="11"/>
        <v/>
      </c>
      <c r="AE63" s="224"/>
      <c r="AF63" s="48" t="str">
        <f t="shared" si="3"/>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8"/>
        <v xml:space="preserve">  </v>
      </c>
      <c r="W64" s="47" t="str">
        <f>IF(OR(X64="Preventivo",X64="Detectivo"),"Probabilidad",IF(X64="Correctivo","Impacto",""))</f>
        <v/>
      </c>
      <c r="X64" s="69"/>
      <c r="Y64" s="69"/>
      <c r="Z64" s="48" t="str">
        <f t="shared" si="1"/>
        <v/>
      </c>
      <c r="AA64" s="69"/>
      <c r="AB64" s="69"/>
      <c r="AC64" s="69"/>
      <c r="AD64" s="49" t="str">
        <f t="shared" si="11"/>
        <v/>
      </c>
      <c r="AE64" s="224"/>
      <c r="AF64" s="48" t="str">
        <f t="shared" si="3"/>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8"/>
        <v xml:space="preserve">  </v>
      </c>
      <c r="W65" s="47" t="str">
        <f>IF(OR(X65="Preventivo",X65="Detectivo"),"Probabilidad",IF(X65="Correctivo","Impacto",""))</f>
        <v/>
      </c>
      <c r="X65" s="69"/>
      <c r="Y65" s="69"/>
      <c r="Z65" s="48" t="str">
        <f t="shared" si="1"/>
        <v/>
      </c>
      <c r="AA65" s="69"/>
      <c r="AB65" s="69"/>
      <c r="AC65" s="69"/>
      <c r="AD65" s="49" t="str">
        <f t="shared" si="11"/>
        <v/>
      </c>
      <c r="AE65" s="224"/>
      <c r="AF65" s="48" t="str">
        <f t="shared" si="3"/>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8"/>
        <v xml:space="preserve">  </v>
      </c>
      <c r="W66" s="47" t="str">
        <f t="shared" si="2"/>
        <v/>
      </c>
      <c r="X66" s="69"/>
      <c r="Y66" s="69"/>
      <c r="Z66" s="48" t="str">
        <f t="shared" si="1"/>
        <v/>
      </c>
      <c r="AA66" s="69"/>
      <c r="AB66" s="69"/>
      <c r="AC66" s="69"/>
      <c r="AD66" s="49" t="str">
        <f t="shared" si="11"/>
        <v/>
      </c>
      <c r="AE66" s="224"/>
      <c r="AF66" s="48" t="str">
        <f t="shared" si="3"/>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IF(NOT(ISERROR(MATCH(M67,'[22]Tabla Impacto'!$B$222:$B$224,0))),'[22]Tabla Impacto'!$F$224,M67)</f>
        <v>0</v>
      </c>
      <c r="O67" s="310" t="str">
        <f>IF(OR(N67='[22]Tabla Impacto'!$C$12,N67='[22]Tabla Impacto'!$D$12),"Leve",IF(OR(N67='[22]Tabla Impacto'!$C$13,N67='[22]Tabla Impacto'!$D$13),"Menor",IF(OR(N67='[22]Tabla Impacto'!$C$14,N67='[22]Tabla Impacto'!$D$14),"Moderado",IF(OR(N67='[22]Tabla Impacto'!$C$15,N67='[22]Tabla Impacto'!$D$15),"Mayor",IF(OR(N67='[22]Tabla Impacto'!$C$16,N67='[22]Tabla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 t="shared" si="8"/>
        <v xml:space="preserve">  </v>
      </c>
      <c r="W67" s="47" t="str">
        <f t="shared" si="2"/>
        <v/>
      </c>
      <c r="X67" s="69"/>
      <c r="Y67" s="69"/>
      <c r="Z67" s="48" t="str">
        <f t="shared" si="1"/>
        <v/>
      </c>
      <c r="AA67" s="69"/>
      <c r="AB67" s="69"/>
      <c r="AC67" s="69"/>
      <c r="AD67" s="49" t="str">
        <f>IFERROR(IF(W67="Probabilidad",(L67-(+L67*Z67)),IF(W67="Impacto",L67,"")),"")</f>
        <v/>
      </c>
      <c r="AE67" s="224" t="str">
        <f>IFERROR(LOOKUP(LOOKUP(2,1/(AD67:AD73&lt;&gt;""),AD67:AD73),'[22]Opciones Tratamiento'!$I$2:$I$6,'[22]Opciones Tratamiento'!$J$2:$J$6),"")</f>
        <v/>
      </c>
      <c r="AF67" s="48" t="str">
        <f t="shared" si="3"/>
        <v/>
      </c>
      <c r="AG67" s="224" t="str">
        <f>IFERROR(LOOKUP(LOOKUP(2,1/(AH67:AH73&lt;&gt;""),AH67:AH73),'[22]Opciones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 t="shared" si="8"/>
        <v xml:space="preserve">  </v>
      </c>
      <c r="W68" s="47" t="str">
        <f t="shared" si="2"/>
        <v/>
      </c>
      <c r="X68" s="69"/>
      <c r="Y68" s="69"/>
      <c r="Z68" s="48" t="str">
        <f t="shared" si="1"/>
        <v/>
      </c>
      <c r="AA68" s="69"/>
      <c r="AB68" s="69"/>
      <c r="AC68" s="69"/>
      <c r="AD68" s="49" t="str">
        <f t="shared" ref="AD68:AD73" si="12">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si="8"/>
        <v xml:space="preserve">  </v>
      </c>
      <c r="W69" s="47" t="str">
        <f t="shared" si="2"/>
        <v/>
      </c>
      <c r="X69" s="69"/>
      <c r="Y69" s="69"/>
      <c r="Z69" s="48" t="str">
        <f t="shared" si="1"/>
        <v/>
      </c>
      <c r="AA69" s="69"/>
      <c r="AB69" s="69"/>
      <c r="AC69" s="69"/>
      <c r="AD69" s="49" t="str">
        <f t="shared" si="12"/>
        <v/>
      </c>
      <c r="AE69" s="224"/>
      <c r="AF69" s="48" t="str">
        <f t="shared" si="3"/>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8"/>
        <v xml:space="preserve">  </v>
      </c>
      <c r="W70" s="47" t="str">
        <f t="shared" si="2"/>
        <v/>
      </c>
      <c r="X70" s="69"/>
      <c r="Y70" s="69"/>
      <c r="Z70" s="48" t="str">
        <f t="shared" si="1"/>
        <v/>
      </c>
      <c r="AA70" s="69"/>
      <c r="AB70" s="69"/>
      <c r="AC70" s="69"/>
      <c r="AD70" s="49" t="str">
        <f t="shared" si="12"/>
        <v/>
      </c>
      <c r="AE70" s="224"/>
      <c r="AF70" s="48" t="str">
        <f t="shared" si="3"/>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8"/>
        <v xml:space="preserve">  </v>
      </c>
      <c r="W71" s="47" t="str">
        <f t="shared" si="2"/>
        <v/>
      </c>
      <c r="X71" s="69"/>
      <c r="Y71" s="69"/>
      <c r="Z71" s="48" t="str">
        <f t="shared" si="1"/>
        <v/>
      </c>
      <c r="AA71" s="69"/>
      <c r="AB71" s="69"/>
      <c r="AC71" s="69"/>
      <c r="AD71" s="49" t="str">
        <f t="shared" si="12"/>
        <v/>
      </c>
      <c r="AE71" s="224"/>
      <c r="AF71" s="48" t="str">
        <f t="shared" si="3"/>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8"/>
        <v xml:space="preserve">  </v>
      </c>
      <c r="W72" s="47" t="str">
        <f t="shared" si="2"/>
        <v/>
      </c>
      <c r="X72" s="69"/>
      <c r="Y72" s="69"/>
      <c r="Z72" s="48" t="str">
        <f t="shared" si="1"/>
        <v/>
      </c>
      <c r="AA72" s="69"/>
      <c r="AB72" s="69"/>
      <c r="AC72" s="69"/>
      <c r="AD72" s="49" t="str">
        <f t="shared" si="12"/>
        <v/>
      </c>
      <c r="AE72" s="224"/>
      <c r="AF72" s="48" t="str">
        <f t="shared" si="3"/>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8"/>
        <v xml:space="preserve">  </v>
      </c>
      <c r="W73" s="47" t="str">
        <f t="shared" si="2"/>
        <v/>
      </c>
      <c r="X73" s="69"/>
      <c r="Y73" s="69"/>
      <c r="Z73" s="48" t="str">
        <f t="shared" si="1"/>
        <v/>
      </c>
      <c r="AA73" s="69"/>
      <c r="AB73" s="69"/>
      <c r="AC73" s="69"/>
      <c r="AD73" s="49" t="str">
        <f t="shared" si="12"/>
        <v/>
      </c>
      <c r="AE73" s="224"/>
      <c r="AF73" s="48" t="str">
        <f t="shared" si="3"/>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IF(NOT(ISERROR(MATCH(M74,'[22]Tabla Impacto'!$B$222:$B$224,0))),'[22]Tabla Impacto'!$F$224,M74)</f>
        <v>0</v>
      </c>
      <c r="O74" s="310" t="str">
        <f>IF(OR(N74='[22]Tabla Impacto'!$C$12,N74='[22]Tabla Impacto'!$D$12),"Leve",IF(OR(N74='[22]Tabla Impacto'!$C$13,N74='[22]Tabla Impacto'!$D$13),"Menor",IF(OR(N74='[22]Tabla Impacto'!$C$14,N74='[22]Tabla Impacto'!$D$14),"Moderado",IF(OR(N74='[22]Tabla Impacto'!$C$15,N74='[22]Tabla Impacto'!$D$15),"Mayor",IF(OR(N74='[22]Tabla Impacto'!$C$16,N74='[22]Tabla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 t="shared" si="8"/>
        <v xml:space="preserve">  </v>
      </c>
      <c r="W74" s="47" t="str">
        <f t="shared" si="2"/>
        <v/>
      </c>
      <c r="X74" s="69"/>
      <c r="Y74" s="69"/>
      <c r="Z74" s="48" t="str">
        <f t="shared" si="1"/>
        <v/>
      </c>
      <c r="AA74" s="69"/>
      <c r="AB74" s="69"/>
      <c r="AC74" s="69"/>
      <c r="AD74" s="49" t="str">
        <f>IFERROR(IF(W74="Probabilidad",(L74-(+L74*Z74)),IF(W74="Impacto",L74,"")),"")</f>
        <v/>
      </c>
      <c r="AE74" s="224" t="str">
        <f>IFERROR(LOOKUP(LOOKUP(2,1/(AD74:AD80&lt;&gt;""),AD74:AD80),'[22]Opciones Tratamiento'!$I$2:$I$6,'[22]Opciones Tratamiento'!$J$2:$J$6),"")</f>
        <v/>
      </c>
      <c r="AF74" s="48" t="str">
        <f t="shared" si="3"/>
        <v/>
      </c>
      <c r="AG74" s="224" t="str">
        <f>IFERROR(LOOKUP(LOOKUP(2,1/(AH74:AH80&lt;&gt;""),AH74:AH80),'[22]Opciones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 t="shared" si="8"/>
        <v xml:space="preserve">  </v>
      </c>
      <c r="W75" s="47" t="str">
        <f t="shared" si="2"/>
        <v/>
      </c>
      <c r="X75" s="69"/>
      <c r="Y75" s="69"/>
      <c r="Z75" s="48" t="str">
        <f t="shared" ref="Z75:Z94" si="13">IF(AND(X75="Preventivo",Y75="Automático"),"50%",IF(AND(X75="Preventivo",Y75="Manual"),"40%",IF(AND(X75="Detectivo",Y75="Automático"),"40%",IF(AND(X75="Detectivo",Y75="Manual"),"30%",IF(AND(X75="Correctivo",Y75="Automático"),"35%",IF(AND(X75="Correctivo",Y75="Manual"),"25%",""))))))</f>
        <v/>
      </c>
      <c r="AA75" s="69"/>
      <c r="AB75" s="69"/>
      <c r="AC75" s="69"/>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si="8"/>
        <v xml:space="preserve">  </v>
      </c>
      <c r="W76" s="47" t="str">
        <f t="shared" ref="W76:W94" si="15">IF(OR(X76="Preventivo",X76="Detectivo"),"Probabilidad",IF(X76="Correctivo","Impacto",""))</f>
        <v/>
      </c>
      <c r="X76" s="69"/>
      <c r="Y76" s="69"/>
      <c r="Z76" s="48" t="str">
        <f t="shared" si="13"/>
        <v/>
      </c>
      <c r="AA76" s="69"/>
      <c r="AB76" s="69"/>
      <c r="AC76" s="69"/>
      <c r="AD76" s="49" t="str">
        <f t="shared" si="14"/>
        <v/>
      </c>
      <c r="AE76" s="224"/>
      <c r="AF76" s="48" t="str">
        <f t="shared" si="3"/>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8"/>
        <v xml:space="preserve">  </v>
      </c>
      <c r="W77" s="47" t="str">
        <f t="shared" si="15"/>
        <v/>
      </c>
      <c r="X77" s="69"/>
      <c r="Y77" s="69"/>
      <c r="Z77" s="48" t="str">
        <f t="shared" si="13"/>
        <v/>
      </c>
      <c r="AA77" s="69"/>
      <c r="AB77" s="69"/>
      <c r="AC77" s="69"/>
      <c r="AD77" s="49" t="str">
        <f t="shared" si="14"/>
        <v/>
      </c>
      <c r="AE77" s="224"/>
      <c r="AF77" s="48" t="str">
        <f t="shared" si="3"/>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8"/>
        <v xml:space="preserve">  </v>
      </c>
      <c r="W78" s="47" t="str">
        <f t="shared" si="15"/>
        <v/>
      </c>
      <c r="X78" s="69"/>
      <c r="Y78" s="69"/>
      <c r="Z78" s="48" t="str">
        <f t="shared" si="13"/>
        <v/>
      </c>
      <c r="AA78" s="69"/>
      <c r="AB78" s="69"/>
      <c r="AC78" s="69"/>
      <c r="AD78" s="49" t="str">
        <f t="shared" si="14"/>
        <v/>
      </c>
      <c r="AE78" s="224"/>
      <c r="AF78" s="48" t="str">
        <f t="shared" si="3"/>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8"/>
        <v xml:space="preserve">  </v>
      </c>
      <c r="W79" s="47" t="str">
        <f t="shared" si="15"/>
        <v/>
      </c>
      <c r="X79" s="69"/>
      <c r="Y79" s="69"/>
      <c r="Z79" s="48" t="str">
        <f t="shared" si="13"/>
        <v/>
      </c>
      <c r="AA79" s="69"/>
      <c r="AB79" s="69"/>
      <c r="AC79" s="69"/>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8"/>
        <v xml:space="preserve">  </v>
      </c>
      <c r="W80" s="47" t="str">
        <f t="shared" si="15"/>
        <v/>
      </c>
      <c r="X80" s="69"/>
      <c r="Y80" s="69"/>
      <c r="Z80" s="48" t="str">
        <f t="shared" si="13"/>
        <v/>
      </c>
      <c r="AA80" s="69"/>
      <c r="AB80" s="69"/>
      <c r="AC80" s="69"/>
      <c r="AD80" s="49" t="str">
        <f t="shared" si="14"/>
        <v/>
      </c>
      <c r="AE80" s="224"/>
      <c r="AF80" s="48" t="str">
        <f t="shared" si="16"/>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IF(NOT(ISERROR(MATCH(M81,'[22]Tabla Impacto'!$B$222:$B$224,0))),'[22]Tabla Impacto'!$F$224,M81)</f>
        <v>0</v>
      </c>
      <c r="O81" s="310" t="str">
        <f>IF(OR(N81='[22]Tabla Impacto'!$C$12,N81='[22]Tabla Impacto'!$D$12),"Leve",IF(OR(N81='[22]Tabla Impacto'!$C$13,N81='[22]Tabla Impacto'!$D$13),"Menor",IF(OR(N81='[22]Tabla Impacto'!$C$14,N81='[22]Tabla Impacto'!$D$14),"Moderado",IF(OR(N81='[22]Tabla Impacto'!$C$15,N81='[22]Tabla Impacto'!$D$15),"Mayor",IF(OR(N81='[22]Tabla Impacto'!$C$16,N81='[22]Tabla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 t="shared" si="8"/>
        <v xml:space="preserve">  </v>
      </c>
      <c r="W81" s="47" t="str">
        <f t="shared" si="15"/>
        <v/>
      </c>
      <c r="X81" s="69"/>
      <c r="Y81" s="69"/>
      <c r="Z81" s="48" t="str">
        <f t="shared" si="13"/>
        <v/>
      </c>
      <c r="AA81" s="69"/>
      <c r="AB81" s="69"/>
      <c r="AC81" s="69"/>
      <c r="AD81" s="49" t="str">
        <f>IFERROR(IF(W81="Probabilidad",(L81-(+L81*Z81)),IF(W81="Impacto",L81,"")),"")</f>
        <v/>
      </c>
      <c r="AE81" s="224" t="str">
        <f>IFERROR(LOOKUP(LOOKUP(2,1/(AD81:AD87&lt;&gt;""),AD81:AD87),'[22]Opciones Tratamiento'!$I$2:$I$6,'[22]Opciones Tratamiento'!$J$2:$J$6),"")</f>
        <v/>
      </c>
      <c r="AF81" s="48" t="str">
        <f t="shared" si="16"/>
        <v/>
      </c>
      <c r="AG81" s="224" t="str">
        <f>IFERROR(LOOKUP(LOOKUP(2,1/(AH81:AH87&lt;&gt;""),AH81:AH87),'[22]Opciones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 t="shared" si="8"/>
        <v xml:space="preserve">  </v>
      </c>
      <c r="W82" s="47" t="str">
        <f t="shared" si="15"/>
        <v/>
      </c>
      <c r="X82" s="69"/>
      <c r="Y82" s="69"/>
      <c r="Z82" s="48" t="str">
        <f t="shared" si="13"/>
        <v/>
      </c>
      <c r="AA82" s="69"/>
      <c r="AB82" s="69"/>
      <c r="AC82" s="69"/>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si="8"/>
        <v xml:space="preserve">  </v>
      </c>
      <c r="W83" s="47" t="str">
        <f t="shared" si="15"/>
        <v/>
      </c>
      <c r="X83" s="69"/>
      <c r="Y83" s="69"/>
      <c r="Z83" s="48" t="str">
        <f t="shared" si="13"/>
        <v/>
      </c>
      <c r="AA83" s="69"/>
      <c r="AB83" s="69"/>
      <c r="AC83" s="69"/>
      <c r="AD83" s="49" t="str">
        <f t="shared" si="17"/>
        <v/>
      </c>
      <c r="AE83" s="224"/>
      <c r="AF83" s="48" t="str">
        <f t="shared" si="16"/>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8"/>
        <v xml:space="preserve">  </v>
      </c>
      <c r="W84" s="47" t="str">
        <f t="shared" si="15"/>
        <v/>
      </c>
      <c r="X84" s="69"/>
      <c r="Y84" s="69"/>
      <c r="Z84" s="48" t="str">
        <f t="shared" si="13"/>
        <v/>
      </c>
      <c r="AA84" s="69"/>
      <c r="AB84" s="69"/>
      <c r="AC84" s="69"/>
      <c r="AD84" s="49" t="str">
        <f t="shared" si="17"/>
        <v/>
      </c>
      <c r="AE84" s="224"/>
      <c r="AF84" s="48" t="str">
        <f t="shared" si="16"/>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8"/>
        <v xml:space="preserve">  </v>
      </c>
      <c r="W85" s="47" t="str">
        <f t="shared" si="15"/>
        <v/>
      </c>
      <c r="X85" s="69"/>
      <c r="Y85" s="69"/>
      <c r="Z85" s="48" t="str">
        <f t="shared" si="13"/>
        <v/>
      </c>
      <c r="AA85" s="69"/>
      <c r="AB85" s="69"/>
      <c r="AC85" s="69"/>
      <c r="AD85" s="49" t="str">
        <f t="shared" si="17"/>
        <v/>
      </c>
      <c r="AE85" s="224"/>
      <c r="AF85" s="48" t="str">
        <f t="shared" si="16"/>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8"/>
        <v xml:space="preserve">  </v>
      </c>
      <c r="W86" s="47" t="str">
        <f t="shared" si="15"/>
        <v/>
      </c>
      <c r="X86" s="69"/>
      <c r="Y86" s="69"/>
      <c r="Z86" s="48" t="str">
        <f t="shared" si="13"/>
        <v/>
      </c>
      <c r="AA86" s="69"/>
      <c r="AB86" s="69"/>
      <c r="AC86" s="69"/>
      <c r="AD86" s="49" t="str">
        <f t="shared" si="17"/>
        <v/>
      </c>
      <c r="AE86" s="224"/>
      <c r="AF86" s="48" t="str">
        <f t="shared" si="16"/>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8"/>
        <v xml:space="preserve">  </v>
      </c>
      <c r="W87" s="47" t="str">
        <f t="shared" si="15"/>
        <v/>
      </c>
      <c r="X87" s="69"/>
      <c r="Y87" s="69"/>
      <c r="Z87" s="48" t="str">
        <f t="shared" si="13"/>
        <v/>
      </c>
      <c r="AA87" s="69"/>
      <c r="AB87" s="69"/>
      <c r="AC87" s="69"/>
      <c r="AD87" s="49" t="str">
        <f t="shared" si="17"/>
        <v/>
      </c>
      <c r="AE87" s="224"/>
      <c r="AF87" s="48" t="str">
        <f t="shared" si="16"/>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IF(NOT(ISERROR(MATCH(M88,'[22]Tabla Impacto'!$B$222:$B$224,0))),'[22]Tabla Impacto'!$F$224,M88)</f>
        <v>0</v>
      </c>
      <c r="O88" s="310" t="str">
        <f>IF(OR(N88='[22]Tabla Impacto'!$C$12,N88='[22]Tabla Impacto'!$D$12),"Leve",IF(OR(N88='[22]Tabla Impacto'!$C$13,N88='[22]Tabla Impacto'!$D$13),"Menor",IF(OR(N88='[22]Tabla Impacto'!$C$14,N88='[22]Tabla Impacto'!$D$14),"Moderado",IF(OR(N88='[22]Tabla Impacto'!$C$15,N88='[22]Tabla Impacto'!$D$15),"Mayor",IF(OR(N88='[22]Tabla Impacto'!$C$16,N88='[22]Tabla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 t="shared" si="8"/>
        <v xml:space="preserve">  </v>
      </c>
      <c r="W88" s="47" t="str">
        <f t="shared" si="15"/>
        <v/>
      </c>
      <c r="X88" s="69"/>
      <c r="Y88" s="69"/>
      <c r="Z88" s="48" t="str">
        <f t="shared" si="13"/>
        <v/>
      </c>
      <c r="AA88" s="69"/>
      <c r="AB88" s="69"/>
      <c r="AC88" s="69"/>
      <c r="AD88" s="49" t="str">
        <f>IFERROR(IF(W88="Probabilidad",(L88-(+L88*Z88)),IF(W88="Impacto",L88,"")),"")</f>
        <v/>
      </c>
      <c r="AE88" s="224" t="str">
        <f>IFERROR(LOOKUP(LOOKUP(2,1/(AD88:AD94&lt;&gt;""),AD88:AD94),'[22]Opciones Tratamiento'!$I$2:$I$6,'[22]Opciones Tratamiento'!$J$2:$J$6),"")</f>
        <v/>
      </c>
      <c r="AF88" s="48" t="str">
        <f t="shared" si="16"/>
        <v/>
      </c>
      <c r="AG88" s="224" t="str">
        <f>IFERROR(LOOKUP(LOOKUP(2,1/(AH88:AH94&lt;&gt;""),AH88:AH94),'[22]Opciones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 t="shared" si="8"/>
        <v xml:space="preserve">  </v>
      </c>
      <c r="W89" s="47" t="str">
        <f t="shared" si="15"/>
        <v/>
      </c>
      <c r="X89" s="69"/>
      <c r="Y89" s="69"/>
      <c r="Z89" s="48" t="str">
        <f t="shared" si="13"/>
        <v/>
      </c>
      <c r="AA89" s="69"/>
      <c r="AB89" s="69"/>
      <c r="AC89" s="69"/>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si="8"/>
        <v xml:space="preserve">  </v>
      </c>
      <c r="W90" s="47" t="str">
        <f t="shared" si="15"/>
        <v/>
      </c>
      <c r="X90" s="69"/>
      <c r="Y90" s="69"/>
      <c r="Z90" s="48" t="str">
        <f t="shared" si="13"/>
        <v/>
      </c>
      <c r="AA90" s="69"/>
      <c r="AB90" s="69"/>
      <c r="AC90" s="69"/>
      <c r="AD90" s="49" t="str">
        <f t="shared" si="18"/>
        <v/>
      </c>
      <c r="AE90" s="224"/>
      <c r="AF90" s="48" t="str">
        <f t="shared" si="16"/>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8"/>
        <v xml:space="preserve">  </v>
      </c>
      <c r="W91" s="47" t="str">
        <f t="shared" si="15"/>
        <v/>
      </c>
      <c r="X91" s="69"/>
      <c r="Y91" s="69"/>
      <c r="Z91" s="48" t="str">
        <f t="shared" si="13"/>
        <v/>
      </c>
      <c r="AA91" s="69"/>
      <c r="AB91" s="69"/>
      <c r="AC91" s="69"/>
      <c r="AD91" s="49" t="str">
        <f t="shared" si="18"/>
        <v/>
      </c>
      <c r="AE91" s="224"/>
      <c r="AF91" s="48" t="str">
        <f t="shared" si="16"/>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8"/>
        <v xml:space="preserve">  </v>
      </c>
      <c r="W92" s="47" t="str">
        <f t="shared" si="15"/>
        <v/>
      </c>
      <c r="X92" s="69"/>
      <c r="Y92" s="69"/>
      <c r="Z92" s="48" t="str">
        <f t="shared" si="13"/>
        <v/>
      </c>
      <c r="AA92" s="69"/>
      <c r="AB92" s="69"/>
      <c r="AC92" s="69"/>
      <c r="AD92" s="49" t="str">
        <f t="shared" si="18"/>
        <v/>
      </c>
      <c r="AE92" s="224"/>
      <c r="AF92" s="48" t="str">
        <f t="shared" si="16"/>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8"/>
        <v xml:space="preserve">  </v>
      </c>
      <c r="W93" s="47" t="str">
        <f t="shared" si="15"/>
        <v/>
      </c>
      <c r="X93" s="69"/>
      <c r="Y93" s="69"/>
      <c r="Z93" s="48" t="str">
        <f t="shared" si="13"/>
        <v/>
      </c>
      <c r="AA93" s="69"/>
      <c r="AB93" s="69"/>
      <c r="AC93" s="69"/>
      <c r="AD93" s="49" t="str">
        <f t="shared" si="18"/>
        <v/>
      </c>
      <c r="AE93" s="224"/>
      <c r="AF93" s="48" t="str">
        <f t="shared" si="16"/>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8"/>
        <v xml:space="preserve">  </v>
      </c>
      <c r="W94" s="47" t="str">
        <f t="shared" si="15"/>
        <v/>
      </c>
      <c r="X94" s="69"/>
      <c r="Y94" s="69"/>
      <c r="Z94" s="48" t="str">
        <f t="shared" si="13"/>
        <v/>
      </c>
      <c r="AA94" s="69"/>
      <c r="AB94" s="69"/>
      <c r="AC94" s="69"/>
      <c r="AD94" s="49" t="str">
        <f t="shared" si="18"/>
        <v/>
      </c>
      <c r="AE94" s="224"/>
      <c r="AF94" s="48" t="str">
        <f t="shared" si="16"/>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FGqL0NpnGzxcZ6A3+4LC79xHw6iMWLmYCXXZ7SJXp2464gfDW7Tv6WNXMIYU8uEEmz+MOtn4IxpLFE84UCTUdA==" saltValue="I1YpCY16iHcpJ/15NGoKc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AG81">
    <cfRule type="cellIs" dxfId="6611" priority="6" operator="equal">
      <formula>"Catastrófico"</formula>
    </cfRule>
    <cfRule type="cellIs" dxfId="6610" priority="7" operator="equal">
      <formula>"Mayor"</formula>
    </cfRule>
    <cfRule type="cellIs" dxfId="6609" priority="8" operator="equal">
      <formula>"Moderado"</formula>
    </cfRule>
    <cfRule type="cellIs" dxfId="6608" priority="9" operator="equal">
      <formula>"Menor"</formula>
    </cfRule>
    <cfRule type="cellIs" dxfId="6607" priority="10" operator="equal">
      <formula>"Leve"</formula>
    </cfRule>
  </conditionalFormatting>
  <conditionalFormatting sqref="AG88">
    <cfRule type="cellIs" dxfId="6606" priority="1" operator="equal">
      <formula>"Catastrófico"</formula>
    </cfRule>
    <cfRule type="cellIs" dxfId="6605" priority="2" operator="equal">
      <formula>"Mayor"</formula>
    </cfRule>
    <cfRule type="cellIs" dxfId="6604" priority="3" operator="equal">
      <formula>"Moderado"</formula>
    </cfRule>
    <cfRule type="cellIs" dxfId="6603" priority="4" operator="equal">
      <formula>"Menor"</formula>
    </cfRule>
    <cfRule type="cellIs" dxfId="6602" priority="5" operator="equal">
      <formula>"Leve"</formula>
    </cfRule>
  </conditionalFormatting>
  <conditionalFormatting sqref="K11">
    <cfRule type="cellIs" dxfId="6601" priority="339" operator="equal">
      <formula>"Muy Alta"</formula>
    </cfRule>
    <cfRule type="cellIs" dxfId="6600" priority="340" operator="equal">
      <formula>"Alta"</formula>
    </cfRule>
    <cfRule type="cellIs" dxfId="6599" priority="341" operator="equal">
      <formula>"Media"</formula>
    </cfRule>
    <cfRule type="cellIs" dxfId="6598" priority="342" operator="equal">
      <formula>"Baja"</formula>
    </cfRule>
    <cfRule type="cellIs" dxfId="6597" priority="343" operator="equal">
      <formula>"Muy Baja"</formula>
    </cfRule>
  </conditionalFormatting>
  <conditionalFormatting sqref="K18">
    <cfRule type="cellIs" dxfId="6596" priority="310" operator="equal">
      <formula>"Muy Alta"</formula>
    </cfRule>
    <cfRule type="cellIs" dxfId="6595" priority="311" operator="equal">
      <formula>"Alta"</formula>
    </cfRule>
    <cfRule type="cellIs" dxfId="6594" priority="312" operator="equal">
      <formula>"Media"</formula>
    </cfRule>
    <cfRule type="cellIs" dxfId="6593" priority="313" operator="equal">
      <formula>"Baja"</formula>
    </cfRule>
    <cfRule type="cellIs" dxfId="6592" priority="314" operator="equal">
      <formula>"Muy Baja"</formula>
    </cfRule>
  </conditionalFormatting>
  <conditionalFormatting sqref="K25">
    <cfRule type="cellIs" dxfId="6591" priority="281" operator="equal">
      <formula>"Muy Alta"</formula>
    </cfRule>
    <cfRule type="cellIs" dxfId="6590" priority="282" operator="equal">
      <formula>"Alta"</formula>
    </cfRule>
    <cfRule type="cellIs" dxfId="6589" priority="283" operator="equal">
      <formula>"Media"</formula>
    </cfRule>
    <cfRule type="cellIs" dxfId="6588" priority="284" operator="equal">
      <formula>"Baja"</formula>
    </cfRule>
    <cfRule type="cellIs" dxfId="6587" priority="285" operator="equal">
      <formula>"Muy Baja"</formula>
    </cfRule>
  </conditionalFormatting>
  <conditionalFormatting sqref="K32">
    <cfRule type="cellIs" dxfId="6586" priority="252" operator="equal">
      <formula>"Muy Alta"</formula>
    </cfRule>
    <cfRule type="cellIs" dxfId="6585" priority="253" operator="equal">
      <formula>"Alta"</formula>
    </cfRule>
    <cfRule type="cellIs" dxfId="6584" priority="254" operator="equal">
      <formula>"Media"</formula>
    </cfRule>
    <cfRule type="cellIs" dxfId="6583" priority="255" operator="equal">
      <formula>"Baja"</formula>
    </cfRule>
    <cfRule type="cellIs" dxfId="6582" priority="256" operator="equal">
      <formula>"Muy Baja"</formula>
    </cfRule>
  </conditionalFormatting>
  <conditionalFormatting sqref="K39">
    <cfRule type="cellIs" dxfId="6581" priority="223" operator="equal">
      <formula>"Muy Alta"</formula>
    </cfRule>
    <cfRule type="cellIs" dxfId="6580" priority="224" operator="equal">
      <formula>"Alta"</formula>
    </cfRule>
    <cfRule type="cellIs" dxfId="6579" priority="225" operator="equal">
      <formula>"Media"</formula>
    </cfRule>
    <cfRule type="cellIs" dxfId="6578" priority="226" operator="equal">
      <formula>"Baja"</formula>
    </cfRule>
    <cfRule type="cellIs" dxfId="6577" priority="227" operator="equal">
      <formula>"Muy Baja"</formula>
    </cfRule>
  </conditionalFormatting>
  <conditionalFormatting sqref="K46">
    <cfRule type="cellIs" dxfId="6576" priority="194" operator="equal">
      <formula>"Muy Alta"</formula>
    </cfRule>
    <cfRule type="cellIs" dxfId="6575" priority="195" operator="equal">
      <formula>"Alta"</formula>
    </cfRule>
    <cfRule type="cellIs" dxfId="6574" priority="196" operator="equal">
      <formula>"Media"</formula>
    </cfRule>
    <cfRule type="cellIs" dxfId="6573" priority="197" operator="equal">
      <formula>"Baja"</formula>
    </cfRule>
    <cfRule type="cellIs" dxfId="6572" priority="198" operator="equal">
      <formula>"Muy Baja"</formula>
    </cfRule>
  </conditionalFormatting>
  <conditionalFormatting sqref="K53">
    <cfRule type="cellIs" dxfId="6571" priority="165" operator="equal">
      <formula>"Muy Alta"</formula>
    </cfRule>
    <cfRule type="cellIs" dxfId="6570" priority="166" operator="equal">
      <formula>"Alta"</formula>
    </cfRule>
    <cfRule type="cellIs" dxfId="6569" priority="167" operator="equal">
      <formula>"Media"</formula>
    </cfRule>
    <cfRule type="cellIs" dxfId="6568" priority="168" operator="equal">
      <formula>"Baja"</formula>
    </cfRule>
    <cfRule type="cellIs" dxfId="6567" priority="169" operator="equal">
      <formula>"Muy Baja"</formula>
    </cfRule>
  </conditionalFormatting>
  <conditionalFormatting sqref="K60">
    <cfRule type="cellIs" dxfId="6566" priority="136" operator="equal">
      <formula>"Muy Alta"</formula>
    </cfRule>
    <cfRule type="cellIs" dxfId="6565" priority="137" operator="equal">
      <formula>"Alta"</formula>
    </cfRule>
    <cfRule type="cellIs" dxfId="6564" priority="138" operator="equal">
      <formula>"Media"</formula>
    </cfRule>
    <cfRule type="cellIs" dxfId="6563" priority="139" operator="equal">
      <formula>"Baja"</formula>
    </cfRule>
    <cfRule type="cellIs" dxfId="6562" priority="140" operator="equal">
      <formula>"Muy Baja"</formula>
    </cfRule>
  </conditionalFormatting>
  <conditionalFormatting sqref="N11">
    <cfRule type="containsText" dxfId="6561" priority="320" operator="containsText" text="❌">
      <formula>NOT(ISERROR(SEARCH("❌",N11)))</formula>
    </cfRule>
  </conditionalFormatting>
  <conditionalFormatting sqref="N18">
    <cfRule type="containsText" dxfId="6560" priority="291" operator="containsText" text="❌">
      <formula>NOT(ISERROR(SEARCH("❌",N18)))</formula>
    </cfRule>
  </conditionalFormatting>
  <conditionalFormatting sqref="N25">
    <cfRule type="containsText" dxfId="6559" priority="262" operator="containsText" text="❌">
      <formula>NOT(ISERROR(SEARCH("❌",N25)))</formula>
    </cfRule>
  </conditionalFormatting>
  <conditionalFormatting sqref="N32">
    <cfRule type="containsText" dxfId="6558" priority="233" operator="containsText" text="❌">
      <formula>NOT(ISERROR(SEARCH("❌",N32)))</formula>
    </cfRule>
  </conditionalFormatting>
  <conditionalFormatting sqref="N39">
    <cfRule type="containsText" dxfId="6557" priority="204" operator="containsText" text="❌">
      <formula>NOT(ISERROR(SEARCH("❌",N39)))</formula>
    </cfRule>
  </conditionalFormatting>
  <conditionalFormatting sqref="N46">
    <cfRule type="containsText" dxfId="6556" priority="175" operator="containsText" text="❌">
      <formula>NOT(ISERROR(SEARCH("❌",N46)))</formula>
    </cfRule>
  </conditionalFormatting>
  <conditionalFormatting sqref="N53">
    <cfRule type="containsText" dxfId="6555" priority="146" operator="containsText" text="❌">
      <formula>NOT(ISERROR(SEARCH("❌",N53)))</formula>
    </cfRule>
  </conditionalFormatting>
  <conditionalFormatting sqref="N60">
    <cfRule type="containsText" dxfId="6554" priority="117" operator="containsText" text="❌">
      <formula>NOT(ISERROR(SEARCH("❌",N60)))</formula>
    </cfRule>
  </conditionalFormatting>
  <conditionalFormatting sqref="O11">
    <cfRule type="cellIs" dxfId="6553" priority="344" operator="equal">
      <formula>"Catastrófico"</formula>
    </cfRule>
    <cfRule type="cellIs" dxfId="6552" priority="345" operator="equal">
      <formula>"Mayor"</formula>
    </cfRule>
    <cfRule type="cellIs" dxfId="6551" priority="346" operator="equal">
      <formula>"Moderado"</formula>
    </cfRule>
    <cfRule type="cellIs" dxfId="6550" priority="347" operator="equal">
      <formula>"Menor"</formula>
    </cfRule>
    <cfRule type="cellIs" dxfId="6549" priority="348" operator="equal">
      <formula>"Leve"</formula>
    </cfRule>
  </conditionalFormatting>
  <conditionalFormatting sqref="O18">
    <cfRule type="cellIs" dxfId="6548" priority="315" operator="equal">
      <formula>"Catastrófico"</formula>
    </cfRule>
    <cfRule type="cellIs" dxfId="6547" priority="316" operator="equal">
      <formula>"Mayor"</formula>
    </cfRule>
    <cfRule type="cellIs" dxfId="6546" priority="317" operator="equal">
      <formula>"Moderado"</formula>
    </cfRule>
    <cfRule type="cellIs" dxfId="6545" priority="318" operator="equal">
      <formula>"Menor"</formula>
    </cfRule>
    <cfRule type="cellIs" dxfId="6544" priority="319" operator="equal">
      <formula>"Leve"</formula>
    </cfRule>
  </conditionalFormatting>
  <conditionalFormatting sqref="O25">
    <cfRule type="cellIs" dxfId="6543" priority="286" operator="equal">
      <formula>"Catastrófico"</formula>
    </cfRule>
    <cfRule type="cellIs" dxfId="6542" priority="287" operator="equal">
      <formula>"Mayor"</formula>
    </cfRule>
    <cfRule type="cellIs" dxfId="6541" priority="288" operator="equal">
      <formula>"Moderado"</formula>
    </cfRule>
    <cfRule type="cellIs" dxfId="6540" priority="289" operator="equal">
      <formula>"Menor"</formula>
    </cfRule>
    <cfRule type="cellIs" dxfId="6539" priority="290" operator="equal">
      <formula>"Leve"</formula>
    </cfRule>
  </conditionalFormatting>
  <conditionalFormatting sqref="O32">
    <cfRule type="cellIs" dxfId="6538" priority="257" operator="equal">
      <formula>"Catastrófico"</formula>
    </cfRule>
    <cfRule type="cellIs" dxfId="6537" priority="258" operator="equal">
      <formula>"Mayor"</formula>
    </cfRule>
    <cfRule type="cellIs" dxfId="6536" priority="259" operator="equal">
      <formula>"Moderado"</formula>
    </cfRule>
    <cfRule type="cellIs" dxfId="6535" priority="260" operator="equal">
      <formula>"Menor"</formula>
    </cfRule>
    <cfRule type="cellIs" dxfId="6534" priority="261" operator="equal">
      <formula>"Leve"</formula>
    </cfRule>
  </conditionalFormatting>
  <conditionalFormatting sqref="O39">
    <cfRule type="cellIs" dxfId="6533" priority="228" operator="equal">
      <formula>"Catastrófico"</formula>
    </cfRule>
    <cfRule type="cellIs" dxfId="6532" priority="229" operator="equal">
      <formula>"Mayor"</formula>
    </cfRule>
    <cfRule type="cellIs" dxfId="6531" priority="230" operator="equal">
      <formula>"Moderado"</formula>
    </cfRule>
    <cfRule type="cellIs" dxfId="6530" priority="231" operator="equal">
      <formula>"Menor"</formula>
    </cfRule>
    <cfRule type="cellIs" dxfId="6529" priority="232" operator="equal">
      <formula>"Leve"</formula>
    </cfRule>
  </conditionalFormatting>
  <conditionalFormatting sqref="O46">
    <cfRule type="cellIs" dxfId="6528" priority="199" operator="equal">
      <formula>"Catastrófico"</formula>
    </cfRule>
    <cfRule type="cellIs" dxfId="6527" priority="200" operator="equal">
      <formula>"Mayor"</formula>
    </cfRule>
    <cfRule type="cellIs" dxfId="6526" priority="201" operator="equal">
      <formula>"Moderado"</formula>
    </cfRule>
    <cfRule type="cellIs" dxfId="6525" priority="202" operator="equal">
      <formula>"Menor"</formula>
    </cfRule>
    <cfRule type="cellIs" dxfId="6524" priority="203" operator="equal">
      <formula>"Leve"</formula>
    </cfRule>
  </conditionalFormatting>
  <conditionalFormatting sqref="O53">
    <cfRule type="cellIs" dxfId="6523" priority="170" operator="equal">
      <formula>"Catastrófico"</formula>
    </cfRule>
    <cfRule type="cellIs" dxfId="6522" priority="171" operator="equal">
      <formula>"Mayor"</formula>
    </cfRule>
    <cfRule type="cellIs" dxfId="6521" priority="172" operator="equal">
      <formula>"Moderado"</formula>
    </cfRule>
    <cfRule type="cellIs" dxfId="6520" priority="173" operator="equal">
      <formula>"Menor"</formula>
    </cfRule>
    <cfRule type="cellIs" dxfId="6519" priority="174" operator="equal">
      <formula>"Leve"</formula>
    </cfRule>
  </conditionalFormatting>
  <conditionalFormatting sqref="O60">
    <cfRule type="cellIs" dxfId="6518" priority="141" operator="equal">
      <formula>"Catastrófico"</formula>
    </cfRule>
    <cfRule type="cellIs" dxfId="6517" priority="142" operator="equal">
      <formula>"Mayor"</formula>
    </cfRule>
    <cfRule type="cellIs" dxfId="6516" priority="143" operator="equal">
      <formula>"Moderado"</formula>
    </cfRule>
    <cfRule type="cellIs" dxfId="6515" priority="144" operator="equal">
      <formula>"Menor"</formula>
    </cfRule>
    <cfRule type="cellIs" dxfId="6514" priority="145" operator="equal">
      <formula>"Leve"</formula>
    </cfRule>
  </conditionalFormatting>
  <conditionalFormatting sqref="Q11">
    <cfRule type="cellIs" dxfId="6513" priority="335" operator="equal">
      <formula>"Extremo"</formula>
    </cfRule>
    <cfRule type="cellIs" dxfId="6512" priority="336" operator="equal">
      <formula>"Alto"</formula>
    </cfRule>
    <cfRule type="cellIs" dxfId="6511" priority="337" operator="equal">
      <formula>"Moderado"</formula>
    </cfRule>
    <cfRule type="cellIs" dxfId="6510" priority="338" operator="equal">
      <formula>"Bajo"</formula>
    </cfRule>
  </conditionalFormatting>
  <conditionalFormatting sqref="Q18">
    <cfRule type="cellIs" dxfId="6509" priority="306" operator="equal">
      <formula>"Extremo"</formula>
    </cfRule>
    <cfRule type="cellIs" dxfId="6508" priority="307" operator="equal">
      <formula>"Alto"</formula>
    </cfRule>
    <cfRule type="cellIs" dxfId="6507" priority="308" operator="equal">
      <formula>"Moderado"</formula>
    </cfRule>
    <cfRule type="cellIs" dxfId="6506" priority="309" operator="equal">
      <formula>"Bajo"</formula>
    </cfRule>
  </conditionalFormatting>
  <conditionalFormatting sqref="Q25">
    <cfRule type="cellIs" dxfId="6505" priority="277" operator="equal">
      <formula>"Extremo"</formula>
    </cfRule>
    <cfRule type="cellIs" dxfId="6504" priority="278" operator="equal">
      <formula>"Alto"</formula>
    </cfRule>
    <cfRule type="cellIs" dxfId="6503" priority="279" operator="equal">
      <formula>"Moderado"</formula>
    </cfRule>
    <cfRule type="cellIs" dxfId="6502" priority="280" operator="equal">
      <formula>"Bajo"</formula>
    </cfRule>
  </conditionalFormatting>
  <conditionalFormatting sqref="Q32">
    <cfRule type="cellIs" dxfId="6501" priority="248" operator="equal">
      <formula>"Extremo"</formula>
    </cfRule>
    <cfRule type="cellIs" dxfId="6500" priority="249" operator="equal">
      <formula>"Alto"</formula>
    </cfRule>
    <cfRule type="cellIs" dxfId="6499" priority="250" operator="equal">
      <formula>"Moderado"</formula>
    </cfRule>
    <cfRule type="cellIs" dxfId="6498" priority="251" operator="equal">
      <formula>"Bajo"</formula>
    </cfRule>
  </conditionalFormatting>
  <conditionalFormatting sqref="Q39">
    <cfRule type="cellIs" dxfId="6497" priority="219" operator="equal">
      <formula>"Extremo"</formula>
    </cfRule>
    <cfRule type="cellIs" dxfId="6496" priority="220" operator="equal">
      <formula>"Alto"</formula>
    </cfRule>
    <cfRule type="cellIs" dxfId="6495" priority="221" operator="equal">
      <formula>"Moderado"</formula>
    </cfRule>
    <cfRule type="cellIs" dxfId="6494" priority="222" operator="equal">
      <formula>"Bajo"</formula>
    </cfRule>
  </conditionalFormatting>
  <conditionalFormatting sqref="Q46">
    <cfRule type="cellIs" dxfId="6493" priority="190" operator="equal">
      <formula>"Extremo"</formula>
    </cfRule>
    <cfRule type="cellIs" dxfId="6492" priority="191" operator="equal">
      <formula>"Alto"</formula>
    </cfRule>
    <cfRule type="cellIs" dxfId="6491" priority="192" operator="equal">
      <formula>"Moderado"</formula>
    </cfRule>
    <cfRule type="cellIs" dxfId="6490" priority="193" operator="equal">
      <formula>"Bajo"</formula>
    </cfRule>
  </conditionalFormatting>
  <conditionalFormatting sqref="Q53">
    <cfRule type="cellIs" dxfId="6489" priority="161" operator="equal">
      <formula>"Extremo"</formula>
    </cfRule>
    <cfRule type="cellIs" dxfId="6488" priority="162" operator="equal">
      <formula>"Alto"</formula>
    </cfRule>
    <cfRule type="cellIs" dxfId="6487" priority="163" operator="equal">
      <formula>"Moderado"</formula>
    </cfRule>
    <cfRule type="cellIs" dxfId="6486" priority="164" operator="equal">
      <formula>"Bajo"</formula>
    </cfRule>
  </conditionalFormatting>
  <conditionalFormatting sqref="Q60">
    <cfRule type="cellIs" dxfId="6485" priority="132" operator="equal">
      <formula>"Extremo"</formula>
    </cfRule>
    <cfRule type="cellIs" dxfId="6484" priority="133" operator="equal">
      <formula>"Alto"</formula>
    </cfRule>
    <cfRule type="cellIs" dxfId="6483" priority="134" operator="equal">
      <formula>"Moderado"</formula>
    </cfRule>
    <cfRule type="cellIs" dxfId="6482" priority="135" operator="equal">
      <formula>"Bajo"</formula>
    </cfRule>
  </conditionalFormatting>
  <conditionalFormatting sqref="AE11">
    <cfRule type="cellIs" dxfId="6481" priority="330" operator="equal">
      <formula>"Muy Alta"</formula>
    </cfRule>
    <cfRule type="cellIs" dxfId="6480" priority="331" operator="equal">
      <formula>"Alta"</formula>
    </cfRule>
    <cfRule type="cellIs" dxfId="6479" priority="332" operator="equal">
      <formula>"Media"</formula>
    </cfRule>
    <cfRule type="cellIs" dxfId="6478" priority="333" operator="equal">
      <formula>"Baja"</formula>
    </cfRule>
    <cfRule type="cellIs" dxfId="6477" priority="334" operator="equal">
      <formula>"Muy Baja"</formula>
    </cfRule>
  </conditionalFormatting>
  <conditionalFormatting sqref="AE18">
    <cfRule type="cellIs" dxfId="6476" priority="301" operator="equal">
      <formula>"Muy Alta"</formula>
    </cfRule>
    <cfRule type="cellIs" dxfId="6475" priority="302" operator="equal">
      <formula>"Alta"</formula>
    </cfRule>
    <cfRule type="cellIs" dxfId="6474" priority="303" operator="equal">
      <formula>"Media"</formula>
    </cfRule>
    <cfRule type="cellIs" dxfId="6473" priority="304" operator="equal">
      <formula>"Baja"</formula>
    </cfRule>
    <cfRule type="cellIs" dxfId="6472" priority="305" operator="equal">
      <formula>"Muy Baja"</formula>
    </cfRule>
  </conditionalFormatting>
  <conditionalFormatting sqref="AE25">
    <cfRule type="cellIs" dxfId="6471" priority="272" operator="equal">
      <formula>"Muy Alta"</formula>
    </cfRule>
    <cfRule type="cellIs" dxfId="6470" priority="273" operator="equal">
      <formula>"Alta"</formula>
    </cfRule>
    <cfRule type="cellIs" dxfId="6469" priority="274" operator="equal">
      <formula>"Media"</formula>
    </cfRule>
    <cfRule type="cellIs" dxfId="6468" priority="275" operator="equal">
      <formula>"Baja"</formula>
    </cfRule>
    <cfRule type="cellIs" dxfId="6467" priority="276" operator="equal">
      <formula>"Muy Baja"</formula>
    </cfRule>
  </conditionalFormatting>
  <conditionalFormatting sqref="AE32">
    <cfRule type="cellIs" dxfId="6466" priority="243" operator="equal">
      <formula>"Muy Alta"</formula>
    </cfRule>
    <cfRule type="cellIs" dxfId="6465" priority="244" operator="equal">
      <formula>"Alta"</formula>
    </cfRule>
    <cfRule type="cellIs" dxfId="6464" priority="245" operator="equal">
      <formula>"Media"</formula>
    </cfRule>
    <cfRule type="cellIs" dxfId="6463" priority="246" operator="equal">
      <formula>"Baja"</formula>
    </cfRule>
    <cfRule type="cellIs" dxfId="6462" priority="247" operator="equal">
      <formula>"Muy Baja"</formula>
    </cfRule>
  </conditionalFormatting>
  <conditionalFormatting sqref="AE39">
    <cfRule type="cellIs" dxfId="6461" priority="214" operator="equal">
      <formula>"Muy Alta"</formula>
    </cfRule>
    <cfRule type="cellIs" dxfId="6460" priority="215" operator="equal">
      <formula>"Alta"</formula>
    </cfRule>
    <cfRule type="cellIs" dxfId="6459" priority="216" operator="equal">
      <formula>"Media"</formula>
    </cfRule>
    <cfRule type="cellIs" dxfId="6458" priority="217" operator="equal">
      <formula>"Baja"</formula>
    </cfRule>
    <cfRule type="cellIs" dxfId="6457" priority="218" operator="equal">
      <formula>"Muy Baja"</formula>
    </cfRule>
  </conditionalFormatting>
  <conditionalFormatting sqref="AE46">
    <cfRule type="cellIs" dxfId="6456" priority="185" operator="equal">
      <formula>"Muy Alta"</formula>
    </cfRule>
    <cfRule type="cellIs" dxfId="6455" priority="186" operator="equal">
      <formula>"Alta"</formula>
    </cfRule>
    <cfRule type="cellIs" dxfId="6454" priority="187" operator="equal">
      <formula>"Media"</formula>
    </cfRule>
    <cfRule type="cellIs" dxfId="6453" priority="188" operator="equal">
      <formula>"Baja"</formula>
    </cfRule>
    <cfRule type="cellIs" dxfId="6452" priority="189" operator="equal">
      <formula>"Muy Baja"</formula>
    </cfRule>
  </conditionalFormatting>
  <conditionalFormatting sqref="AE53">
    <cfRule type="cellIs" dxfId="6451" priority="156" operator="equal">
      <formula>"Muy Alta"</formula>
    </cfRule>
    <cfRule type="cellIs" dxfId="6450" priority="157" operator="equal">
      <formula>"Alta"</formula>
    </cfRule>
    <cfRule type="cellIs" dxfId="6449" priority="158" operator="equal">
      <formula>"Media"</formula>
    </cfRule>
    <cfRule type="cellIs" dxfId="6448" priority="159" operator="equal">
      <formula>"Baja"</formula>
    </cfRule>
    <cfRule type="cellIs" dxfId="6447" priority="160" operator="equal">
      <formula>"Muy Baja"</formula>
    </cfRule>
  </conditionalFormatting>
  <conditionalFormatting sqref="AE60">
    <cfRule type="cellIs" dxfId="6446" priority="127" operator="equal">
      <formula>"Muy Alta"</formula>
    </cfRule>
    <cfRule type="cellIs" dxfId="6445" priority="128" operator="equal">
      <formula>"Alta"</formula>
    </cfRule>
    <cfRule type="cellIs" dxfId="6444" priority="129" operator="equal">
      <formula>"Media"</formula>
    </cfRule>
    <cfRule type="cellIs" dxfId="6443" priority="130" operator="equal">
      <formula>"Baja"</formula>
    </cfRule>
    <cfRule type="cellIs" dxfId="6442" priority="131" operator="equal">
      <formula>"Muy Baja"</formula>
    </cfRule>
  </conditionalFormatting>
  <conditionalFormatting sqref="AG11">
    <cfRule type="cellIs" dxfId="6441" priority="325" operator="equal">
      <formula>"Catastrófico"</formula>
    </cfRule>
    <cfRule type="cellIs" dxfId="6440" priority="326" operator="equal">
      <formula>"Mayor"</formula>
    </cfRule>
    <cfRule type="cellIs" dxfId="6439" priority="327" operator="equal">
      <formula>"Moderado"</formula>
    </cfRule>
    <cfRule type="cellIs" dxfId="6438" priority="328" operator="equal">
      <formula>"Menor"</formula>
    </cfRule>
    <cfRule type="cellIs" dxfId="6437" priority="329" operator="equal">
      <formula>"Leve"</formula>
    </cfRule>
  </conditionalFormatting>
  <conditionalFormatting sqref="AG18">
    <cfRule type="cellIs" dxfId="6436" priority="296" operator="equal">
      <formula>"Catastrófico"</formula>
    </cfRule>
    <cfRule type="cellIs" dxfId="6435" priority="297" operator="equal">
      <formula>"Mayor"</formula>
    </cfRule>
    <cfRule type="cellIs" dxfId="6434" priority="298" operator="equal">
      <formula>"Moderado"</formula>
    </cfRule>
    <cfRule type="cellIs" dxfId="6433" priority="299" operator="equal">
      <formula>"Menor"</formula>
    </cfRule>
    <cfRule type="cellIs" dxfId="6432" priority="300" operator="equal">
      <formula>"Leve"</formula>
    </cfRule>
  </conditionalFormatting>
  <conditionalFormatting sqref="AG25">
    <cfRule type="cellIs" dxfId="6431" priority="267" operator="equal">
      <formula>"Catastrófico"</formula>
    </cfRule>
    <cfRule type="cellIs" dxfId="6430" priority="268" operator="equal">
      <formula>"Mayor"</formula>
    </cfRule>
    <cfRule type="cellIs" dxfId="6429" priority="269" operator="equal">
      <formula>"Moderado"</formula>
    </cfRule>
    <cfRule type="cellIs" dxfId="6428" priority="270" operator="equal">
      <formula>"Menor"</formula>
    </cfRule>
    <cfRule type="cellIs" dxfId="6427" priority="271" operator="equal">
      <formula>"Leve"</formula>
    </cfRule>
  </conditionalFormatting>
  <conditionalFormatting sqref="AG32">
    <cfRule type="cellIs" dxfId="6426" priority="238" operator="equal">
      <formula>"Catastrófico"</formula>
    </cfRule>
    <cfRule type="cellIs" dxfId="6425" priority="239" operator="equal">
      <formula>"Mayor"</formula>
    </cfRule>
    <cfRule type="cellIs" dxfId="6424" priority="240" operator="equal">
      <formula>"Moderado"</formula>
    </cfRule>
    <cfRule type="cellIs" dxfId="6423" priority="241" operator="equal">
      <formula>"Menor"</formula>
    </cfRule>
    <cfRule type="cellIs" dxfId="6422" priority="242" operator="equal">
      <formula>"Leve"</formula>
    </cfRule>
  </conditionalFormatting>
  <conditionalFormatting sqref="AG39">
    <cfRule type="cellIs" dxfId="6421" priority="209" operator="equal">
      <formula>"Catastrófico"</formula>
    </cfRule>
    <cfRule type="cellIs" dxfId="6420" priority="210" operator="equal">
      <formula>"Mayor"</formula>
    </cfRule>
    <cfRule type="cellIs" dxfId="6419" priority="211" operator="equal">
      <formula>"Moderado"</formula>
    </cfRule>
    <cfRule type="cellIs" dxfId="6418" priority="212" operator="equal">
      <formula>"Menor"</formula>
    </cfRule>
    <cfRule type="cellIs" dxfId="6417" priority="213" operator="equal">
      <formula>"Leve"</formula>
    </cfRule>
  </conditionalFormatting>
  <conditionalFormatting sqref="AG46">
    <cfRule type="cellIs" dxfId="6416" priority="180" operator="equal">
      <formula>"Catastrófico"</formula>
    </cfRule>
    <cfRule type="cellIs" dxfId="6415" priority="181" operator="equal">
      <formula>"Mayor"</formula>
    </cfRule>
    <cfRule type="cellIs" dxfId="6414" priority="182" operator="equal">
      <formula>"Moderado"</formula>
    </cfRule>
    <cfRule type="cellIs" dxfId="6413" priority="183" operator="equal">
      <formula>"Menor"</formula>
    </cfRule>
    <cfRule type="cellIs" dxfId="6412" priority="184" operator="equal">
      <formula>"Leve"</formula>
    </cfRule>
  </conditionalFormatting>
  <conditionalFormatting sqref="AG53">
    <cfRule type="cellIs" dxfId="6411" priority="151" operator="equal">
      <formula>"Catastrófico"</formula>
    </cfRule>
    <cfRule type="cellIs" dxfId="6410" priority="152" operator="equal">
      <formula>"Mayor"</formula>
    </cfRule>
    <cfRule type="cellIs" dxfId="6409" priority="153" operator="equal">
      <formula>"Moderado"</formula>
    </cfRule>
    <cfRule type="cellIs" dxfId="6408" priority="154" operator="equal">
      <formula>"Menor"</formula>
    </cfRule>
    <cfRule type="cellIs" dxfId="6407" priority="155" operator="equal">
      <formula>"Leve"</formula>
    </cfRule>
  </conditionalFormatting>
  <conditionalFormatting sqref="AG60">
    <cfRule type="cellIs" dxfId="6406" priority="122" operator="equal">
      <formula>"Catastrófico"</formula>
    </cfRule>
    <cfRule type="cellIs" dxfId="6405" priority="123" operator="equal">
      <formula>"Mayor"</formula>
    </cfRule>
    <cfRule type="cellIs" dxfId="6404" priority="124" operator="equal">
      <formula>"Moderado"</formula>
    </cfRule>
    <cfRule type="cellIs" dxfId="6403" priority="125" operator="equal">
      <formula>"Menor"</formula>
    </cfRule>
    <cfRule type="cellIs" dxfId="6402" priority="126" operator="equal">
      <formula>"Leve"</formula>
    </cfRule>
  </conditionalFormatting>
  <conditionalFormatting sqref="AI11">
    <cfRule type="cellIs" dxfId="6401" priority="321" operator="equal">
      <formula>"Extremo"</formula>
    </cfRule>
    <cfRule type="cellIs" dxfId="6400" priority="322" operator="equal">
      <formula>"Alto"</formula>
    </cfRule>
    <cfRule type="cellIs" dxfId="6399" priority="323" operator="equal">
      <formula>"Moderado"</formula>
    </cfRule>
    <cfRule type="cellIs" dxfId="6398" priority="324" operator="equal">
      <formula>"Bajo"</formula>
    </cfRule>
  </conditionalFormatting>
  <conditionalFormatting sqref="AI18">
    <cfRule type="cellIs" dxfId="6397" priority="292" operator="equal">
      <formula>"Extremo"</formula>
    </cfRule>
    <cfRule type="cellIs" dxfId="6396" priority="293" operator="equal">
      <formula>"Alto"</formula>
    </cfRule>
    <cfRule type="cellIs" dxfId="6395" priority="294" operator="equal">
      <formula>"Moderado"</formula>
    </cfRule>
    <cfRule type="cellIs" dxfId="6394" priority="295" operator="equal">
      <formula>"Bajo"</formula>
    </cfRule>
  </conditionalFormatting>
  <conditionalFormatting sqref="AI25">
    <cfRule type="cellIs" dxfId="6393" priority="263" operator="equal">
      <formula>"Extremo"</formula>
    </cfRule>
    <cfRule type="cellIs" dxfId="6392" priority="264" operator="equal">
      <formula>"Alto"</formula>
    </cfRule>
    <cfRule type="cellIs" dxfId="6391" priority="265" operator="equal">
      <formula>"Moderado"</formula>
    </cfRule>
    <cfRule type="cellIs" dxfId="6390" priority="266" operator="equal">
      <formula>"Bajo"</formula>
    </cfRule>
  </conditionalFormatting>
  <conditionalFormatting sqref="AI32">
    <cfRule type="cellIs" dxfId="6389" priority="234" operator="equal">
      <formula>"Extremo"</formula>
    </cfRule>
    <cfRule type="cellIs" dxfId="6388" priority="235" operator="equal">
      <formula>"Alto"</formula>
    </cfRule>
    <cfRule type="cellIs" dxfId="6387" priority="236" operator="equal">
      <formula>"Moderado"</formula>
    </cfRule>
    <cfRule type="cellIs" dxfId="6386" priority="237" operator="equal">
      <formula>"Bajo"</formula>
    </cfRule>
  </conditionalFormatting>
  <conditionalFormatting sqref="AI39">
    <cfRule type="cellIs" dxfId="6385" priority="205" operator="equal">
      <formula>"Extremo"</formula>
    </cfRule>
    <cfRule type="cellIs" dxfId="6384" priority="206" operator="equal">
      <formula>"Alto"</formula>
    </cfRule>
    <cfRule type="cellIs" dxfId="6383" priority="207" operator="equal">
      <formula>"Moderado"</formula>
    </cfRule>
    <cfRule type="cellIs" dxfId="6382" priority="208" operator="equal">
      <formula>"Bajo"</formula>
    </cfRule>
  </conditionalFormatting>
  <conditionalFormatting sqref="AI46">
    <cfRule type="cellIs" dxfId="6381" priority="176" operator="equal">
      <formula>"Extremo"</formula>
    </cfRule>
    <cfRule type="cellIs" dxfId="6380" priority="177" operator="equal">
      <formula>"Alto"</formula>
    </cfRule>
    <cfRule type="cellIs" dxfId="6379" priority="178" operator="equal">
      <formula>"Moderado"</formula>
    </cfRule>
    <cfRule type="cellIs" dxfId="6378" priority="179" operator="equal">
      <formula>"Bajo"</formula>
    </cfRule>
  </conditionalFormatting>
  <conditionalFormatting sqref="AI53">
    <cfRule type="cellIs" dxfId="6377" priority="147" operator="equal">
      <formula>"Extremo"</formula>
    </cfRule>
    <cfRule type="cellIs" dxfId="6376" priority="148" operator="equal">
      <formula>"Alto"</formula>
    </cfRule>
    <cfRule type="cellIs" dxfId="6375" priority="149" operator="equal">
      <formula>"Moderado"</formula>
    </cfRule>
    <cfRule type="cellIs" dxfId="6374" priority="150" operator="equal">
      <formula>"Bajo"</formula>
    </cfRule>
  </conditionalFormatting>
  <conditionalFormatting sqref="AI60">
    <cfRule type="cellIs" dxfId="6373" priority="118" operator="equal">
      <formula>"Extremo"</formula>
    </cfRule>
    <cfRule type="cellIs" dxfId="6372" priority="119" operator="equal">
      <formula>"Alto"</formula>
    </cfRule>
    <cfRule type="cellIs" dxfId="6371" priority="120" operator="equal">
      <formula>"Moderado"</formula>
    </cfRule>
    <cfRule type="cellIs" dxfId="6370" priority="121" operator="equal">
      <formula>"Bajo"</formula>
    </cfRule>
  </conditionalFormatting>
  <conditionalFormatting sqref="K67">
    <cfRule type="cellIs" dxfId="6369" priority="107" operator="equal">
      <formula>"Muy Alta"</formula>
    </cfRule>
    <cfRule type="cellIs" dxfId="6368" priority="108" operator="equal">
      <formula>"Alta"</formula>
    </cfRule>
    <cfRule type="cellIs" dxfId="6367" priority="109" operator="equal">
      <formula>"Media"</formula>
    </cfRule>
    <cfRule type="cellIs" dxfId="6366" priority="110" operator="equal">
      <formula>"Baja"</formula>
    </cfRule>
    <cfRule type="cellIs" dxfId="6365" priority="111" operator="equal">
      <formula>"Muy Baja"</formula>
    </cfRule>
  </conditionalFormatting>
  <conditionalFormatting sqref="N67">
    <cfRule type="containsText" dxfId="6364" priority="88" operator="containsText" text="❌">
      <formula>NOT(ISERROR(SEARCH("❌",N67)))</formula>
    </cfRule>
  </conditionalFormatting>
  <conditionalFormatting sqref="O67">
    <cfRule type="cellIs" dxfId="6363" priority="112" operator="equal">
      <formula>"Catastrófico"</formula>
    </cfRule>
    <cfRule type="cellIs" dxfId="6362" priority="113" operator="equal">
      <formula>"Mayor"</formula>
    </cfRule>
    <cfRule type="cellIs" dxfId="6361" priority="114" operator="equal">
      <formula>"Moderado"</formula>
    </cfRule>
    <cfRule type="cellIs" dxfId="6360" priority="115" operator="equal">
      <formula>"Menor"</formula>
    </cfRule>
    <cfRule type="cellIs" dxfId="6359" priority="116" operator="equal">
      <formula>"Leve"</formula>
    </cfRule>
  </conditionalFormatting>
  <conditionalFormatting sqref="Q67">
    <cfRule type="cellIs" dxfId="6358" priority="103" operator="equal">
      <formula>"Extremo"</formula>
    </cfRule>
    <cfRule type="cellIs" dxfId="6357" priority="104" operator="equal">
      <formula>"Alto"</formula>
    </cfRule>
    <cfRule type="cellIs" dxfId="6356" priority="105" operator="equal">
      <formula>"Moderado"</formula>
    </cfRule>
    <cfRule type="cellIs" dxfId="6355" priority="106" operator="equal">
      <formula>"Bajo"</formula>
    </cfRule>
  </conditionalFormatting>
  <conditionalFormatting sqref="AE67">
    <cfRule type="cellIs" dxfId="6354" priority="98" operator="equal">
      <formula>"Muy Alta"</formula>
    </cfRule>
    <cfRule type="cellIs" dxfId="6353" priority="99" operator="equal">
      <formula>"Alta"</formula>
    </cfRule>
    <cfRule type="cellIs" dxfId="6352" priority="100" operator="equal">
      <formula>"Media"</formula>
    </cfRule>
    <cfRule type="cellIs" dxfId="6351" priority="101" operator="equal">
      <formula>"Baja"</formula>
    </cfRule>
    <cfRule type="cellIs" dxfId="6350" priority="102" operator="equal">
      <formula>"Muy Baja"</formula>
    </cfRule>
  </conditionalFormatting>
  <conditionalFormatting sqref="AG67">
    <cfRule type="cellIs" dxfId="6349" priority="93" operator="equal">
      <formula>"Catastrófico"</formula>
    </cfRule>
    <cfRule type="cellIs" dxfId="6348" priority="94" operator="equal">
      <formula>"Mayor"</formula>
    </cfRule>
    <cfRule type="cellIs" dxfId="6347" priority="95" operator="equal">
      <formula>"Moderado"</formula>
    </cfRule>
    <cfRule type="cellIs" dxfId="6346" priority="96" operator="equal">
      <formula>"Menor"</formula>
    </cfRule>
    <cfRule type="cellIs" dxfId="6345" priority="97" operator="equal">
      <formula>"Leve"</formula>
    </cfRule>
  </conditionalFormatting>
  <conditionalFormatting sqref="AI67">
    <cfRule type="cellIs" dxfId="6344" priority="89" operator="equal">
      <formula>"Extremo"</formula>
    </cfRule>
    <cfRule type="cellIs" dxfId="6343" priority="90" operator="equal">
      <formula>"Alto"</formula>
    </cfRule>
    <cfRule type="cellIs" dxfId="6342" priority="91" operator="equal">
      <formula>"Moderado"</formula>
    </cfRule>
    <cfRule type="cellIs" dxfId="6341" priority="92" operator="equal">
      <formula>"Bajo"</formula>
    </cfRule>
  </conditionalFormatting>
  <conditionalFormatting sqref="K74">
    <cfRule type="cellIs" dxfId="6340" priority="78" operator="equal">
      <formula>"Muy Alta"</formula>
    </cfRule>
    <cfRule type="cellIs" dxfId="6339" priority="79" operator="equal">
      <formula>"Alta"</formula>
    </cfRule>
    <cfRule type="cellIs" dxfId="6338" priority="80" operator="equal">
      <formula>"Media"</formula>
    </cfRule>
    <cfRule type="cellIs" dxfId="6337" priority="81" operator="equal">
      <formula>"Baja"</formula>
    </cfRule>
    <cfRule type="cellIs" dxfId="6336" priority="82" operator="equal">
      <formula>"Muy Baja"</formula>
    </cfRule>
  </conditionalFormatting>
  <conditionalFormatting sqref="N74">
    <cfRule type="containsText" dxfId="6335" priority="59" operator="containsText" text="❌">
      <formula>NOT(ISERROR(SEARCH("❌",N74)))</formula>
    </cfRule>
  </conditionalFormatting>
  <conditionalFormatting sqref="O74">
    <cfRule type="cellIs" dxfId="6334" priority="83" operator="equal">
      <formula>"Catastrófico"</formula>
    </cfRule>
    <cfRule type="cellIs" dxfId="6333" priority="84" operator="equal">
      <formula>"Mayor"</formula>
    </cfRule>
    <cfRule type="cellIs" dxfId="6332" priority="85" operator="equal">
      <formula>"Moderado"</formula>
    </cfRule>
    <cfRule type="cellIs" dxfId="6331" priority="86" operator="equal">
      <formula>"Menor"</formula>
    </cfRule>
    <cfRule type="cellIs" dxfId="6330" priority="87" operator="equal">
      <formula>"Leve"</formula>
    </cfRule>
  </conditionalFormatting>
  <conditionalFormatting sqref="Q74">
    <cfRule type="cellIs" dxfId="6329" priority="74" operator="equal">
      <formula>"Extremo"</formula>
    </cfRule>
    <cfRule type="cellIs" dxfId="6328" priority="75" operator="equal">
      <formula>"Alto"</formula>
    </cfRule>
    <cfRule type="cellIs" dxfId="6327" priority="76" operator="equal">
      <formula>"Moderado"</formula>
    </cfRule>
    <cfRule type="cellIs" dxfId="6326" priority="77" operator="equal">
      <formula>"Bajo"</formula>
    </cfRule>
  </conditionalFormatting>
  <conditionalFormatting sqref="AE74">
    <cfRule type="cellIs" dxfId="6325" priority="69" operator="equal">
      <formula>"Muy Alta"</formula>
    </cfRule>
    <cfRule type="cellIs" dxfId="6324" priority="70" operator="equal">
      <formula>"Alta"</formula>
    </cfRule>
    <cfRule type="cellIs" dxfId="6323" priority="71" operator="equal">
      <formula>"Media"</formula>
    </cfRule>
    <cfRule type="cellIs" dxfId="6322" priority="72" operator="equal">
      <formula>"Baja"</formula>
    </cfRule>
    <cfRule type="cellIs" dxfId="6321" priority="73" operator="equal">
      <formula>"Muy Baja"</formula>
    </cfRule>
  </conditionalFormatting>
  <conditionalFormatting sqref="AG74">
    <cfRule type="cellIs" dxfId="6320" priority="64" operator="equal">
      <formula>"Catastrófico"</formula>
    </cfRule>
    <cfRule type="cellIs" dxfId="6319" priority="65" operator="equal">
      <formula>"Mayor"</formula>
    </cfRule>
    <cfRule type="cellIs" dxfId="6318" priority="66" operator="equal">
      <formula>"Moderado"</formula>
    </cfRule>
    <cfRule type="cellIs" dxfId="6317" priority="67" operator="equal">
      <formula>"Menor"</formula>
    </cfRule>
    <cfRule type="cellIs" dxfId="6316" priority="68" operator="equal">
      <formula>"Leve"</formula>
    </cfRule>
  </conditionalFormatting>
  <conditionalFormatting sqref="AI74">
    <cfRule type="cellIs" dxfId="6315" priority="60" operator="equal">
      <formula>"Extremo"</formula>
    </cfRule>
    <cfRule type="cellIs" dxfId="6314" priority="61" operator="equal">
      <formula>"Alto"</formula>
    </cfRule>
    <cfRule type="cellIs" dxfId="6313" priority="62" operator="equal">
      <formula>"Moderado"</formula>
    </cfRule>
    <cfRule type="cellIs" dxfId="6312" priority="63" operator="equal">
      <formula>"Bajo"</formula>
    </cfRule>
  </conditionalFormatting>
  <conditionalFormatting sqref="K81">
    <cfRule type="cellIs" dxfId="6311" priority="49" operator="equal">
      <formula>"Muy Alta"</formula>
    </cfRule>
    <cfRule type="cellIs" dxfId="6310" priority="50" operator="equal">
      <formula>"Alta"</formula>
    </cfRule>
    <cfRule type="cellIs" dxfId="6309" priority="51" operator="equal">
      <formula>"Media"</formula>
    </cfRule>
    <cfRule type="cellIs" dxfId="6308" priority="52" operator="equal">
      <formula>"Baja"</formula>
    </cfRule>
    <cfRule type="cellIs" dxfId="6307" priority="53" operator="equal">
      <formula>"Muy Baja"</formula>
    </cfRule>
  </conditionalFormatting>
  <conditionalFormatting sqref="N81">
    <cfRule type="containsText" dxfId="6306" priority="39" operator="containsText" text="❌">
      <formula>NOT(ISERROR(SEARCH("❌",N81)))</formula>
    </cfRule>
  </conditionalFormatting>
  <conditionalFormatting sqref="O81">
    <cfRule type="cellIs" dxfId="6305" priority="54" operator="equal">
      <formula>"Catastrófico"</formula>
    </cfRule>
    <cfRule type="cellIs" dxfId="6304" priority="55" operator="equal">
      <formula>"Mayor"</formula>
    </cfRule>
    <cfRule type="cellIs" dxfId="6303" priority="56" operator="equal">
      <formula>"Moderado"</formula>
    </cfRule>
    <cfRule type="cellIs" dxfId="6302" priority="57" operator="equal">
      <formula>"Menor"</formula>
    </cfRule>
    <cfRule type="cellIs" dxfId="6301" priority="58" operator="equal">
      <formula>"Leve"</formula>
    </cfRule>
  </conditionalFormatting>
  <conditionalFormatting sqref="Q81">
    <cfRule type="cellIs" dxfId="6300" priority="45" operator="equal">
      <formula>"Extremo"</formula>
    </cfRule>
    <cfRule type="cellIs" dxfId="6299" priority="46" operator="equal">
      <formula>"Alto"</formula>
    </cfRule>
    <cfRule type="cellIs" dxfId="6298" priority="47" operator="equal">
      <formula>"Moderado"</formula>
    </cfRule>
    <cfRule type="cellIs" dxfId="6297" priority="48" operator="equal">
      <formula>"Bajo"</formula>
    </cfRule>
  </conditionalFormatting>
  <conditionalFormatting sqref="AE81">
    <cfRule type="cellIs" dxfId="6296" priority="40" operator="equal">
      <formula>"Muy Alta"</formula>
    </cfRule>
    <cfRule type="cellIs" dxfId="6295" priority="41" operator="equal">
      <formula>"Alta"</formula>
    </cfRule>
    <cfRule type="cellIs" dxfId="6294" priority="42" operator="equal">
      <formula>"Media"</formula>
    </cfRule>
    <cfRule type="cellIs" dxfId="6293" priority="43" operator="equal">
      <formula>"Baja"</formula>
    </cfRule>
    <cfRule type="cellIs" dxfId="6292" priority="44" operator="equal">
      <formula>"Muy Baja"</formula>
    </cfRule>
  </conditionalFormatting>
  <conditionalFormatting sqref="K88">
    <cfRule type="cellIs" dxfId="6291" priority="29" operator="equal">
      <formula>"Muy Alta"</formula>
    </cfRule>
    <cfRule type="cellIs" dxfId="6290" priority="30" operator="equal">
      <formula>"Alta"</formula>
    </cfRule>
    <cfRule type="cellIs" dxfId="6289" priority="31" operator="equal">
      <formula>"Media"</formula>
    </cfRule>
    <cfRule type="cellIs" dxfId="6288" priority="32" operator="equal">
      <formula>"Baja"</formula>
    </cfRule>
    <cfRule type="cellIs" dxfId="6287" priority="33" operator="equal">
      <formula>"Muy Baja"</formula>
    </cfRule>
  </conditionalFormatting>
  <conditionalFormatting sqref="N88">
    <cfRule type="containsText" dxfId="6286" priority="19" operator="containsText" text="❌">
      <formula>NOT(ISERROR(SEARCH("❌",N88)))</formula>
    </cfRule>
  </conditionalFormatting>
  <conditionalFormatting sqref="O88">
    <cfRule type="cellIs" dxfId="6285" priority="34" operator="equal">
      <formula>"Catastrófico"</formula>
    </cfRule>
    <cfRule type="cellIs" dxfId="6284" priority="35" operator="equal">
      <formula>"Mayor"</formula>
    </cfRule>
    <cfRule type="cellIs" dxfId="6283" priority="36" operator="equal">
      <formula>"Moderado"</formula>
    </cfRule>
    <cfRule type="cellIs" dxfId="6282" priority="37" operator="equal">
      <formula>"Menor"</formula>
    </cfRule>
    <cfRule type="cellIs" dxfId="6281" priority="38" operator="equal">
      <formula>"Leve"</formula>
    </cfRule>
  </conditionalFormatting>
  <conditionalFormatting sqref="Q88">
    <cfRule type="cellIs" dxfId="6280" priority="25" operator="equal">
      <formula>"Extremo"</formula>
    </cfRule>
    <cfRule type="cellIs" dxfId="6279" priority="26" operator="equal">
      <formula>"Alto"</formula>
    </cfRule>
    <cfRule type="cellIs" dxfId="6278" priority="27" operator="equal">
      <formula>"Moderado"</formula>
    </cfRule>
    <cfRule type="cellIs" dxfId="6277" priority="28" operator="equal">
      <formula>"Bajo"</formula>
    </cfRule>
  </conditionalFormatting>
  <conditionalFormatting sqref="AE88">
    <cfRule type="cellIs" dxfId="6276" priority="20" operator="equal">
      <formula>"Muy Alta"</formula>
    </cfRule>
    <cfRule type="cellIs" dxfId="6275" priority="21" operator="equal">
      <formula>"Alta"</formula>
    </cfRule>
    <cfRule type="cellIs" dxfId="6274" priority="22" operator="equal">
      <formula>"Media"</formula>
    </cfRule>
    <cfRule type="cellIs" dxfId="6273" priority="23" operator="equal">
      <formula>"Baja"</formula>
    </cfRule>
    <cfRule type="cellIs" dxfId="6272" priority="24" operator="equal">
      <formula>"Muy Baja"</formula>
    </cfRule>
  </conditionalFormatting>
  <conditionalFormatting sqref="AI81">
    <cfRule type="cellIs" dxfId="6271" priority="15" operator="equal">
      <formula>"Extremo"</formula>
    </cfRule>
    <cfRule type="cellIs" dxfId="6270" priority="16" operator="equal">
      <formula>"Alto"</formula>
    </cfRule>
    <cfRule type="cellIs" dxfId="6269" priority="17" operator="equal">
      <formula>"Moderado"</formula>
    </cfRule>
    <cfRule type="cellIs" dxfId="6268" priority="18" operator="equal">
      <formula>"Bajo"</formula>
    </cfRule>
  </conditionalFormatting>
  <conditionalFormatting sqref="AI88">
    <cfRule type="cellIs" dxfId="6267" priority="11" operator="equal">
      <formula>"Extremo"</formula>
    </cfRule>
    <cfRule type="cellIs" dxfId="6266" priority="12" operator="equal">
      <formula>"Alto"</formula>
    </cfRule>
    <cfRule type="cellIs" dxfId="6265" priority="13" operator="equal">
      <formula>"Moderado"</formula>
    </cfRule>
    <cfRule type="cellIs" dxfId="626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'D:\Descargas\[MATRIZ_RIESGOS_GESTION_ADMINISTRATIVA_ACTUAL 16-ENE_2026.xlsx]Opciones Tratamiento'!#REF!</xm:f>
          </x14:formula1>
          <xm:sqref>I11:I94 AJ53 AJ11 AJ18 AJ25 AJ32 AJ39 AJ46 AJ60 AJ67 AJ74 AJ81 AJ88 B11 C11:C94 AO11:AO94</xm:sqref>
        </x14:dataValidation>
        <x14:dataValidation type="list" allowBlank="1" showInputMessage="1" showErrorMessage="1">
          <x14:formula1>
            <xm:f>'D:\Descargas\[MATRIZ_RIESGOS_GESTION_ADMINISTRATIVA_ACTUAL 16-ENE_2026.xlsx]Tabla Impacto'!#REF!</xm:f>
          </x14:formula1>
          <xm:sqref>M11:M94</xm:sqref>
        </x14:dataValidation>
        <x14:dataValidation type="list" allowBlank="1" showInputMessage="1" showErrorMessage="1">
          <x14:formula1>
            <xm:f>'D:\Descargas\[MATRIZ_RIESGOS_GESTION_ADMINISTRATIVA_ACTUAL 16-ENE_2026.xlsx]Tabla Valoración controles'!#REF!</xm:f>
          </x14:formula1>
          <xm:sqref>X11:Y94 AA11:AC94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00"/>
  <sheetViews>
    <sheetView topLeftCell="A6" zoomScale="85" zoomScaleNormal="85" workbookViewId="0">
      <selection activeCell="G11" sqref="G11:G17"/>
    </sheetView>
  </sheetViews>
  <sheetFormatPr baseColWidth="10" defaultColWidth="14.42578125" defaultRowHeight="15"/>
  <cols>
    <col min="1" max="1" width="5.28515625" style="153" customWidth="1"/>
    <col min="2" max="2" width="17.28515625" style="153" customWidth="1"/>
    <col min="3" max="3" width="17.7109375" style="153" customWidth="1"/>
    <col min="4" max="4" width="20.5703125" style="153" customWidth="1"/>
    <col min="5" max="5" width="41.5703125" style="153" customWidth="1"/>
    <col min="6" max="7" width="25.7109375" style="153" customWidth="1"/>
    <col min="8" max="9" width="30.7109375" style="153" customWidth="1"/>
    <col min="10" max="10" width="14" style="153" customWidth="1"/>
    <col min="11" max="11" width="15.42578125" style="153" customWidth="1"/>
    <col min="12" max="12" width="11" style="153" customWidth="1"/>
    <col min="13" max="13" width="20.85546875" style="153" customWidth="1"/>
    <col min="14" max="14" width="10.7109375" style="153" hidden="1" customWidth="1"/>
    <col min="15" max="15" width="12.85546875" style="153" customWidth="1"/>
    <col min="16" max="16" width="10" style="153" customWidth="1"/>
    <col min="17" max="17" width="12.28515625" style="153" customWidth="1"/>
    <col min="18" max="18" width="5.85546875" style="153" customWidth="1"/>
    <col min="19" max="19" width="31.7109375" style="153" customWidth="1"/>
    <col min="20" max="20" width="41.7109375" style="153" customWidth="1"/>
    <col min="21" max="21" width="39.7109375" style="153" customWidth="1"/>
    <col min="22" max="22" width="73.7109375" style="153" customWidth="1"/>
    <col min="23" max="23" width="13.5703125" style="153" customWidth="1"/>
    <col min="24" max="24" width="6.85546875" style="153" customWidth="1"/>
    <col min="25" max="26" width="5.7109375" style="153" customWidth="1"/>
    <col min="27" max="28" width="5.5703125" style="153" customWidth="1"/>
    <col min="29" max="29" width="6" style="153" customWidth="1"/>
    <col min="30" max="31" width="7.5703125" style="153" customWidth="1"/>
    <col min="32" max="32" width="9.140625" style="153" customWidth="1"/>
    <col min="33" max="33" width="6.5703125" style="153" customWidth="1"/>
    <col min="34" max="34" width="9.7109375" style="153" customWidth="1"/>
    <col min="35" max="35" width="6.140625" style="153" customWidth="1"/>
    <col min="36" max="36" width="5.7109375" style="153" customWidth="1"/>
    <col min="37" max="37" width="28.42578125" style="153" customWidth="1"/>
    <col min="38" max="38" width="5.85546875" style="153" customWidth="1"/>
    <col min="39" max="39" width="33.85546875" style="153" customWidth="1"/>
    <col min="40" max="41" width="22.28515625" style="153" customWidth="1"/>
    <col min="42" max="42" width="23.5703125" style="153" customWidth="1"/>
    <col min="43" max="43" width="21.28515625" style="153" customWidth="1"/>
    <col min="44" max="44" width="15.85546875" style="153" customWidth="1"/>
    <col min="45" max="45" width="17.42578125" style="153" customWidth="1"/>
    <col min="46" max="63" width="11.42578125" style="153" customWidth="1"/>
    <col min="64" max="16384" width="14.42578125" style="153"/>
  </cols>
  <sheetData>
    <row r="1" spans="1:63" ht="16.5" customHeight="1">
      <c r="A1" s="82" t="s">
        <v>307</v>
      </c>
      <c r="B1" s="83"/>
      <c r="C1" s="432" t="s">
        <v>12</v>
      </c>
      <c r="D1" s="411"/>
      <c r="E1" s="411"/>
      <c r="F1" s="411"/>
      <c r="G1" s="411"/>
      <c r="H1" s="411"/>
      <c r="I1" s="411"/>
      <c r="J1" s="411"/>
      <c r="K1" s="411"/>
      <c r="L1" s="411"/>
      <c r="M1" s="411"/>
      <c r="N1" s="411"/>
      <c r="O1" s="411"/>
      <c r="P1" s="411"/>
      <c r="Q1" s="412"/>
      <c r="R1" s="433" t="s">
        <v>308</v>
      </c>
      <c r="S1" s="411"/>
      <c r="T1" s="411"/>
      <c r="U1" s="411"/>
      <c r="V1" s="411"/>
      <c r="W1" s="411"/>
      <c r="X1" s="411"/>
      <c r="Y1" s="411"/>
      <c r="Z1" s="411"/>
      <c r="AA1" s="411"/>
      <c r="AB1" s="411"/>
      <c r="AC1" s="411"/>
      <c r="AD1" s="411"/>
      <c r="AE1" s="411"/>
      <c r="AF1" s="411"/>
      <c r="AG1" s="411"/>
      <c r="AH1" s="411"/>
      <c r="AI1" s="411"/>
      <c r="AJ1" s="411"/>
      <c r="AK1" s="411"/>
      <c r="AL1" s="411"/>
      <c r="AM1" s="411"/>
      <c r="AN1" s="411"/>
      <c r="AO1" s="412"/>
      <c r="AP1" s="434" t="s">
        <v>866</v>
      </c>
      <c r="AQ1" s="435"/>
      <c r="AR1" s="435"/>
      <c r="AS1" s="436"/>
      <c r="AT1" s="84"/>
      <c r="AU1" s="84"/>
      <c r="AV1" s="84"/>
      <c r="AW1" s="84"/>
      <c r="AX1" s="84"/>
      <c r="AY1" s="84"/>
      <c r="AZ1" s="84"/>
      <c r="BA1" s="84"/>
      <c r="BB1" s="84"/>
      <c r="BC1" s="84"/>
      <c r="BD1" s="84"/>
      <c r="BE1" s="84"/>
      <c r="BF1" s="84"/>
      <c r="BG1" s="84"/>
      <c r="BH1" s="84"/>
      <c r="BI1" s="84"/>
      <c r="BJ1" s="84"/>
      <c r="BK1" s="84"/>
    </row>
    <row r="2" spans="1:63" ht="18" customHeight="1">
      <c r="A2" s="85"/>
      <c r="B2" s="86"/>
      <c r="C2" s="437" t="s">
        <v>310</v>
      </c>
      <c r="D2" s="359"/>
      <c r="E2" s="359"/>
      <c r="F2" s="359"/>
      <c r="G2" s="359"/>
      <c r="H2" s="359"/>
      <c r="I2" s="359"/>
      <c r="J2" s="359"/>
      <c r="K2" s="359"/>
      <c r="L2" s="359"/>
      <c r="M2" s="359"/>
      <c r="N2" s="359"/>
      <c r="O2" s="359"/>
      <c r="P2" s="359"/>
      <c r="Q2" s="414"/>
      <c r="R2" s="413"/>
      <c r="S2" s="359"/>
      <c r="T2" s="359"/>
      <c r="U2" s="359"/>
      <c r="V2" s="359"/>
      <c r="W2" s="359"/>
      <c r="X2" s="359"/>
      <c r="Y2" s="359"/>
      <c r="Z2" s="359"/>
      <c r="AA2" s="359"/>
      <c r="AB2" s="359"/>
      <c r="AC2" s="359"/>
      <c r="AD2" s="359"/>
      <c r="AE2" s="359"/>
      <c r="AF2" s="359"/>
      <c r="AG2" s="359"/>
      <c r="AH2" s="359"/>
      <c r="AI2" s="359"/>
      <c r="AJ2" s="359"/>
      <c r="AK2" s="359"/>
      <c r="AL2" s="359"/>
      <c r="AM2" s="359"/>
      <c r="AN2" s="359"/>
      <c r="AO2" s="414"/>
      <c r="AP2" s="438" t="s">
        <v>867</v>
      </c>
      <c r="AQ2" s="424"/>
      <c r="AR2" s="424"/>
      <c r="AS2" s="425"/>
      <c r="AT2" s="84"/>
      <c r="AU2" s="84"/>
      <c r="AV2" s="84"/>
      <c r="AW2" s="84"/>
      <c r="AX2" s="84"/>
      <c r="AY2" s="84"/>
      <c r="AZ2" s="84"/>
      <c r="BA2" s="84"/>
      <c r="BB2" s="84"/>
      <c r="BC2" s="84"/>
      <c r="BD2" s="84"/>
      <c r="BE2" s="84"/>
      <c r="BF2" s="84"/>
      <c r="BG2" s="84"/>
      <c r="BH2" s="84"/>
      <c r="BI2" s="84"/>
      <c r="BJ2" s="84"/>
      <c r="BK2" s="84"/>
    </row>
    <row r="3" spans="1:63" ht="18" customHeight="1">
      <c r="A3" s="85"/>
      <c r="B3" s="86"/>
      <c r="C3" s="437" t="s">
        <v>13</v>
      </c>
      <c r="D3" s="359"/>
      <c r="E3" s="359"/>
      <c r="F3" s="359"/>
      <c r="G3" s="359"/>
      <c r="H3" s="359"/>
      <c r="I3" s="359"/>
      <c r="J3" s="359"/>
      <c r="K3" s="359"/>
      <c r="L3" s="359"/>
      <c r="M3" s="359"/>
      <c r="N3" s="359"/>
      <c r="O3" s="359"/>
      <c r="P3" s="359"/>
      <c r="Q3" s="414"/>
      <c r="R3" s="413"/>
      <c r="S3" s="359"/>
      <c r="T3" s="359"/>
      <c r="U3" s="359"/>
      <c r="V3" s="359"/>
      <c r="W3" s="359"/>
      <c r="X3" s="359"/>
      <c r="Y3" s="359"/>
      <c r="Z3" s="359"/>
      <c r="AA3" s="359"/>
      <c r="AB3" s="359"/>
      <c r="AC3" s="359"/>
      <c r="AD3" s="359"/>
      <c r="AE3" s="359"/>
      <c r="AF3" s="359"/>
      <c r="AG3" s="359"/>
      <c r="AH3" s="359"/>
      <c r="AI3" s="359"/>
      <c r="AJ3" s="359"/>
      <c r="AK3" s="359"/>
      <c r="AL3" s="359"/>
      <c r="AM3" s="359"/>
      <c r="AN3" s="359"/>
      <c r="AO3" s="414"/>
      <c r="AP3" s="438" t="s">
        <v>868</v>
      </c>
      <c r="AQ3" s="424"/>
      <c r="AR3" s="424"/>
      <c r="AS3" s="425"/>
      <c r="AT3" s="84"/>
      <c r="AU3" s="84"/>
      <c r="AV3" s="84"/>
      <c r="AW3" s="84"/>
      <c r="AX3" s="84"/>
      <c r="AY3" s="84"/>
      <c r="AZ3" s="84"/>
      <c r="BA3" s="84"/>
      <c r="BB3" s="84"/>
      <c r="BC3" s="84"/>
      <c r="BD3" s="84"/>
      <c r="BE3" s="84"/>
      <c r="BF3" s="84"/>
      <c r="BG3" s="84"/>
      <c r="BH3" s="84"/>
      <c r="BI3" s="84"/>
      <c r="BJ3" s="84"/>
      <c r="BK3" s="84"/>
    </row>
    <row r="4" spans="1:63" ht="18.75" customHeight="1" thickBot="1">
      <c r="A4" s="87"/>
      <c r="B4" s="88"/>
      <c r="C4" s="439" t="s">
        <v>139</v>
      </c>
      <c r="D4" s="407"/>
      <c r="E4" s="407"/>
      <c r="F4" s="407"/>
      <c r="G4" s="407"/>
      <c r="H4" s="407"/>
      <c r="I4" s="407"/>
      <c r="J4" s="407"/>
      <c r="K4" s="407"/>
      <c r="L4" s="407"/>
      <c r="M4" s="407"/>
      <c r="N4" s="407"/>
      <c r="O4" s="407"/>
      <c r="P4" s="407"/>
      <c r="Q4" s="416"/>
      <c r="R4" s="415"/>
      <c r="S4" s="407"/>
      <c r="T4" s="407"/>
      <c r="U4" s="407"/>
      <c r="V4" s="407"/>
      <c r="W4" s="407"/>
      <c r="X4" s="407"/>
      <c r="Y4" s="407"/>
      <c r="Z4" s="407"/>
      <c r="AA4" s="407"/>
      <c r="AB4" s="407"/>
      <c r="AC4" s="407"/>
      <c r="AD4" s="407"/>
      <c r="AE4" s="407"/>
      <c r="AF4" s="407"/>
      <c r="AG4" s="407"/>
      <c r="AH4" s="407"/>
      <c r="AI4" s="407"/>
      <c r="AJ4" s="407"/>
      <c r="AK4" s="407"/>
      <c r="AL4" s="407"/>
      <c r="AM4" s="407"/>
      <c r="AN4" s="407"/>
      <c r="AO4" s="416"/>
      <c r="AP4" s="440" t="s">
        <v>869</v>
      </c>
      <c r="AQ4" s="428"/>
      <c r="AR4" s="428"/>
      <c r="AS4" s="429"/>
      <c r="AT4" s="89"/>
      <c r="AU4" s="89"/>
      <c r="AV4" s="89"/>
      <c r="AW4" s="89"/>
      <c r="AX4" s="89"/>
      <c r="AY4" s="89"/>
      <c r="AZ4" s="89"/>
      <c r="BA4" s="89"/>
      <c r="BB4" s="89"/>
      <c r="BC4" s="89"/>
      <c r="BD4" s="89"/>
      <c r="BE4" s="89"/>
      <c r="BF4" s="89"/>
      <c r="BG4" s="89"/>
      <c r="BH4" s="89"/>
      <c r="BI4" s="89"/>
      <c r="BJ4" s="89"/>
      <c r="BK4" s="89"/>
    </row>
    <row r="5" spans="1:63" ht="22.5" customHeight="1" thickBot="1">
      <c r="A5" s="420" t="s">
        <v>14</v>
      </c>
      <c r="B5" s="362"/>
      <c r="C5" s="362"/>
      <c r="D5" s="362"/>
      <c r="E5" s="421"/>
      <c r="F5" s="422" t="s">
        <v>1750</v>
      </c>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16"/>
      <c r="AT5" s="89"/>
      <c r="AU5" s="89"/>
      <c r="AV5" s="89"/>
      <c r="AW5" s="89"/>
      <c r="AX5" s="89"/>
      <c r="AY5" s="89"/>
      <c r="AZ5" s="89"/>
      <c r="BA5" s="89"/>
      <c r="BB5" s="89"/>
      <c r="BC5" s="89"/>
      <c r="BD5" s="89"/>
      <c r="BE5" s="89"/>
      <c r="BF5" s="89"/>
      <c r="BG5" s="89"/>
      <c r="BH5" s="89"/>
      <c r="BI5" s="89"/>
      <c r="BJ5" s="89"/>
      <c r="BK5" s="89"/>
    </row>
    <row r="6" spans="1:63" ht="33" customHeight="1" thickBot="1">
      <c r="A6" s="423" t="s">
        <v>15</v>
      </c>
      <c r="B6" s="424"/>
      <c r="C6" s="424"/>
      <c r="D6" s="424"/>
      <c r="E6" s="425"/>
      <c r="F6" s="426" t="s">
        <v>1751</v>
      </c>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5"/>
      <c r="AT6" s="89"/>
      <c r="AU6" s="89"/>
      <c r="AV6" s="89"/>
      <c r="AW6" s="89"/>
      <c r="AX6" s="89"/>
      <c r="AY6" s="89"/>
      <c r="AZ6" s="89"/>
      <c r="BA6" s="89"/>
      <c r="BB6" s="89"/>
      <c r="BC6" s="89"/>
      <c r="BD6" s="89"/>
      <c r="BE6" s="89"/>
      <c r="BF6" s="89"/>
      <c r="BG6" s="89"/>
      <c r="BH6" s="89"/>
      <c r="BI6" s="89"/>
      <c r="BJ6" s="89"/>
      <c r="BK6" s="89"/>
    </row>
    <row r="7" spans="1:63" ht="40.5" customHeight="1" thickBot="1">
      <c r="A7" s="427" t="s">
        <v>17</v>
      </c>
      <c r="B7" s="428"/>
      <c r="C7" s="428"/>
      <c r="D7" s="428"/>
      <c r="E7" s="429"/>
      <c r="F7" s="426" t="s">
        <v>1752</v>
      </c>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1"/>
      <c r="AT7" s="89"/>
      <c r="AU7" s="89"/>
      <c r="AV7" s="89"/>
      <c r="AW7" s="89"/>
      <c r="AX7" s="89"/>
      <c r="AY7" s="89"/>
      <c r="AZ7" s="89"/>
      <c r="BA7" s="89"/>
      <c r="BB7" s="89"/>
      <c r="BC7" s="89"/>
      <c r="BD7" s="89"/>
      <c r="BE7" s="89"/>
      <c r="BF7" s="89"/>
      <c r="BG7" s="89"/>
      <c r="BH7" s="89"/>
      <c r="BI7" s="89"/>
      <c r="BJ7" s="89"/>
      <c r="BK7" s="89"/>
    </row>
    <row r="8" spans="1:63" ht="19.5" customHeight="1" thickBot="1">
      <c r="A8" s="419" t="s">
        <v>18</v>
      </c>
      <c r="B8" s="404"/>
      <c r="C8" s="404"/>
      <c r="D8" s="404"/>
      <c r="E8" s="404"/>
      <c r="F8" s="404"/>
      <c r="G8" s="404"/>
      <c r="H8" s="404"/>
      <c r="I8" s="405"/>
      <c r="J8" s="419" t="s">
        <v>19</v>
      </c>
      <c r="K8" s="404"/>
      <c r="L8" s="404"/>
      <c r="M8" s="404"/>
      <c r="N8" s="404"/>
      <c r="O8" s="404"/>
      <c r="P8" s="404"/>
      <c r="Q8" s="405"/>
      <c r="R8" s="419" t="s">
        <v>314</v>
      </c>
      <c r="S8" s="404"/>
      <c r="T8" s="404"/>
      <c r="U8" s="404"/>
      <c r="V8" s="404"/>
      <c r="W8" s="404"/>
      <c r="X8" s="404"/>
      <c r="Y8" s="404"/>
      <c r="Z8" s="404"/>
      <c r="AA8" s="404"/>
      <c r="AB8" s="404"/>
      <c r="AC8" s="405"/>
      <c r="AD8" s="419" t="s">
        <v>20</v>
      </c>
      <c r="AE8" s="404"/>
      <c r="AF8" s="404"/>
      <c r="AG8" s="404"/>
      <c r="AH8" s="404"/>
      <c r="AI8" s="404"/>
      <c r="AJ8" s="404"/>
      <c r="AK8" s="394" t="s">
        <v>870</v>
      </c>
      <c r="AL8" s="419" t="s">
        <v>21</v>
      </c>
      <c r="AM8" s="404"/>
      <c r="AN8" s="404"/>
      <c r="AO8" s="405"/>
      <c r="AP8" s="394" t="s">
        <v>871</v>
      </c>
      <c r="AQ8" s="410" t="s">
        <v>22</v>
      </c>
      <c r="AR8" s="411"/>
      <c r="AS8" s="412"/>
      <c r="AT8" s="89"/>
      <c r="AU8" s="89"/>
      <c r="AV8" s="89"/>
      <c r="AW8" s="89"/>
      <c r="AX8" s="89"/>
      <c r="AY8" s="89"/>
      <c r="AZ8" s="89"/>
      <c r="BA8" s="89"/>
      <c r="BB8" s="89"/>
      <c r="BC8" s="89"/>
      <c r="BD8" s="89"/>
      <c r="BE8" s="89"/>
      <c r="BF8" s="89"/>
      <c r="BG8" s="89"/>
      <c r="BH8" s="89"/>
      <c r="BI8" s="89"/>
      <c r="BJ8" s="89"/>
      <c r="BK8" s="89"/>
    </row>
    <row r="9" spans="1:63" ht="16.5" customHeight="1" thickBot="1">
      <c r="A9" s="417" t="s">
        <v>23</v>
      </c>
      <c r="B9" s="418" t="s">
        <v>24</v>
      </c>
      <c r="C9" s="394" t="s">
        <v>25</v>
      </c>
      <c r="D9" s="394" t="s">
        <v>317</v>
      </c>
      <c r="E9" s="408" t="s">
        <v>26</v>
      </c>
      <c r="F9" s="394" t="s">
        <v>872</v>
      </c>
      <c r="G9" s="394" t="s">
        <v>873</v>
      </c>
      <c r="H9" s="408" t="s">
        <v>27</v>
      </c>
      <c r="I9" s="408" t="s">
        <v>28</v>
      </c>
      <c r="J9" s="394" t="s">
        <v>29</v>
      </c>
      <c r="K9" s="394" t="s">
        <v>30</v>
      </c>
      <c r="L9" s="408" t="s">
        <v>31</v>
      </c>
      <c r="M9" s="394" t="s">
        <v>319</v>
      </c>
      <c r="N9" s="406" t="s">
        <v>320</v>
      </c>
      <c r="O9" s="394" t="s">
        <v>32</v>
      </c>
      <c r="P9" s="408" t="s">
        <v>31</v>
      </c>
      <c r="Q9" s="394" t="s">
        <v>33</v>
      </c>
      <c r="R9" s="390" t="s">
        <v>34</v>
      </c>
      <c r="S9" s="394" t="s">
        <v>35</v>
      </c>
      <c r="T9" s="394" t="s">
        <v>874</v>
      </c>
      <c r="U9" s="394" t="s">
        <v>36</v>
      </c>
      <c r="V9" s="394" t="s">
        <v>37</v>
      </c>
      <c r="W9" s="394" t="s">
        <v>38</v>
      </c>
      <c r="X9" s="403" t="s">
        <v>39</v>
      </c>
      <c r="Y9" s="404"/>
      <c r="Z9" s="404"/>
      <c r="AA9" s="404"/>
      <c r="AB9" s="404"/>
      <c r="AC9" s="405"/>
      <c r="AD9" s="390" t="s">
        <v>40</v>
      </c>
      <c r="AE9" s="390" t="s">
        <v>41</v>
      </c>
      <c r="AF9" s="390" t="s">
        <v>31</v>
      </c>
      <c r="AG9" s="390" t="s">
        <v>42</v>
      </c>
      <c r="AH9" s="390" t="s">
        <v>31</v>
      </c>
      <c r="AI9" s="390" t="s">
        <v>43</v>
      </c>
      <c r="AJ9" s="390" t="s">
        <v>44</v>
      </c>
      <c r="AK9" s="409"/>
      <c r="AL9" s="392" t="s">
        <v>163</v>
      </c>
      <c r="AM9" s="393" t="s">
        <v>164</v>
      </c>
      <c r="AN9" s="393" t="s">
        <v>35</v>
      </c>
      <c r="AO9" s="394" t="s">
        <v>45</v>
      </c>
      <c r="AP9" s="409"/>
      <c r="AQ9" s="413"/>
      <c r="AR9" s="359"/>
      <c r="AS9" s="414"/>
      <c r="AT9" s="89"/>
      <c r="AU9" s="89"/>
      <c r="AV9" s="89"/>
      <c r="AW9" s="89"/>
      <c r="AX9" s="89"/>
      <c r="AY9" s="89"/>
      <c r="AZ9" s="89"/>
      <c r="BA9" s="89"/>
      <c r="BB9" s="89"/>
      <c r="BC9" s="89"/>
      <c r="BD9" s="89"/>
      <c r="BE9" s="89"/>
      <c r="BF9" s="89"/>
      <c r="BG9" s="89"/>
      <c r="BH9" s="89"/>
      <c r="BI9" s="89"/>
      <c r="BJ9" s="89"/>
      <c r="BK9" s="89"/>
    </row>
    <row r="10" spans="1:63" ht="96" customHeight="1" thickBot="1">
      <c r="A10" s="391"/>
      <c r="B10" s="391"/>
      <c r="C10" s="391"/>
      <c r="D10" s="391"/>
      <c r="E10" s="391"/>
      <c r="F10" s="391"/>
      <c r="G10" s="391"/>
      <c r="H10" s="391"/>
      <c r="I10" s="391"/>
      <c r="J10" s="391"/>
      <c r="K10" s="391"/>
      <c r="L10" s="391"/>
      <c r="M10" s="391"/>
      <c r="N10" s="407"/>
      <c r="O10" s="391"/>
      <c r="P10" s="391"/>
      <c r="Q10" s="391"/>
      <c r="R10" s="391"/>
      <c r="S10" s="391"/>
      <c r="T10" s="391"/>
      <c r="U10" s="391"/>
      <c r="V10" s="391"/>
      <c r="W10" s="391"/>
      <c r="X10" s="90" t="s">
        <v>46</v>
      </c>
      <c r="Y10" s="90" t="s">
        <v>47</v>
      </c>
      <c r="Z10" s="90" t="s">
        <v>48</v>
      </c>
      <c r="AA10" s="90" t="s">
        <v>49</v>
      </c>
      <c r="AB10" s="90" t="s">
        <v>50</v>
      </c>
      <c r="AC10" s="90" t="s">
        <v>51</v>
      </c>
      <c r="AD10" s="391"/>
      <c r="AE10" s="391"/>
      <c r="AF10" s="391"/>
      <c r="AG10" s="391"/>
      <c r="AH10" s="391"/>
      <c r="AI10" s="391"/>
      <c r="AJ10" s="391"/>
      <c r="AK10" s="391"/>
      <c r="AL10" s="391"/>
      <c r="AM10" s="391"/>
      <c r="AN10" s="391"/>
      <c r="AO10" s="391"/>
      <c r="AP10" s="391"/>
      <c r="AQ10" s="415"/>
      <c r="AR10" s="407"/>
      <c r="AS10" s="416"/>
      <c r="AT10" s="91"/>
      <c r="AU10" s="91"/>
      <c r="AV10" s="91"/>
      <c r="AW10" s="91"/>
      <c r="AX10" s="91"/>
      <c r="AY10" s="91"/>
      <c r="AZ10" s="91"/>
      <c r="BA10" s="91"/>
      <c r="BB10" s="91"/>
      <c r="BC10" s="91"/>
      <c r="BD10" s="91"/>
      <c r="BE10" s="91"/>
      <c r="BF10" s="91"/>
      <c r="BG10" s="91"/>
      <c r="BH10" s="91"/>
      <c r="BI10" s="91"/>
      <c r="BJ10" s="91"/>
      <c r="BK10" s="91"/>
    </row>
    <row r="11" spans="1:63" ht="150" customHeight="1">
      <c r="A11" s="377" t="s">
        <v>52</v>
      </c>
      <c r="B11" s="374" t="s">
        <v>864</v>
      </c>
      <c r="C11" s="374" t="s">
        <v>93</v>
      </c>
      <c r="D11" s="374" t="s">
        <v>340</v>
      </c>
      <c r="E11" s="387" t="s">
        <v>348</v>
      </c>
      <c r="F11" s="387" t="s">
        <v>875</v>
      </c>
      <c r="G11" s="387" t="s">
        <v>876</v>
      </c>
      <c r="H11" s="375" t="str">
        <f>+CONCATENATE(E11," ",F11," ",G11)</f>
        <v>Posibilidad de afectación  reputacional y económica por soborno entrante al recibir o solicitar dádivas, para la divulgación de productos científicos de la generación de nuevo conocimiento,  a causa de la falta de principios y valores del personal militar o civil que hacen parte del proceso de Ciencia y Tecnología de las unidades, favoreciendo el interés particular sobre el interés institucional.</v>
      </c>
      <c r="I11" s="376" t="s">
        <v>341</v>
      </c>
      <c r="J11" s="377">
        <v>5566</v>
      </c>
      <c r="K11" s="389" t="str">
        <f>IF(J11&lt;=0,"",IF(J11&lt;=3,"Muy Baja",IF(J11&lt;=34,"Baja",IF(J11&lt;=600,"Media",IF(J11&lt;=6000,"Alta","Muy Alta")))))</f>
        <v>Alta</v>
      </c>
      <c r="L11" s="400">
        <f>IF(K11="","",IF(K11="Muy Baja",0.2,IF(K11="Baja",0.4,IF(K11="Media",0.6,IF(K11="Alta",0.8,IF(K11="Muy Alta",1,))))))</f>
        <v>0.8</v>
      </c>
      <c r="M11" s="401" t="s">
        <v>338</v>
      </c>
      <c r="N11" s="400" t="str">
        <f>IF(NOT(ISERROR(MATCH(M11,'[24]Tabla Impacto'!$B$222:$B$224,0))),'[24]Tabla Impacto'!$F$224,M11)</f>
        <v xml:space="preserve">     El riesgo afecta la imagen de la entidad con algunos usuarios de relevancia frente al logro de los objetivos</v>
      </c>
      <c r="O11" s="389" t="str">
        <f>IF(OR(N11='[24]Tabla Impacto'!$C$12,N11='[24]Tabla Impacto'!$D$12),"Leve",IF(OR(N11='[24]Tabla Impacto'!$C$13,N11='[24]Tabla Impacto'!$D$13),"Menor",IF(OR(N11='[24]Tabla Impacto'!$C$14,N11='[24]Tabla Impacto'!$D$14),"Moderado",IF(OR(N11='[24]Tabla Impacto'!$C$15,N11='[24]Tabla Impacto'!$D$15),"Mayor",IF(OR(N11='[24]Tabla Impacto'!$C$16,N11='[24]Tabla Impacto'!$D$16),"Catastrófico","")))))</f>
        <v>Moderado</v>
      </c>
      <c r="P11" s="400">
        <f>IF(O11="","",IF(O11="Leve",0.2,IF(O11="Menor",0.4,IF(O11="Moderado",0.6,IF(O11="Mayor",0.8,IF(O11="Catastrófico",1,))))))</f>
        <v>0.6</v>
      </c>
      <c r="Q11" s="402"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92" t="s">
        <v>94</v>
      </c>
      <c r="S11" s="93" t="s">
        <v>1753</v>
      </c>
      <c r="T11" s="93" t="s">
        <v>1754</v>
      </c>
      <c r="U11" s="93" t="s">
        <v>1755</v>
      </c>
      <c r="V11" s="94" t="str">
        <f>+CONCATENATE(S11," ",T11," ",U11)</f>
        <v>Oficial de Propiedad Intelectual COATE (o quien haga sus veces) o Oficial encargado del proceso de Ciencia y Tecnología   verifica mensualmente  la difusión de los lineamientos de propiedad intelectual a los integrantes del Sistema de Ciencia y Tecnología del Ejército Nacional de su Unidad,  de acuerdo a la Directiva Permanente No. 000027 de 2019 "Lineamientos para la propiedad intelectual en el Ejercito Nacional",  con el propósito de que se difunda la información del proceso y evitar manejo inadecuado o perdida intencional de información sensible del Sistema de Ciencia y Tecnología, de  no realizarse la actividad, se debe reprogramar y verificar su cumplimiento, dejando como evidencia de la verificación un informe y/o circular de difusión.</v>
      </c>
      <c r="W11" s="95" t="str">
        <f t="shared" ref="W11:W94" si="0">IF(OR(X11="Preventivo",X11="Detectivo"),"Probabilidad",IF(X11="Correctivo","Impacto",""))</f>
        <v>Probabilidad</v>
      </c>
      <c r="X11" s="96" t="s">
        <v>53</v>
      </c>
      <c r="Y11" s="96" t="s">
        <v>54</v>
      </c>
      <c r="Z11" s="97" t="str">
        <f t="shared" ref="Z11:Z94" si="1">IF(AND(X11="Preventivo",Y11="Automático"),"50%",IF(AND(X11="Preventivo",Y11="Manual"),"40%",IF(AND(X11="Detectivo",Y11="Automático"),"40%",IF(AND(X11="Detectivo",Y11="Manual"),"30%",IF(AND(X11="Correctivo",Y11="Automático"),"35%",IF(AND(X11="Correctivo",Y11="Manual"),"25%",""))))))</f>
        <v>40%</v>
      </c>
      <c r="AA11" s="98" t="s">
        <v>55</v>
      </c>
      <c r="AB11" s="98" t="s">
        <v>56</v>
      </c>
      <c r="AC11" s="98" t="s">
        <v>57</v>
      </c>
      <c r="AD11" s="99">
        <f>IFERROR(IF(W11="Probabilidad",(L11-(+L11*Z11)),IF(W11="Impacto",L11,"")),"")</f>
        <v>0.48</v>
      </c>
      <c r="AE11" s="397" t="str">
        <f>IFERROR(LOOKUP(LOOKUP(2,1/(AD11:AD17&lt;&gt;""),AD11:AD17),'[24]Opciones Tratamiento'!$I$2:$I$6,'[24]Opciones Tratamiento'!$J$2:$J$6),"")</f>
        <v>Muy Baja</v>
      </c>
      <c r="AF11" s="99">
        <f t="shared" ref="AF11:AF94" si="2">+AD11</f>
        <v>0.48</v>
      </c>
      <c r="AG11" s="397" t="str">
        <f>IFERROR(LOOKUP(LOOKUP(2,1/(AH11:AH17&lt;&gt;""),AH11:AH17),'[24]Opciones Tratamiento'!L2:M6),"")</f>
        <v>Moderado</v>
      </c>
      <c r="AH11" s="99">
        <f>IFERROR(IF(W11="Impacto",(P11-(+P11*Z11)),IF(W11="Probabilidad",P11,"")),"")</f>
        <v>0.6</v>
      </c>
      <c r="AI11" s="398"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399" t="s">
        <v>58</v>
      </c>
      <c r="AK11" s="100"/>
      <c r="AL11" s="92" t="s">
        <v>177</v>
      </c>
      <c r="AM11" s="93" t="s">
        <v>1756</v>
      </c>
      <c r="AN11" s="93" t="s">
        <v>1757</v>
      </c>
      <c r="AO11" s="377" t="s">
        <v>59</v>
      </c>
      <c r="AP11" s="352"/>
      <c r="AQ11" s="395" t="s">
        <v>159</v>
      </c>
      <c r="AR11" s="396"/>
      <c r="AS11" s="360"/>
      <c r="AT11" s="101"/>
      <c r="AU11" s="101"/>
      <c r="AV11" s="101"/>
      <c r="AW11" s="101"/>
      <c r="AX11" s="101"/>
      <c r="AY11" s="101"/>
      <c r="AZ11" s="101"/>
      <c r="BA11" s="101"/>
      <c r="BB11" s="101"/>
      <c r="BC11" s="101"/>
      <c r="BD11" s="101"/>
      <c r="BE11" s="101"/>
      <c r="BF11" s="101"/>
      <c r="BG11" s="101"/>
      <c r="BH11" s="101"/>
      <c r="BI11" s="101"/>
      <c r="BJ11" s="101"/>
      <c r="BK11" s="101"/>
    </row>
    <row r="12" spans="1:63" ht="150" customHeight="1">
      <c r="A12" s="353"/>
      <c r="B12" s="353"/>
      <c r="C12" s="353"/>
      <c r="D12" s="353"/>
      <c r="E12" s="353"/>
      <c r="F12" s="353"/>
      <c r="G12" s="353"/>
      <c r="H12" s="353"/>
      <c r="I12" s="353"/>
      <c r="J12" s="353"/>
      <c r="K12" s="353"/>
      <c r="L12" s="353"/>
      <c r="M12" s="353"/>
      <c r="N12" s="353"/>
      <c r="O12" s="353"/>
      <c r="P12" s="353"/>
      <c r="Q12" s="353"/>
      <c r="R12" s="102" t="s">
        <v>96</v>
      </c>
      <c r="S12" s="103" t="s">
        <v>1758</v>
      </c>
      <c r="T12" s="103" t="s">
        <v>1759</v>
      </c>
      <c r="U12" s="103" t="s">
        <v>1760</v>
      </c>
      <c r="V12" s="104" t="str">
        <f>+CONCATENATE(S12," ",T12," ",U12)</f>
        <v>Oficial Gestión I+D+i  de DITEC  verifica mensualmente  el cumplimiento de la sensibilización sobre la manejo de la información sensible y las consecuencias por el mal manejo de la información, de acuerdo Directiva Permanente N° 2025228010640103 y la Directiva Permanente 2025233004763963 del 2025 "Organización de Funcionamiento del sistema de Ciencia, Tecnología e Innovación (SICTE)",   con el propósito de fortalecer las competencias en el manejo y uso de la información sensible del Sistema de Ciencia y Tecnología, de  no realizarse la actividad, se debe reprogramar y verificar su cumplimiento, dejando como evidencia de la verificación un informe seguimiento de los proyectos .</v>
      </c>
      <c r="W12" s="105" t="str">
        <f t="shared" si="0"/>
        <v>Probabilidad</v>
      </c>
      <c r="X12" s="96" t="s">
        <v>53</v>
      </c>
      <c r="Y12" s="96" t="s">
        <v>54</v>
      </c>
      <c r="Z12" s="106" t="str">
        <f t="shared" si="1"/>
        <v>40%</v>
      </c>
      <c r="AA12" s="96" t="s">
        <v>55</v>
      </c>
      <c r="AB12" s="96" t="s">
        <v>56</v>
      </c>
      <c r="AC12" s="96" t="s">
        <v>57</v>
      </c>
      <c r="AD12" s="107">
        <f>IFERROR(IF(AND(W11="Probabilidad",W12="Probabilidad"),(AF11-(+AF11*Z12)),IF(W12="Probabilidad",(L11-(+L11*Z12)),IF(W12="Impacto",AF11,""))),"")</f>
        <v>0.28799999999999998</v>
      </c>
      <c r="AE12" s="353"/>
      <c r="AF12" s="107">
        <f t="shared" si="2"/>
        <v>0.28799999999999998</v>
      </c>
      <c r="AG12" s="353"/>
      <c r="AH12" s="107">
        <f>IFERROR(IF(AND(W11="Impacto",W12="Impacto"),(AH11-(+AH11*Z12)),IF(W12="Impacto",(P11-(+P11*Z12)),IF(W12="Probabilidad",AH11,""))),"")</f>
        <v>0.6</v>
      </c>
      <c r="AI12" s="353"/>
      <c r="AJ12" s="353"/>
      <c r="AK12" s="108"/>
      <c r="AL12" s="105"/>
      <c r="AM12" s="104"/>
      <c r="AN12" s="104"/>
      <c r="AO12" s="353"/>
      <c r="AP12" s="353"/>
      <c r="AQ12" s="358"/>
      <c r="AR12" s="359"/>
      <c r="AS12" s="360"/>
      <c r="AT12" s="101"/>
      <c r="AU12" s="101"/>
      <c r="AV12" s="101"/>
      <c r="AW12" s="101"/>
      <c r="AX12" s="101"/>
      <c r="AY12" s="101"/>
      <c r="AZ12" s="101"/>
      <c r="BA12" s="101"/>
      <c r="BB12" s="101"/>
      <c r="BC12" s="101"/>
      <c r="BD12" s="101"/>
      <c r="BE12" s="101"/>
      <c r="BF12" s="101"/>
      <c r="BG12" s="101"/>
      <c r="BH12" s="101"/>
      <c r="BI12" s="101"/>
      <c r="BJ12" s="101"/>
      <c r="BK12" s="101"/>
    </row>
    <row r="13" spans="1:63" ht="150" customHeight="1">
      <c r="A13" s="353"/>
      <c r="B13" s="353"/>
      <c r="C13" s="353"/>
      <c r="D13" s="353"/>
      <c r="E13" s="353"/>
      <c r="F13" s="353"/>
      <c r="G13" s="353"/>
      <c r="H13" s="353"/>
      <c r="I13" s="353"/>
      <c r="J13" s="353"/>
      <c r="K13" s="353"/>
      <c r="L13" s="353"/>
      <c r="M13" s="353"/>
      <c r="N13" s="353"/>
      <c r="O13" s="353"/>
      <c r="P13" s="353"/>
      <c r="Q13" s="353"/>
      <c r="R13" s="102" t="s">
        <v>98</v>
      </c>
      <c r="S13" s="103" t="s">
        <v>1761</v>
      </c>
      <c r="T13" s="103" t="s">
        <v>1762</v>
      </c>
      <c r="U13" s="103" t="s">
        <v>1763</v>
      </c>
      <c r="V13" s="104" t="str">
        <f t="shared" ref="V13:V94" si="3">+CONCATENATE(S13," ",T13," ",U13)</f>
        <v>Oficial Gestión de Conocimiento de DITEC o Oficial de Propiedad Intelectual COATE (o quien haga sus veces) o Oficial encargado del proceso de Ciencia y Tecnología   verifica mensualmente las actas de confidencialidad y/o promesas de reserva y la información del personal de los grupos de investigación pertenecientes al SICTE, de acuerdo a la Directiva Permanente No. 000027 de 2019 "Lineamientos para la propiedad intelectual en el Ejercito Nacional",  con la finalidad de verificar los perfiles y la información personal de los integrantes del SICTE, de  no realizarse la actividad, se debe reprogramar y verificar su cumplimiento, dejando como evidencia de la verificación un informe o acta de reunión.</v>
      </c>
      <c r="W13" s="105" t="str">
        <f t="shared" si="0"/>
        <v>Probabilidad</v>
      </c>
      <c r="X13" s="96" t="s">
        <v>53</v>
      </c>
      <c r="Y13" s="96" t="s">
        <v>54</v>
      </c>
      <c r="Z13" s="106" t="str">
        <f t="shared" si="1"/>
        <v>40%</v>
      </c>
      <c r="AA13" s="96" t="s">
        <v>55</v>
      </c>
      <c r="AB13" s="96" t="s">
        <v>56</v>
      </c>
      <c r="AC13" s="96" t="s">
        <v>57</v>
      </c>
      <c r="AD13" s="107">
        <f>IFERROR(IF(AND(W11="Probabilidad",W12="Probabilidad",W13="Probabilidad"),(AF12-(+AF12*Z13)),IF(W13="Probabilidad",(L11-(+L11*Z13)),IF(W13="Impacto",AF12,""))),"")</f>
        <v>0.17279999999999998</v>
      </c>
      <c r="AE13" s="353"/>
      <c r="AF13" s="107">
        <f t="shared" si="2"/>
        <v>0.17279999999999998</v>
      </c>
      <c r="AG13" s="353"/>
      <c r="AH13" s="107">
        <f>IFERROR(IF(AND(W11="Impacto",W12="Impacto",W13="Impacto"),(AH12-(+AH12*Z13)),IF(W13="Impacto",(P11-(+P11*Z13)),IF(W13="Probabilidad",AH12,""))),"")</f>
        <v>0.6</v>
      </c>
      <c r="AI13" s="353"/>
      <c r="AJ13" s="353"/>
      <c r="AK13" s="108"/>
      <c r="AL13" s="105"/>
      <c r="AM13" s="104"/>
      <c r="AN13" s="109"/>
      <c r="AO13" s="353"/>
      <c r="AP13" s="353"/>
      <c r="AQ13" s="358"/>
      <c r="AR13" s="359"/>
      <c r="AS13" s="360"/>
      <c r="AT13" s="101"/>
      <c r="AU13" s="101"/>
      <c r="AV13" s="101"/>
      <c r="AW13" s="101"/>
      <c r="AX13" s="101"/>
      <c r="AY13" s="101"/>
      <c r="AZ13" s="101"/>
      <c r="BA13" s="101"/>
      <c r="BB13" s="101"/>
      <c r="BC13" s="101"/>
      <c r="BD13" s="101"/>
      <c r="BE13" s="101"/>
      <c r="BF13" s="101"/>
      <c r="BG13" s="101"/>
      <c r="BH13" s="101"/>
      <c r="BI13" s="101"/>
      <c r="BJ13" s="101"/>
      <c r="BK13" s="101"/>
    </row>
    <row r="14" spans="1:63" ht="150" hidden="1" customHeight="1">
      <c r="A14" s="353"/>
      <c r="B14" s="353"/>
      <c r="C14" s="353"/>
      <c r="D14" s="353"/>
      <c r="E14" s="353"/>
      <c r="F14" s="353"/>
      <c r="G14" s="353"/>
      <c r="H14" s="353"/>
      <c r="I14" s="353"/>
      <c r="J14" s="353"/>
      <c r="K14" s="353"/>
      <c r="L14" s="353"/>
      <c r="M14" s="353"/>
      <c r="N14" s="353"/>
      <c r="O14" s="353"/>
      <c r="P14" s="353"/>
      <c r="Q14" s="353"/>
      <c r="R14" s="105"/>
      <c r="S14" s="104"/>
      <c r="T14" s="104"/>
      <c r="U14" s="104"/>
      <c r="V14" s="104" t="str">
        <f t="shared" si="3"/>
        <v xml:space="preserve">  </v>
      </c>
      <c r="W14" s="105" t="str">
        <f t="shared" si="0"/>
        <v/>
      </c>
      <c r="X14" s="96"/>
      <c r="Y14" s="96"/>
      <c r="Z14" s="106" t="str">
        <f t="shared" si="1"/>
        <v/>
      </c>
      <c r="AA14" s="96"/>
      <c r="AB14" s="96"/>
      <c r="AC14" s="96"/>
      <c r="AD14" s="107" t="str">
        <f>IFERROR(IF(AND(W11="Probabilidad",W12="Probabilidad",W13="Probabilidad",W14="Probabilidad"),(AF13-(+AF13*Z14)),IF(W14="Probabilidad",(L11-(+L11*Z14)),IF(W14="Impacto",AF13,""))),"")</f>
        <v/>
      </c>
      <c r="AE14" s="353"/>
      <c r="AF14" s="107" t="str">
        <f t="shared" si="2"/>
        <v/>
      </c>
      <c r="AG14" s="353"/>
      <c r="AH14" s="107" t="str">
        <f>IFERROR(IF(AND(W13="Impacto",W14="Impacto"),(AH13-(+AH13*Z14)),IF(W14="Impacto",(P11-(+P11*Z14)),IF(W14="Probabilidad",AH13,""))),"")</f>
        <v/>
      </c>
      <c r="AI14" s="353"/>
      <c r="AJ14" s="353"/>
      <c r="AK14" s="108"/>
      <c r="AL14" s="105"/>
      <c r="AM14" s="104"/>
      <c r="AN14" s="109"/>
      <c r="AO14" s="353"/>
      <c r="AP14" s="353"/>
      <c r="AQ14" s="358"/>
      <c r="AR14" s="359"/>
      <c r="AS14" s="360"/>
      <c r="AT14" s="101"/>
      <c r="AU14" s="101"/>
      <c r="AV14" s="101"/>
      <c r="AW14" s="101"/>
      <c r="AX14" s="101"/>
      <c r="AY14" s="101"/>
      <c r="AZ14" s="101"/>
      <c r="BA14" s="101"/>
      <c r="BB14" s="101"/>
      <c r="BC14" s="101"/>
      <c r="BD14" s="101"/>
      <c r="BE14" s="101"/>
      <c r="BF14" s="101"/>
      <c r="BG14" s="101"/>
      <c r="BH14" s="101"/>
      <c r="BI14" s="101"/>
      <c r="BJ14" s="101"/>
      <c r="BK14" s="101"/>
    </row>
    <row r="15" spans="1:63" ht="150" hidden="1" customHeight="1">
      <c r="A15" s="353"/>
      <c r="B15" s="353"/>
      <c r="C15" s="353"/>
      <c r="D15" s="353"/>
      <c r="E15" s="353"/>
      <c r="F15" s="353"/>
      <c r="G15" s="353"/>
      <c r="H15" s="353"/>
      <c r="I15" s="353"/>
      <c r="J15" s="353"/>
      <c r="K15" s="353"/>
      <c r="L15" s="353"/>
      <c r="M15" s="353"/>
      <c r="N15" s="353"/>
      <c r="O15" s="353"/>
      <c r="P15" s="353"/>
      <c r="Q15" s="353"/>
      <c r="R15" s="105"/>
      <c r="S15" s="109"/>
      <c r="T15" s="109"/>
      <c r="U15" s="109"/>
      <c r="V15" s="104" t="str">
        <f t="shared" si="3"/>
        <v xml:space="preserve">  </v>
      </c>
      <c r="W15" s="105" t="str">
        <f t="shared" si="0"/>
        <v/>
      </c>
      <c r="X15" s="96"/>
      <c r="Y15" s="96"/>
      <c r="Z15" s="106" t="str">
        <f t="shared" si="1"/>
        <v/>
      </c>
      <c r="AA15" s="96"/>
      <c r="AB15" s="96"/>
      <c r="AC15" s="96"/>
      <c r="AD15" s="107" t="str">
        <f t="shared" ref="AD15:AD17" si="4">IFERROR(IF(AND(W11="Probabilidad",W12="Probabilidad",W13="Probabilidad",W14="Probabilidad",W15="Probabilidad"),(AF14-(+AF14*Z15)),IF(W15="Probabilidad",(L10-(+L10*Z15)),IF(W15="Impacto",AF14,""))),"")</f>
        <v/>
      </c>
      <c r="AE15" s="353"/>
      <c r="AF15" s="107" t="str">
        <f t="shared" si="2"/>
        <v/>
      </c>
      <c r="AG15" s="353"/>
      <c r="AH15" s="107" t="str">
        <f>IFERROR(IF(AND(W14="Impacto",W15="Impacto"),(AH14-(+AH14*Z15)),IF(W15="Impacto",(P11-(+P11*Z15)),IF(W15="Probabilidad",AH14,""))),"")</f>
        <v/>
      </c>
      <c r="AI15" s="353"/>
      <c r="AJ15" s="353"/>
      <c r="AK15" s="108"/>
      <c r="AL15" s="105"/>
      <c r="AM15" s="104"/>
      <c r="AN15" s="109"/>
      <c r="AO15" s="353"/>
      <c r="AP15" s="353"/>
      <c r="AQ15" s="358"/>
      <c r="AR15" s="359"/>
      <c r="AS15" s="360"/>
      <c r="AT15" s="101"/>
      <c r="AU15" s="101"/>
      <c r="AV15" s="101"/>
      <c r="AW15" s="101"/>
      <c r="AX15" s="101"/>
      <c r="AY15" s="101"/>
      <c r="AZ15" s="101"/>
      <c r="BA15" s="101"/>
      <c r="BB15" s="101"/>
      <c r="BC15" s="101"/>
      <c r="BD15" s="101"/>
      <c r="BE15" s="101"/>
      <c r="BF15" s="101"/>
      <c r="BG15" s="101"/>
      <c r="BH15" s="101"/>
      <c r="BI15" s="101"/>
      <c r="BJ15" s="101"/>
      <c r="BK15" s="101"/>
    </row>
    <row r="16" spans="1:63" ht="150" hidden="1" customHeight="1">
      <c r="A16" s="353"/>
      <c r="B16" s="353"/>
      <c r="C16" s="353"/>
      <c r="D16" s="353"/>
      <c r="E16" s="353"/>
      <c r="F16" s="353"/>
      <c r="G16" s="353"/>
      <c r="H16" s="353"/>
      <c r="I16" s="353"/>
      <c r="J16" s="353"/>
      <c r="K16" s="353"/>
      <c r="L16" s="353"/>
      <c r="M16" s="353"/>
      <c r="N16" s="353"/>
      <c r="O16" s="353"/>
      <c r="P16" s="353"/>
      <c r="Q16" s="353"/>
      <c r="R16" s="105"/>
      <c r="S16" s="109"/>
      <c r="T16" s="109"/>
      <c r="U16" s="109"/>
      <c r="V16" s="104" t="str">
        <f t="shared" si="3"/>
        <v xml:space="preserve">  </v>
      </c>
      <c r="W16" s="105" t="str">
        <f t="shared" si="0"/>
        <v/>
      </c>
      <c r="X16" s="96"/>
      <c r="Y16" s="96"/>
      <c r="Z16" s="106" t="str">
        <f t="shared" si="1"/>
        <v/>
      </c>
      <c r="AA16" s="96"/>
      <c r="AB16" s="96"/>
      <c r="AC16" s="96"/>
      <c r="AD16" s="107" t="str">
        <f t="shared" si="4"/>
        <v/>
      </c>
      <c r="AE16" s="353"/>
      <c r="AF16" s="107" t="str">
        <f t="shared" si="2"/>
        <v/>
      </c>
      <c r="AG16" s="353"/>
      <c r="AH16" s="107" t="str">
        <f>IFERROR(IF(AND(W14="Impacto",W15="Impacto",W16="Impacto"),(AH15-(+AH15*Z16)),IF(W16="Impacto",(P11-(+P11*Z16)),IF(W16="Probabilidad",AH15,""))),"")</f>
        <v/>
      </c>
      <c r="AI16" s="353"/>
      <c r="AJ16" s="353"/>
      <c r="AK16" s="108"/>
      <c r="AL16" s="105"/>
      <c r="AM16" s="104"/>
      <c r="AN16" s="109"/>
      <c r="AO16" s="353"/>
      <c r="AP16" s="353"/>
      <c r="AQ16" s="358"/>
      <c r="AR16" s="359"/>
      <c r="AS16" s="360"/>
      <c r="AT16" s="101"/>
      <c r="AU16" s="101"/>
      <c r="AV16" s="101"/>
      <c r="AW16" s="101"/>
      <c r="AX16" s="101"/>
      <c r="AY16" s="101"/>
      <c r="AZ16" s="101"/>
      <c r="BA16" s="101"/>
      <c r="BB16" s="101"/>
      <c r="BC16" s="101"/>
      <c r="BD16" s="101"/>
      <c r="BE16" s="101"/>
      <c r="BF16" s="101"/>
      <c r="BG16" s="101"/>
      <c r="BH16" s="101"/>
      <c r="BI16" s="101"/>
      <c r="BJ16" s="101"/>
      <c r="BK16" s="101"/>
    </row>
    <row r="17" spans="1:63" ht="150" hidden="1" customHeight="1" thickBot="1">
      <c r="A17" s="354"/>
      <c r="B17" s="353"/>
      <c r="C17" s="354"/>
      <c r="D17" s="354"/>
      <c r="E17" s="354"/>
      <c r="F17" s="354"/>
      <c r="G17" s="354"/>
      <c r="H17" s="354"/>
      <c r="I17" s="354"/>
      <c r="J17" s="354"/>
      <c r="K17" s="354"/>
      <c r="L17" s="354"/>
      <c r="M17" s="354"/>
      <c r="N17" s="354"/>
      <c r="O17" s="354"/>
      <c r="P17" s="354"/>
      <c r="Q17" s="354"/>
      <c r="R17" s="105"/>
      <c r="S17" s="109"/>
      <c r="T17" s="109"/>
      <c r="U17" s="109"/>
      <c r="V17" s="104" t="str">
        <f t="shared" si="3"/>
        <v xml:space="preserve">  </v>
      </c>
      <c r="W17" s="105" t="str">
        <f t="shared" si="0"/>
        <v/>
      </c>
      <c r="X17" s="96"/>
      <c r="Y17" s="96"/>
      <c r="Z17" s="106" t="str">
        <f t="shared" si="1"/>
        <v/>
      </c>
      <c r="AA17" s="96"/>
      <c r="AB17" s="96"/>
      <c r="AC17" s="96"/>
      <c r="AD17" s="107" t="str">
        <f t="shared" si="4"/>
        <v/>
      </c>
      <c r="AE17" s="354"/>
      <c r="AF17" s="107" t="str">
        <f t="shared" si="2"/>
        <v/>
      </c>
      <c r="AG17" s="354"/>
      <c r="AH17" s="107" t="str">
        <f>IFERROR(IF(AND(W14="Impacto",W15="Impacto",W16="Impacto",W17="Impacto"),(AH16-(+AH16*Z17)),IF(W17="Impacto",(P11-(+P11*Z17)),IF(W17="Probabilidad",AH16,""))),"")</f>
        <v/>
      </c>
      <c r="AI17" s="354"/>
      <c r="AJ17" s="354"/>
      <c r="AK17" s="108"/>
      <c r="AL17" s="105"/>
      <c r="AM17" s="104"/>
      <c r="AN17" s="109"/>
      <c r="AO17" s="354"/>
      <c r="AP17" s="354"/>
      <c r="AQ17" s="361"/>
      <c r="AR17" s="362"/>
      <c r="AS17" s="363"/>
      <c r="AT17" s="101"/>
      <c r="AU17" s="101"/>
      <c r="AV17" s="101"/>
      <c r="AW17" s="101"/>
      <c r="AX17" s="101"/>
      <c r="AY17" s="101"/>
      <c r="AZ17" s="101"/>
      <c r="BA17" s="101"/>
      <c r="BB17" s="101"/>
      <c r="BC17" s="101"/>
      <c r="BD17" s="101"/>
      <c r="BE17" s="101"/>
      <c r="BF17" s="101"/>
      <c r="BG17" s="101"/>
      <c r="BH17" s="101"/>
      <c r="BI17" s="101"/>
      <c r="BJ17" s="101"/>
      <c r="BK17" s="101"/>
    </row>
    <row r="18" spans="1:63" ht="150" hidden="1" customHeight="1">
      <c r="A18" s="370" t="s">
        <v>60</v>
      </c>
      <c r="B18" s="353"/>
      <c r="C18" s="373" t="s">
        <v>93</v>
      </c>
      <c r="D18" s="374" t="s">
        <v>322</v>
      </c>
      <c r="E18" s="387" t="s">
        <v>334</v>
      </c>
      <c r="F18" s="388" t="s">
        <v>1764</v>
      </c>
      <c r="G18" s="388" t="s">
        <v>1765</v>
      </c>
      <c r="H18" s="371" t="str">
        <f>+CONCATENATE(E18," ",F18," ",G18)</f>
        <v>Posibilidad de afectación reputacional por Incumplimiento de las  actividades por los integrantes que desarrollan el proceso de ciencia, tecnología e innovación,  debido a la falta de idoneidad del personal asignado a las áreas de Ciencia y Tecnología de la Fuerza.</v>
      </c>
      <c r="I18" s="376" t="s">
        <v>324</v>
      </c>
      <c r="J18" s="377">
        <v>105</v>
      </c>
      <c r="K18" s="365" t="str">
        <f>IF(J18&lt;=0,"",IF(J18&lt;=3,"Muy Baja",IF(J18&lt;=34,"Baja",IF(J18&lt;=600,"Media",IF(J18&lt;=6000,"Alta","Muy Alta")))))</f>
        <v>Media</v>
      </c>
      <c r="L18" s="364">
        <f>IF(K18="","",IF(K18="Muy Baja",0.2,IF(K18="Baja",0.4,IF(K18="Media",0.6,IF(K18="Alta",0.8,IF(K18="Muy Alta",1,))))))</f>
        <v>0.6</v>
      </c>
      <c r="M18" s="364" t="s">
        <v>367</v>
      </c>
      <c r="N18" s="364" t="str">
        <f>IF(NOT(ISERROR(MATCH(M18,'[24]Tabla Impacto'!$B$222:$B$224,0))),'[24]Tabla Impacto'!$F$224,M18)</f>
        <v xml:space="preserve">     El riesgo afecta la imagen de alguna área de la organización</v>
      </c>
      <c r="O18" s="365" t="str">
        <f>IF(OR(N18='[24]Tabla Impacto'!$C$12,N18='[24]Tabla Impacto'!$D$12),"Leve",IF(OR(N18='[24]Tabla Impacto'!$C$13,N18='[24]Tabla Impacto'!$D$13),"Menor",IF(OR(N18='[24]Tabla Impacto'!$C$14,N18='[24]Tabla Impacto'!$D$14),"Moderado",IF(OR(N18='[24]Tabla Impacto'!$C$15,N18='[24]Tabla Impacto'!$D$15),"Mayor",IF(OR(N18='[24]Tabla Impacto'!$C$16,N18='[24]Tabla Impacto'!$D$16),"Catastrófico","")))))</f>
        <v>Leve</v>
      </c>
      <c r="P18" s="364">
        <f>IF(O18="","",IF(O18="Leve",0.2,IF(O18="Menor",0.4,IF(O18="Moderado",0.6,IF(O18="Mayor",0.8,IF(O18="Catastrófico",1,))))))</f>
        <v>0.2</v>
      </c>
      <c r="Q18" s="366"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02" t="s">
        <v>94</v>
      </c>
      <c r="S18" s="103" t="s">
        <v>1766</v>
      </c>
      <c r="T18" s="103" t="s">
        <v>1767</v>
      </c>
      <c r="U18" s="103" t="s">
        <v>1768</v>
      </c>
      <c r="V18" s="104" t="str">
        <f t="shared" si="3"/>
        <v>El Director de Planeación de Ciencia y Tecnología (DIPTE) verifica Semestralmente la difusión de la normatividad actualizada emitidas por (DIPTE) , de acuerdo a las Directivas Permanentes y al proceso de Gestión de Ciencia y Tecnología (PR-A-JEMPP-CEDE7-058),   con el objetivo de realizar seguimiento y control detallado de los lineamientos difundidos a las Unidades que aplican al proceso, en caso de no realizarse la difusión de la normatividad actualizada se llevara a cabo la reprogramación de la misma,   de  no realizarse la actividad, se debe reprogramar y verificar su cumplimiento, dejando como evidencia de la verificación un informe.</v>
      </c>
      <c r="W18" s="105" t="str">
        <f t="shared" si="0"/>
        <v>Probabilidad</v>
      </c>
      <c r="X18" s="96" t="s">
        <v>53</v>
      </c>
      <c r="Y18" s="96" t="s">
        <v>54</v>
      </c>
      <c r="Z18" s="106" t="str">
        <f t="shared" si="1"/>
        <v>40%</v>
      </c>
      <c r="AA18" s="96" t="s">
        <v>55</v>
      </c>
      <c r="AB18" s="96" t="s">
        <v>56</v>
      </c>
      <c r="AC18" s="96" t="s">
        <v>57</v>
      </c>
      <c r="AD18" s="107">
        <f>IFERROR(IF(W18="Probabilidad",(L18-(+L18*Z18)),IF(W18="Impacto",L18,"")),"")</f>
        <v>0.36</v>
      </c>
      <c r="AE18" s="367" t="str">
        <f>IFERROR(LOOKUP(LOOKUP(2,1/(AD18:AD24&lt;&gt;""),AD18:AD24),'[24]Opciones Tratamiento'!$I$2:$I$6,'[24]Opciones Tratamiento'!$J$2:$J$6),"")</f>
        <v>Muy Baja</v>
      </c>
      <c r="AF18" s="106">
        <f t="shared" si="2"/>
        <v>0.36</v>
      </c>
      <c r="AG18" s="367" t="str">
        <f>IFERROR(LOOKUP(LOOKUP(2,1/(AH18:AH24&lt;&gt;""),AH18:AH24),'[24]Opciones Tratamiento'!L2:M6),"")</f>
        <v>Leve</v>
      </c>
      <c r="AH18" s="107">
        <f>IFERROR(IF(W18="Impacto",(P18-(+P18*Z18)),IF(W18="Probabilidad",P18,"")),"")</f>
        <v>0.2</v>
      </c>
      <c r="AI18" s="368"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Bajo</v>
      </c>
      <c r="AJ18" s="369" t="s">
        <v>442</v>
      </c>
      <c r="AK18" s="108"/>
      <c r="AL18" s="105"/>
      <c r="AM18" s="104"/>
      <c r="AN18" s="109"/>
      <c r="AO18" s="370" t="s">
        <v>59</v>
      </c>
      <c r="AP18" s="352"/>
      <c r="AQ18" s="378" t="s">
        <v>159</v>
      </c>
      <c r="AR18" s="379"/>
      <c r="AS18" s="380"/>
      <c r="AT18" s="101"/>
      <c r="AU18" s="101"/>
      <c r="AV18" s="101"/>
      <c r="AW18" s="101"/>
      <c r="AX18" s="101"/>
      <c r="AY18" s="101"/>
      <c r="AZ18" s="101"/>
      <c r="BA18" s="101"/>
      <c r="BB18" s="101"/>
      <c r="BC18" s="101"/>
      <c r="BD18" s="101"/>
      <c r="BE18" s="101"/>
      <c r="BF18" s="101"/>
      <c r="BG18" s="101"/>
      <c r="BH18" s="101"/>
      <c r="BI18" s="101"/>
      <c r="BJ18" s="101"/>
      <c r="BK18" s="101"/>
    </row>
    <row r="19" spans="1:63" ht="150" hidden="1" customHeight="1">
      <c r="A19" s="353"/>
      <c r="B19" s="353"/>
      <c r="C19" s="353"/>
      <c r="D19" s="353"/>
      <c r="E19" s="353"/>
      <c r="F19" s="353"/>
      <c r="G19" s="353"/>
      <c r="H19" s="353"/>
      <c r="I19" s="353"/>
      <c r="J19" s="353"/>
      <c r="K19" s="353"/>
      <c r="L19" s="353"/>
      <c r="M19" s="353"/>
      <c r="N19" s="353"/>
      <c r="O19" s="353"/>
      <c r="P19" s="353"/>
      <c r="Q19" s="353"/>
      <c r="R19" s="102" t="s">
        <v>96</v>
      </c>
      <c r="S19" s="103" t="s">
        <v>1766</v>
      </c>
      <c r="T19" s="103" t="s">
        <v>1769</v>
      </c>
      <c r="U19" s="103" t="s">
        <v>1770</v>
      </c>
      <c r="V19" s="104" t="str">
        <f>+CONCATENATE(S19," ",T19," ",U19)</f>
        <v>El Director de Planeación de Ciencia y Tecnología (DIPTE) verifica semestralmente el cumplimiento a las capacitaciones en temas referentes a Ciencia y Tecnología, de acuerdo al proceso de Gestión de Ciencia y Tecnología (PR-A-JEMPP-CEDE7-058),   con el propósito de realizar el seguimiento y control a las capacitaciones dadas a las Unidades que aplican al proceso, en caso de no cumplirse con las capacitaciones se realiza la reprogramación de las mismas, de  no realizarse la actividad, se debe reprogramar y verificar su cumplimiento, dejando como evidencia de la verificación un Acta de reunión y/o informe.</v>
      </c>
      <c r="W19" s="105" t="str">
        <f t="shared" si="0"/>
        <v>Probabilidad</v>
      </c>
      <c r="X19" s="96" t="s">
        <v>53</v>
      </c>
      <c r="Y19" s="96" t="s">
        <v>54</v>
      </c>
      <c r="Z19" s="106" t="str">
        <f t="shared" si="1"/>
        <v>40%</v>
      </c>
      <c r="AA19" s="96" t="s">
        <v>55</v>
      </c>
      <c r="AB19" s="96" t="s">
        <v>56</v>
      </c>
      <c r="AC19" s="96" t="s">
        <v>57</v>
      </c>
      <c r="AD19" s="107">
        <f t="shared" ref="AD19:AD24" si="5">IFERROR(IF(AND(W18="Probabilidad",W19="Probabilidad"),(AF18-(+AF18*Z19)),IF(W19="Probabilidad",(L18-(+L18*Z19)),IF(W19="Impacto",AF18,""))),"")</f>
        <v>0.216</v>
      </c>
      <c r="AE19" s="353"/>
      <c r="AF19" s="106">
        <f t="shared" si="2"/>
        <v>0.216</v>
      </c>
      <c r="AG19" s="353"/>
      <c r="AH19" s="107">
        <f>IFERROR(IF(AND(W18="Impacto",W19="Impacto"),(AH18-(+AH18*Z19)),IF(W19="Impacto",(P18-(+P18*Z19)),IF(W19="Probabilidad",AH18,""))),"")</f>
        <v>0.2</v>
      </c>
      <c r="AI19" s="353"/>
      <c r="AJ19" s="353"/>
      <c r="AK19" s="108"/>
      <c r="AL19" s="105"/>
      <c r="AM19" s="104"/>
      <c r="AN19" s="109"/>
      <c r="AO19" s="353"/>
      <c r="AP19" s="353"/>
      <c r="AQ19" s="381"/>
      <c r="AR19" s="382"/>
      <c r="AS19" s="383"/>
      <c r="AT19" s="101"/>
      <c r="AU19" s="101"/>
      <c r="AV19" s="101"/>
      <c r="AW19" s="101"/>
      <c r="AX19" s="101"/>
      <c r="AY19" s="101"/>
      <c r="AZ19" s="101"/>
      <c r="BA19" s="101"/>
      <c r="BB19" s="101"/>
      <c r="BC19" s="101"/>
      <c r="BD19" s="101"/>
      <c r="BE19" s="101"/>
      <c r="BF19" s="101"/>
      <c r="BG19" s="101"/>
      <c r="BH19" s="101"/>
      <c r="BI19" s="101"/>
      <c r="BJ19" s="101"/>
      <c r="BK19" s="101"/>
    </row>
    <row r="20" spans="1:63" ht="150" hidden="1" customHeight="1">
      <c r="A20" s="353"/>
      <c r="B20" s="353"/>
      <c r="C20" s="353"/>
      <c r="D20" s="353"/>
      <c r="E20" s="353"/>
      <c r="F20" s="353"/>
      <c r="G20" s="353"/>
      <c r="H20" s="353"/>
      <c r="I20" s="353"/>
      <c r="J20" s="353"/>
      <c r="K20" s="353"/>
      <c r="L20" s="353"/>
      <c r="M20" s="353"/>
      <c r="N20" s="353"/>
      <c r="O20" s="353"/>
      <c r="P20" s="353"/>
      <c r="Q20" s="353"/>
      <c r="R20" s="102" t="s">
        <v>98</v>
      </c>
      <c r="S20" s="103" t="s">
        <v>1766</v>
      </c>
      <c r="T20" s="103" t="s">
        <v>877</v>
      </c>
      <c r="U20" s="103" t="s">
        <v>1771</v>
      </c>
      <c r="V20" s="104" t="str">
        <f t="shared" si="3"/>
        <v>El Director de Planeación de Ciencia y Tecnología (DIPTE) verifica semestralmente el cumplimiento de las actividades proyectadas  de ciencia y tecnología del SICTE,  según el Procedimiento de Gestión de la Investigación (P-JEMPP-CEDE7-383) , con el fin de realizar seguimiento y control al desarrollo de las actividades del proceso de Ciencia y Tecnología de las Unidades involucradas, en caso de no cumplirse con la verificación  de las actividades se realiza la reprogramación de la misma, de  no realizarse la actividad, se debe reprogramar y verificar su cumplimiento, dejando como evidencia de la verificación un informe.</v>
      </c>
      <c r="W20" s="105" t="str">
        <f t="shared" si="0"/>
        <v>Probabilidad</v>
      </c>
      <c r="X20" s="96" t="s">
        <v>53</v>
      </c>
      <c r="Y20" s="96" t="s">
        <v>54</v>
      </c>
      <c r="Z20" s="106" t="str">
        <f t="shared" si="1"/>
        <v>40%</v>
      </c>
      <c r="AA20" s="96" t="s">
        <v>55</v>
      </c>
      <c r="AB20" s="96" t="s">
        <v>56</v>
      </c>
      <c r="AC20" s="96" t="s">
        <v>57</v>
      </c>
      <c r="AD20" s="107">
        <f t="shared" si="5"/>
        <v>0.12959999999999999</v>
      </c>
      <c r="AE20" s="353"/>
      <c r="AF20" s="106">
        <f t="shared" si="2"/>
        <v>0.12959999999999999</v>
      </c>
      <c r="AG20" s="353"/>
      <c r="AH20" s="107">
        <f>IFERROR(IF(AND(W18="Impacto",W19="Impacto",W20="Impacto"),(AH19-(+AH19*Z20)),IF(W20="Impacto",(P18-(+P18*Z20)),IF(W20="Probabilidad",AH19,""))),"")</f>
        <v>0.2</v>
      </c>
      <c r="AI20" s="353"/>
      <c r="AJ20" s="353"/>
      <c r="AK20" s="108"/>
      <c r="AL20" s="105"/>
      <c r="AM20" s="104"/>
      <c r="AN20" s="109"/>
      <c r="AO20" s="353"/>
      <c r="AP20" s="353"/>
      <c r="AQ20" s="381"/>
      <c r="AR20" s="382"/>
      <c r="AS20" s="383"/>
      <c r="AT20" s="101"/>
      <c r="AU20" s="101"/>
      <c r="AV20" s="101"/>
      <c r="AW20" s="101"/>
      <c r="AX20" s="101"/>
      <c r="AY20" s="101"/>
      <c r="AZ20" s="101"/>
      <c r="BA20" s="101"/>
      <c r="BB20" s="101"/>
      <c r="BC20" s="101"/>
      <c r="BD20" s="101"/>
      <c r="BE20" s="101"/>
      <c r="BF20" s="101"/>
      <c r="BG20" s="101"/>
      <c r="BH20" s="101"/>
      <c r="BI20" s="101"/>
      <c r="BJ20" s="101"/>
      <c r="BK20" s="101"/>
    </row>
    <row r="21" spans="1:63" ht="150" hidden="1" customHeight="1">
      <c r="A21" s="353"/>
      <c r="B21" s="353"/>
      <c r="C21" s="353"/>
      <c r="D21" s="353"/>
      <c r="E21" s="353"/>
      <c r="F21" s="353"/>
      <c r="G21" s="353"/>
      <c r="H21" s="353"/>
      <c r="I21" s="353"/>
      <c r="J21" s="353"/>
      <c r="K21" s="353"/>
      <c r="L21" s="353"/>
      <c r="M21" s="353"/>
      <c r="N21" s="353"/>
      <c r="O21" s="353"/>
      <c r="P21" s="353"/>
      <c r="Q21" s="353"/>
      <c r="R21" s="105"/>
      <c r="S21" s="109"/>
      <c r="T21" s="109"/>
      <c r="U21" s="109"/>
      <c r="V21" s="104" t="str">
        <f t="shared" si="3"/>
        <v xml:space="preserve">  </v>
      </c>
      <c r="W21" s="105" t="str">
        <f t="shared" si="0"/>
        <v/>
      </c>
      <c r="X21" s="96"/>
      <c r="Y21" s="96"/>
      <c r="Z21" s="106" t="str">
        <f t="shared" si="1"/>
        <v/>
      </c>
      <c r="AA21" s="96"/>
      <c r="AB21" s="96"/>
      <c r="AC21" s="96"/>
      <c r="AD21" s="107" t="str">
        <f t="shared" si="5"/>
        <v/>
      </c>
      <c r="AE21" s="353"/>
      <c r="AF21" s="106" t="str">
        <f t="shared" si="2"/>
        <v/>
      </c>
      <c r="AG21" s="353"/>
      <c r="AH21" s="107" t="str">
        <f>IFERROR(IF(AND(W20="Impacto",W21="Impacto"),(AH20-(+AH20*Z21)),IF(W21="Impacto",(P18-(+P18*Z21)),IF(W21="Probabilidad",AH20,""))),"")</f>
        <v/>
      </c>
      <c r="AI21" s="353"/>
      <c r="AJ21" s="353"/>
      <c r="AK21" s="108"/>
      <c r="AL21" s="105"/>
      <c r="AM21" s="104"/>
      <c r="AN21" s="109"/>
      <c r="AO21" s="353"/>
      <c r="AP21" s="353"/>
      <c r="AQ21" s="381"/>
      <c r="AR21" s="382"/>
      <c r="AS21" s="383"/>
      <c r="AT21" s="101"/>
      <c r="AU21" s="101"/>
      <c r="AV21" s="101"/>
      <c r="AW21" s="101"/>
      <c r="AX21" s="101"/>
      <c r="AY21" s="101"/>
      <c r="AZ21" s="101"/>
      <c r="BA21" s="101"/>
      <c r="BB21" s="101"/>
      <c r="BC21" s="101"/>
      <c r="BD21" s="101"/>
      <c r="BE21" s="101"/>
      <c r="BF21" s="101"/>
      <c r="BG21" s="101"/>
      <c r="BH21" s="101"/>
      <c r="BI21" s="101"/>
      <c r="BJ21" s="101"/>
      <c r="BK21" s="101"/>
    </row>
    <row r="22" spans="1:63" ht="150" hidden="1" customHeight="1">
      <c r="A22" s="353"/>
      <c r="B22" s="353"/>
      <c r="C22" s="353"/>
      <c r="D22" s="353"/>
      <c r="E22" s="353"/>
      <c r="F22" s="353"/>
      <c r="G22" s="353"/>
      <c r="H22" s="353"/>
      <c r="I22" s="353"/>
      <c r="J22" s="353"/>
      <c r="K22" s="353"/>
      <c r="L22" s="353"/>
      <c r="M22" s="353"/>
      <c r="N22" s="353"/>
      <c r="O22" s="353"/>
      <c r="P22" s="353"/>
      <c r="Q22" s="353"/>
      <c r="R22" s="105"/>
      <c r="S22" s="109"/>
      <c r="T22" s="109"/>
      <c r="U22" s="109"/>
      <c r="V22" s="104" t="str">
        <f t="shared" si="3"/>
        <v xml:space="preserve">  </v>
      </c>
      <c r="W22" s="105" t="str">
        <f t="shared" si="0"/>
        <v/>
      </c>
      <c r="X22" s="96"/>
      <c r="Y22" s="96"/>
      <c r="Z22" s="106" t="str">
        <f t="shared" si="1"/>
        <v/>
      </c>
      <c r="AA22" s="96"/>
      <c r="AB22" s="96"/>
      <c r="AC22" s="96"/>
      <c r="AD22" s="107" t="str">
        <f t="shared" si="5"/>
        <v/>
      </c>
      <c r="AE22" s="353"/>
      <c r="AF22" s="106" t="str">
        <f t="shared" si="2"/>
        <v/>
      </c>
      <c r="AG22" s="353"/>
      <c r="AH22" s="107" t="str">
        <f>IFERROR(IF(AND(W21="Impacto",W22="Impacto"),(AH21-(+AH21*Z22)),IF(W22="Impacto",(P18-(+P18*Z22)),IF(W22="Probabilidad",AH21,""))),"")</f>
        <v/>
      </c>
      <c r="AI22" s="353"/>
      <c r="AJ22" s="353"/>
      <c r="AK22" s="108"/>
      <c r="AL22" s="105"/>
      <c r="AM22" s="104"/>
      <c r="AN22" s="109"/>
      <c r="AO22" s="353"/>
      <c r="AP22" s="353"/>
      <c r="AQ22" s="381"/>
      <c r="AR22" s="382"/>
      <c r="AS22" s="383"/>
      <c r="AT22" s="101"/>
      <c r="AU22" s="101"/>
      <c r="AV22" s="101"/>
      <c r="AW22" s="101"/>
      <c r="AX22" s="101"/>
      <c r="AY22" s="101"/>
      <c r="AZ22" s="101"/>
      <c r="BA22" s="101"/>
      <c r="BB22" s="101"/>
      <c r="BC22" s="101"/>
      <c r="BD22" s="101"/>
      <c r="BE22" s="101"/>
      <c r="BF22" s="101"/>
      <c r="BG22" s="101"/>
      <c r="BH22" s="101"/>
      <c r="BI22" s="101"/>
      <c r="BJ22" s="101"/>
      <c r="BK22" s="101"/>
    </row>
    <row r="23" spans="1:63" ht="150" hidden="1" customHeight="1">
      <c r="A23" s="353"/>
      <c r="B23" s="353"/>
      <c r="C23" s="353"/>
      <c r="D23" s="353"/>
      <c r="E23" s="353"/>
      <c r="F23" s="353"/>
      <c r="G23" s="353"/>
      <c r="H23" s="353"/>
      <c r="I23" s="353"/>
      <c r="J23" s="353"/>
      <c r="K23" s="353"/>
      <c r="L23" s="353"/>
      <c r="M23" s="353"/>
      <c r="N23" s="353"/>
      <c r="O23" s="353"/>
      <c r="P23" s="353"/>
      <c r="Q23" s="353"/>
      <c r="R23" s="105"/>
      <c r="S23" s="109"/>
      <c r="T23" s="109"/>
      <c r="U23" s="109"/>
      <c r="V23" s="104" t="str">
        <f t="shared" si="3"/>
        <v xml:space="preserve">  </v>
      </c>
      <c r="W23" s="105" t="str">
        <f t="shared" si="0"/>
        <v/>
      </c>
      <c r="X23" s="96"/>
      <c r="Y23" s="96"/>
      <c r="Z23" s="106" t="str">
        <f t="shared" si="1"/>
        <v/>
      </c>
      <c r="AA23" s="96"/>
      <c r="AB23" s="96"/>
      <c r="AC23" s="96"/>
      <c r="AD23" s="107" t="str">
        <f t="shared" si="5"/>
        <v/>
      </c>
      <c r="AE23" s="353"/>
      <c r="AF23" s="106" t="str">
        <f t="shared" si="2"/>
        <v/>
      </c>
      <c r="AG23" s="353"/>
      <c r="AH23" s="107" t="str">
        <f>IFERROR(IF(AND(W21="Impacto",W22="Impacto",W23="Impacto"),(AH22-(+AH22*Z23)),IF(W23="Impacto",(P18-(+P18*Z23)),IF(W23="Probabilidad",AH22,""))),"")</f>
        <v/>
      </c>
      <c r="AI23" s="353"/>
      <c r="AJ23" s="353"/>
      <c r="AK23" s="108"/>
      <c r="AL23" s="105"/>
      <c r="AM23" s="104"/>
      <c r="AN23" s="109"/>
      <c r="AO23" s="353"/>
      <c r="AP23" s="353"/>
      <c r="AQ23" s="381"/>
      <c r="AR23" s="382"/>
      <c r="AS23" s="383"/>
      <c r="AT23" s="101"/>
      <c r="AU23" s="101"/>
      <c r="AV23" s="101"/>
      <c r="AW23" s="101"/>
      <c r="AX23" s="101"/>
      <c r="AY23" s="101"/>
      <c r="AZ23" s="101"/>
      <c r="BA23" s="101"/>
      <c r="BB23" s="101"/>
      <c r="BC23" s="101"/>
      <c r="BD23" s="101"/>
      <c r="BE23" s="101"/>
      <c r="BF23" s="101"/>
      <c r="BG23" s="101"/>
      <c r="BH23" s="101"/>
      <c r="BI23" s="101"/>
      <c r="BJ23" s="101"/>
      <c r="BK23" s="101"/>
    </row>
    <row r="24" spans="1:63" ht="150" hidden="1" customHeight="1" thickBot="1">
      <c r="A24" s="354"/>
      <c r="B24" s="353"/>
      <c r="C24" s="354"/>
      <c r="D24" s="354"/>
      <c r="E24" s="354"/>
      <c r="F24" s="354"/>
      <c r="G24" s="354"/>
      <c r="H24" s="354"/>
      <c r="I24" s="354"/>
      <c r="J24" s="354"/>
      <c r="K24" s="354"/>
      <c r="L24" s="354"/>
      <c r="M24" s="354"/>
      <c r="N24" s="354"/>
      <c r="O24" s="354"/>
      <c r="P24" s="354"/>
      <c r="Q24" s="354"/>
      <c r="R24" s="105"/>
      <c r="S24" s="109"/>
      <c r="T24" s="109"/>
      <c r="U24" s="109"/>
      <c r="V24" s="104" t="str">
        <f t="shared" si="3"/>
        <v xml:space="preserve">  </v>
      </c>
      <c r="W24" s="105" t="str">
        <f t="shared" si="0"/>
        <v/>
      </c>
      <c r="X24" s="96"/>
      <c r="Y24" s="96"/>
      <c r="Z24" s="106" t="str">
        <f t="shared" si="1"/>
        <v/>
      </c>
      <c r="AA24" s="96"/>
      <c r="AB24" s="96"/>
      <c r="AC24" s="96"/>
      <c r="AD24" s="107" t="str">
        <f t="shared" si="5"/>
        <v/>
      </c>
      <c r="AE24" s="354"/>
      <c r="AF24" s="106" t="str">
        <f t="shared" si="2"/>
        <v/>
      </c>
      <c r="AG24" s="354"/>
      <c r="AH24" s="107" t="str">
        <f>IFERROR(IF(AND(W21="Impacto",W22="Impacto",W23="Impacto",W24="Impacto"),(AH23-(+AH23*Z24)),IF(W24="Impacto",(P18-(+P18*Z24)),IF(W24="Probabilidad",AH23,""))),"")</f>
        <v/>
      </c>
      <c r="AI24" s="354"/>
      <c r="AJ24" s="354"/>
      <c r="AK24" s="108"/>
      <c r="AL24" s="105"/>
      <c r="AM24" s="104"/>
      <c r="AN24" s="109"/>
      <c r="AO24" s="354"/>
      <c r="AP24" s="354"/>
      <c r="AQ24" s="384"/>
      <c r="AR24" s="385"/>
      <c r="AS24" s="386"/>
      <c r="AT24" s="101"/>
      <c r="AU24" s="101"/>
      <c r="AV24" s="101"/>
      <c r="AW24" s="101"/>
      <c r="AX24" s="101"/>
      <c r="AY24" s="101"/>
      <c r="AZ24" s="101"/>
      <c r="BA24" s="101"/>
      <c r="BB24" s="101"/>
      <c r="BC24" s="101"/>
      <c r="BD24" s="101"/>
      <c r="BE24" s="101"/>
      <c r="BF24" s="101"/>
      <c r="BG24" s="101"/>
      <c r="BH24" s="101"/>
      <c r="BI24" s="101"/>
      <c r="BJ24" s="101"/>
      <c r="BK24" s="101"/>
    </row>
    <row r="25" spans="1:63" ht="150" hidden="1" customHeight="1">
      <c r="A25" s="370" t="s">
        <v>61</v>
      </c>
      <c r="B25" s="353"/>
      <c r="C25" s="373" t="s">
        <v>93</v>
      </c>
      <c r="D25" s="374" t="s">
        <v>322</v>
      </c>
      <c r="E25" s="375" t="s">
        <v>334</v>
      </c>
      <c r="F25" s="388" t="s">
        <v>878</v>
      </c>
      <c r="G25" s="388" t="s">
        <v>879</v>
      </c>
      <c r="H25" s="371" t="str">
        <f>+CONCATENATE(E25," ",F25," ",G25)</f>
        <v xml:space="preserve">Posibilidad de afectación reputacional por la falta de competencias del personal militar (Oficiales y Suboficiales) del sistema de ciencia y tecnología (SICTE),  debido  a la deficiente capacitación del personal que llega a ser parte del proceso de Gestión de Ciencia y Tecnología. </v>
      </c>
      <c r="I25" s="376" t="s">
        <v>324</v>
      </c>
      <c r="J25" s="377">
        <v>81</v>
      </c>
      <c r="K25" s="365" t="str">
        <f>IF(J25&lt;=0,"",IF(J25&lt;=3,"Muy Baja",IF(J25&lt;=34,"Baja",IF(J25&lt;=600,"Media",IF(J25&lt;=6000,"Alta","Muy Alta")))))</f>
        <v>Media</v>
      </c>
      <c r="L25" s="364">
        <f>IF(K25="","",IF(K25="Muy Baja",0.2,IF(K25="Baja",0.4,IF(K25="Media",0.6,IF(K25="Alta",0.8,IF(K25="Muy Alta",1,))))))</f>
        <v>0.6</v>
      </c>
      <c r="M25" s="364" t="s">
        <v>367</v>
      </c>
      <c r="N25" s="364" t="str">
        <f>IF(NOT(ISERROR(MATCH(M25,'[24]Tabla Impacto'!$B$222:$B$224,0))),'[24]Tabla Impacto'!$F$224,M25)</f>
        <v xml:space="preserve">     El riesgo afecta la imagen de alguna área de la organización</v>
      </c>
      <c r="O25" s="365" t="str">
        <f>IF(OR(N25='[24]Tabla Impacto'!$C$12,N25='[24]Tabla Impacto'!$D$12),"Leve",IF(OR(N25='[24]Tabla Impacto'!$C$13,N25='[24]Tabla Impacto'!$D$13),"Menor",IF(OR(N25='[24]Tabla Impacto'!$C$14,N25='[24]Tabla Impacto'!$D$14),"Moderado",IF(OR(N25='[24]Tabla Impacto'!$C$15,N25='[24]Tabla Impacto'!$D$15),"Mayor",IF(OR(N25='[24]Tabla Impacto'!$C$16,N25='[24]Tabla Impacto'!$D$16),"Catastrófico","")))))</f>
        <v>Leve</v>
      </c>
      <c r="P25" s="364">
        <f>IF(O25="","",IF(O25="Leve",0.2,IF(O25="Menor",0.4,IF(O25="Moderado",0.6,IF(O25="Mayor",0.8,IF(O25="Catastrófico",1,))))))</f>
        <v>0.2</v>
      </c>
      <c r="Q25" s="366"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02" t="s">
        <v>94</v>
      </c>
      <c r="S25" s="103" t="s">
        <v>1772</v>
      </c>
      <c r="T25" s="103" t="s">
        <v>1773</v>
      </c>
      <c r="U25" s="103" t="s">
        <v>1774</v>
      </c>
      <c r="V25" s="104" t="str">
        <f t="shared" si="3"/>
        <v>El Comandante del Comando Apoyo Tecnológico (COATE) y Director de Ciencia y Tecnología  (DITEC) verifica semestralmente la información del personal que cumple con el perfil (competencias) de los integrantes  del Sistema de Ciencia y Tecnología del Ejército Nacional, de acuerdo a la Directiva Permanente 2025233004763963 del 2025 "Organización de Funcionamiento del sistema de Ciencia, Tecnología e Innovación (SICTE)",  con el propósito de optimizar los recursos en cumplimiento al proceso. de  no realizarse la actividad, se debe reprogramar y verificar su cumplimiento, dejando como evidencia de la verificación un informe.</v>
      </c>
      <c r="W25" s="105" t="str">
        <f t="shared" si="0"/>
        <v>Probabilidad</v>
      </c>
      <c r="X25" s="96" t="s">
        <v>53</v>
      </c>
      <c r="Y25" s="96" t="s">
        <v>54</v>
      </c>
      <c r="Z25" s="106" t="str">
        <f t="shared" si="1"/>
        <v>40%</v>
      </c>
      <c r="AA25" s="96" t="s">
        <v>55</v>
      </c>
      <c r="AB25" s="96" t="s">
        <v>56</v>
      </c>
      <c r="AC25" s="96" t="s">
        <v>57</v>
      </c>
      <c r="AD25" s="107">
        <f>IFERROR(IF(W25="Probabilidad",(L25-(+L25*Z25)),IF(W25="Impacto",L25,"")),"")</f>
        <v>0.36</v>
      </c>
      <c r="AE25" s="367" t="str">
        <f>IFERROR(LOOKUP(LOOKUP(2,1/(AD25:AD31&lt;&gt;""),AD25:AD31),'[24]Opciones Tratamiento'!$I$2:$I$6,'[24]Opciones Tratamiento'!$J$2:$J$6),"")</f>
        <v>Muy Baja</v>
      </c>
      <c r="AF25" s="106">
        <f t="shared" si="2"/>
        <v>0.36</v>
      </c>
      <c r="AG25" s="367" t="str">
        <f>IFERROR(LOOKUP(LOOKUP(2,1/(AH25:AH31&lt;&gt;""),AH25:AH31),'[24]Opciones Tratamiento'!L2:M6),"")</f>
        <v>Leve</v>
      </c>
      <c r="AH25" s="107">
        <f>IFERROR(IF(W25="Impacto",(P25-(+P25*Z25)),IF(W25="Probabilidad",P25,"")),"")</f>
        <v>0.2</v>
      </c>
      <c r="AI25" s="368"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Bajo</v>
      </c>
      <c r="AJ25" s="369" t="s">
        <v>442</v>
      </c>
      <c r="AK25" s="108"/>
      <c r="AL25" s="102" t="s">
        <v>177</v>
      </c>
      <c r="AM25" s="110" t="s">
        <v>1775</v>
      </c>
      <c r="AN25" s="111" t="s">
        <v>1776</v>
      </c>
      <c r="AO25" s="370" t="s">
        <v>59</v>
      </c>
      <c r="AP25" s="352"/>
      <c r="AQ25" s="378" t="s">
        <v>159</v>
      </c>
      <c r="AR25" s="379"/>
      <c r="AS25" s="380"/>
      <c r="AT25" s="101"/>
      <c r="AU25" s="101"/>
      <c r="AV25" s="101"/>
      <c r="AW25" s="101"/>
      <c r="AX25" s="101"/>
      <c r="AY25" s="101"/>
      <c r="AZ25" s="101"/>
      <c r="BA25" s="101"/>
      <c r="BB25" s="101"/>
      <c r="BC25" s="101"/>
      <c r="BD25" s="101"/>
      <c r="BE25" s="101"/>
      <c r="BF25" s="101"/>
      <c r="BG25" s="101"/>
      <c r="BH25" s="101"/>
      <c r="BI25" s="101"/>
      <c r="BJ25" s="101"/>
      <c r="BK25" s="101"/>
    </row>
    <row r="26" spans="1:63" ht="150" hidden="1" customHeight="1">
      <c r="A26" s="353"/>
      <c r="B26" s="353"/>
      <c r="C26" s="353"/>
      <c r="D26" s="353"/>
      <c r="E26" s="353"/>
      <c r="F26" s="353"/>
      <c r="G26" s="353"/>
      <c r="H26" s="353"/>
      <c r="I26" s="353"/>
      <c r="J26" s="353"/>
      <c r="K26" s="353"/>
      <c r="L26" s="353"/>
      <c r="M26" s="353"/>
      <c r="N26" s="353"/>
      <c r="O26" s="353"/>
      <c r="P26" s="353"/>
      <c r="Q26" s="353"/>
      <c r="R26" s="102" t="s">
        <v>96</v>
      </c>
      <c r="S26" s="103" t="s">
        <v>1777</v>
      </c>
      <c r="T26" s="103" t="s">
        <v>1778</v>
      </c>
      <c r="U26" s="103" t="s">
        <v>880</v>
      </c>
      <c r="V26" s="104" t="str">
        <f t="shared" si="3"/>
        <v>Oficial gestión de recursos DITEC y oficial encargado del proceso de Ciencia y Tecnología de las unidades (ESMIC-EMSUB-CEMIL-CEMAI) verifica anualmente las necesidades de recursos para el anteproyecto de presupuesto de la siguiente vigencia para capacitación y movilidad para participación de eventos del personal  del Sistema de Ciencia y Tecnología del Ejército Nacional, de acuerdo a la Directiva Permanente 2025233004763963 del 2025 "Organización de Funcionamiento del sistema de Ciencia, Tecnología e Innovación (SICTE),  con el fin de priorizar las necesidades de recursos para el fortalecimiento del proceso, de  no realizarse la actividad, se debe reprogramar y verificar su cumplimiento, dejando como evidencia de la verificación un informe.</v>
      </c>
      <c r="W26" s="105" t="str">
        <f t="shared" si="0"/>
        <v>Probabilidad</v>
      </c>
      <c r="X26" s="96" t="s">
        <v>53</v>
      </c>
      <c r="Y26" s="96" t="s">
        <v>54</v>
      </c>
      <c r="Z26" s="106" t="str">
        <f t="shared" si="1"/>
        <v>40%</v>
      </c>
      <c r="AA26" s="96" t="s">
        <v>55</v>
      </c>
      <c r="AB26" s="96" t="s">
        <v>56</v>
      </c>
      <c r="AC26" s="96" t="s">
        <v>57</v>
      </c>
      <c r="AD26" s="107">
        <f t="shared" ref="AD26:AD31" si="6">IFERROR(IF(AND(W25="Probabilidad",W26="Probabilidad"),(AF25-(+AF25*Z26)),IF(W26="Probabilidad",(L25-(+L25*Z26)),IF(W26="Impacto",AF25,""))),"")</f>
        <v>0.216</v>
      </c>
      <c r="AE26" s="353"/>
      <c r="AF26" s="106">
        <f t="shared" si="2"/>
        <v>0.216</v>
      </c>
      <c r="AG26" s="353"/>
      <c r="AH26" s="107">
        <f>IFERROR(IF(AND(W25="Impacto",W26="Impacto"),(AH25-(+AH25*Z26)),IF(W26="Impacto",(P25-(+P25*Z26)),IF(W26="Probabilidad",AH25,""))),"")</f>
        <v>0.2</v>
      </c>
      <c r="AI26" s="353"/>
      <c r="AJ26" s="353"/>
      <c r="AK26" s="108"/>
      <c r="AL26" s="102" t="s">
        <v>204</v>
      </c>
      <c r="AM26" s="110" t="s">
        <v>1779</v>
      </c>
      <c r="AN26" s="111" t="s">
        <v>1780</v>
      </c>
      <c r="AO26" s="353"/>
      <c r="AP26" s="353"/>
      <c r="AQ26" s="381"/>
      <c r="AR26" s="382"/>
      <c r="AS26" s="383"/>
      <c r="AT26" s="101"/>
      <c r="AU26" s="101"/>
      <c r="AV26" s="101"/>
      <c r="AW26" s="101"/>
      <c r="AX26" s="101"/>
      <c r="AY26" s="101"/>
      <c r="AZ26" s="101"/>
      <c r="BA26" s="101"/>
      <c r="BB26" s="101"/>
      <c r="BC26" s="101"/>
      <c r="BD26" s="101"/>
      <c r="BE26" s="101"/>
      <c r="BF26" s="101"/>
      <c r="BG26" s="101"/>
      <c r="BH26" s="101"/>
      <c r="BI26" s="101"/>
      <c r="BJ26" s="101"/>
      <c r="BK26" s="101"/>
    </row>
    <row r="27" spans="1:63" ht="150" hidden="1" customHeight="1">
      <c r="A27" s="353"/>
      <c r="B27" s="353"/>
      <c r="C27" s="353"/>
      <c r="D27" s="353"/>
      <c r="E27" s="353"/>
      <c r="F27" s="353"/>
      <c r="G27" s="353"/>
      <c r="H27" s="353"/>
      <c r="I27" s="353"/>
      <c r="J27" s="353"/>
      <c r="K27" s="353"/>
      <c r="L27" s="353"/>
      <c r="M27" s="353"/>
      <c r="N27" s="353"/>
      <c r="O27" s="353"/>
      <c r="P27" s="353"/>
      <c r="Q27" s="353"/>
      <c r="R27" s="102" t="s">
        <v>98</v>
      </c>
      <c r="S27" s="103" t="s">
        <v>1781</v>
      </c>
      <c r="T27" s="103" t="s">
        <v>1782</v>
      </c>
      <c r="U27" s="103" t="s">
        <v>1783</v>
      </c>
      <c r="V27" s="104" t="str">
        <f t="shared" si="3"/>
        <v>El oficial de gestión de conocimiento (DITEC) verifica semestralmente el cumplimiento de las capacitaciones en temas relacionados con Ciencia y Tecnología del Ejército Nacional,  de acuerdo a la Directiva Permanente 2025233004763963 del 2025 "Organización de Funcionamiento del sistema de Ciencia, Tecnología e Innovación (SICTE),   con el fin de que se cumpla con la socialización de los temas relevantes programados del proceso, de  no realizarse la actividad, se debe reprogramar y verificar su cumplimiento, dejando como evidencia de la verificación un informe, Informe y/o Acta de Reunión.</v>
      </c>
      <c r="W27" s="105" t="str">
        <f t="shared" si="0"/>
        <v>Probabilidad</v>
      </c>
      <c r="X27" s="96" t="s">
        <v>53</v>
      </c>
      <c r="Y27" s="96" t="s">
        <v>54</v>
      </c>
      <c r="Z27" s="106" t="str">
        <f t="shared" si="1"/>
        <v>40%</v>
      </c>
      <c r="AA27" s="96" t="s">
        <v>55</v>
      </c>
      <c r="AB27" s="96" t="s">
        <v>56</v>
      </c>
      <c r="AC27" s="96" t="s">
        <v>57</v>
      </c>
      <c r="AD27" s="107">
        <f t="shared" si="6"/>
        <v>0.12959999999999999</v>
      </c>
      <c r="AE27" s="353"/>
      <c r="AF27" s="106">
        <f t="shared" si="2"/>
        <v>0.12959999999999999</v>
      </c>
      <c r="AG27" s="353"/>
      <c r="AH27" s="107">
        <f>IFERROR(IF(AND(W25="Impacto",W26="Impacto",W27="Impacto"),(AH26-(+AH26*Z27)),IF(W27="Impacto",(P25-(+P25*Z27)),IF(W27="Probabilidad",AH26,""))),"")</f>
        <v>0.2</v>
      </c>
      <c r="AI27" s="353"/>
      <c r="AJ27" s="353"/>
      <c r="AK27" s="108"/>
      <c r="AL27" s="105"/>
      <c r="AM27" s="104"/>
      <c r="AN27" s="109"/>
      <c r="AO27" s="353"/>
      <c r="AP27" s="353"/>
      <c r="AQ27" s="381"/>
      <c r="AR27" s="382"/>
      <c r="AS27" s="383"/>
      <c r="AT27" s="101"/>
      <c r="AU27" s="101"/>
      <c r="AV27" s="101"/>
      <c r="AW27" s="101"/>
      <c r="AX27" s="101"/>
      <c r="AY27" s="101"/>
      <c r="AZ27" s="101"/>
      <c r="BA27" s="101"/>
      <c r="BB27" s="101"/>
      <c r="BC27" s="101"/>
      <c r="BD27" s="101"/>
      <c r="BE27" s="101"/>
      <c r="BF27" s="101"/>
      <c r="BG27" s="101"/>
      <c r="BH27" s="101"/>
      <c r="BI27" s="101"/>
      <c r="BJ27" s="101"/>
      <c r="BK27" s="101"/>
    </row>
    <row r="28" spans="1:63" ht="150" hidden="1" customHeight="1">
      <c r="A28" s="353"/>
      <c r="B28" s="353"/>
      <c r="C28" s="353"/>
      <c r="D28" s="353"/>
      <c r="E28" s="353"/>
      <c r="F28" s="353"/>
      <c r="G28" s="353"/>
      <c r="H28" s="353"/>
      <c r="I28" s="353"/>
      <c r="J28" s="353"/>
      <c r="K28" s="353"/>
      <c r="L28" s="353"/>
      <c r="M28" s="353"/>
      <c r="N28" s="353"/>
      <c r="O28" s="353"/>
      <c r="P28" s="353"/>
      <c r="Q28" s="353"/>
      <c r="R28" s="105"/>
      <c r="S28" s="109"/>
      <c r="T28" s="109"/>
      <c r="U28" s="109"/>
      <c r="V28" s="104" t="str">
        <f t="shared" si="3"/>
        <v xml:space="preserve">  </v>
      </c>
      <c r="W28" s="105" t="str">
        <f t="shared" si="0"/>
        <v/>
      </c>
      <c r="X28" s="96"/>
      <c r="Y28" s="96"/>
      <c r="Z28" s="106" t="str">
        <f t="shared" si="1"/>
        <v/>
      </c>
      <c r="AA28" s="96"/>
      <c r="AB28" s="96"/>
      <c r="AC28" s="96"/>
      <c r="AD28" s="107" t="str">
        <f t="shared" si="6"/>
        <v/>
      </c>
      <c r="AE28" s="353"/>
      <c r="AF28" s="106" t="str">
        <f t="shared" si="2"/>
        <v/>
      </c>
      <c r="AG28" s="353"/>
      <c r="AH28" s="107" t="str">
        <f>IFERROR(IF(AND(W27="Impacto",W28="Impacto"),(AH27-(+AH27*Z28)),IF(W28="Impacto",(P25-(+P25*Z28)),IF(W28="Probabilidad",AH27,""))),"")</f>
        <v/>
      </c>
      <c r="AI28" s="353"/>
      <c r="AJ28" s="353"/>
      <c r="AK28" s="108"/>
      <c r="AL28" s="105"/>
      <c r="AM28" s="104"/>
      <c r="AN28" s="109"/>
      <c r="AO28" s="353"/>
      <c r="AP28" s="353"/>
      <c r="AQ28" s="381"/>
      <c r="AR28" s="382"/>
      <c r="AS28" s="383"/>
      <c r="AT28" s="101"/>
      <c r="AU28" s="101"/>
      <c r="AV28" s="101"/>
      <c r="AW28" s="101"/>
      <c r="AX28" s="101"/>
      <c r="AY28" s="101"/>
      <c r="AZ28" s="101"/>
      <c r="BA28" s="101"/>
      <c r="BB28" s="101"/>
      <c r="BC28" s="101"/>
      <c r="BD28" s="101"/>
      <c r="BE28" s="101"/>
      <c r="BF28" s="101"/>
      <c r="BG28" s="101"/>
      <c r="BH28" s="101"/>
      <c r="BI28" s="101"/>
      <c r="BJ28" s="101"/>
      <c r="BK28" s="101"/>
    </row>
    <row r="29" spans="1:63" ht="150" hidden="1" customHeight="1">
      <c r="A29" s="353"/>
      <c r="B29" s="353"/>
      <c r="C29" s="353"/>
      <c r="D29" s="353"/>
      <c r="E29" s="353"/>
      <c r="F29" s="353"/>
      <c r="G29" s="353"/>
      <c r="H29" s="353"/>
      <c r="I29" s="353"/>
      <c r="J29" s="353"/>
      <c r="K29" s="353"/>
      <c r="L29" s="353"/>
      <c r="M29" s="353"/>
      <c r="N29" s="353"/>
      <c r="O29" s="353"/>
      <c r="P29" s="353"/>
      <c r="Q29" s="353"/>
      <c r="R29" s="105"/>
      <c r="S29" s="109"/>
      <c r="T29" s="109"/>
      <c r="U29" s="109"/>
      <c r="V29" s="104" t="str">
        <f t="shared" si="3"/>
        <v xml:space="preserve">  </v>
      </c>
      <c r="W29" s="105" t="str">
        <f t="shared" si="0"/>
        <v/>
      </c>
      <c r="X29" s="96"/>
      <c r="Y29" s="96"/>
      <c r="Z29" s="106" t="str">
        <f t="shared" si="1"/>
        <v/>
      </c>
      <c r="AA29" s="96"/>
      <c r="AB29" s="96"/>
      <c r="AC29" s="96"/>
      <c r="AD29" s="107" t="str">
        <f t="shared" si="6"/>
        <v/>
      </c>
      <c r="AE29" s="353"/>
      <c r="AF29" s="106" t="str">
        <f t="shared" si="2"/>
        <v/>
      </c>
      <c r="AG29" s="353"/>
      <c r="AH29" s="107" t="str">
        <f>IFERROR(IF(AND(W28="Impacto",W29="Impacto"),(AH28-(+AH28*Z29)),IF(W29="Impacto",(P25-(+P25*Z29)),IF(W29="Probabilidad",AH28,""))),"")</f>
        <v/>
      </c>
      <c r="AI29" s="353"/>
      <c r="AJ29" s="353"/>
      <c r="AK29" s="108"/>
      <c r="AL29" s="105"/>
      <c r="AM29" s="104"/>
      <c r="AN29" s="109"/>
      <c r="AO29" s="353"/>
      <c r="AP29" s="353"/>
      <c r="AQ29" s="381"/>
      <c r="AR29" s="382"/>
      <c r="AS29" s="383"/>
      <c r="AT29" s="101"/>
      <c r="AU29" s="101"/>
      <c r="AV29" s="101"/>
      <c r="AW29" s="101"/>
      <c r="AX29" s="101"/>
      <c r="AY29" s="101"/>
      <c r="AZ29" s="101"/>
      <c r="BA29" s="101"/>
      <c r="BB29" s="101"/>
      <c r="BC29" s="101"/>
      <c r="BD29" s="101"/>
      <c r="BE29" s="101"/>
      <c r="BF29" s="101"/>
      <c r="BG29" s="101"/>
      <c r="BH29" s="101"/>
      <c r="BI29" s="101"/>
      <c r="BJ29" s="101"/>
      <c r="BK29" s="101"/>
    </row>
    <row r="30" spans="1:63" ht="150" hidden="1" customHeight="1">
      <c r="A30" s="353"/>
      <c r="B30" s="353"/>
      <c r="C30" s="353"/>
      <c r="D30" s="353"/>
      <c r="E30" s="353"/>
      <c r="F30" s="353"/>
      <c r="G30" s="353"/>
      <c r="H30" s="353"/>
      <c r="I30" s="353"/>
      <c r="J30" s="353"/>
      <c r="K30" s="353"/>
      <c r="L30" s="353"/>
      <c r="M30" s="353"/>
      <c r="N30" s="353"/>
      <c r="O30" s="353"/>
      <c r="P30" s="353"/>
      <c r="Q30" s="353"/>
      <c r="R30" s="105"/>
      <c r="S30" s="109"/>
      <c r="T30" s="109"/>
      <c r="U30" s="109"/>
      <c r="V30" s="104" t="str">
        <f t="shared" si="3"/>
        <v xml:space="preserve">  </v>
      </c>
      <c r="W30" s="105" t="str">
        <f t="shared" si="0"/>
        <v/>
      </c>
      <c r="X30" s="96"/>
      <c r="Y30" s="96"/>
      <c r="Z30" s="106" t="str">
        <f t="shared" si="1"/>
        <v/>
      </c>
      <c r="AA30" s="96"/>
      <c r="AB30" s="96"/>
      <c r="AC30" s="96"/>
      <c r="AD30" s="107" t="str">
        <f t="shared" si="6"/>
        <v/>
      </c>
      <c r="AE30" s="353"/>
      <c r="AF30" s="106" t="str">
        <f t="shared" si="2"/>
        <v/>
      </c>
      <c r="AG30" s="353"/>
      <c r="AH30" s="107" t="str">
        <f>IFERROR(IF(AND(W28="Impacto",W29="Impacto",W30="Impacto"),(AH29-(+AH29*Z30)),IF(W30="Impacto",(P25-(+P25*Z30)),IF(W30="Probabilidad",AH29,""))),"")</f>
        <v/>
      </c>
      <c r="AI30" s="353"/>
      <c r="AJ30" s="353"/>
      <c r="AK30" s="108"/>
      <c r="AL30" s="105"/>
      <c r="AM30" s="104"/>
      <c r="AN30" s="109"/>
      <c r="AO30" s="353"/>
      <c r="AP30" s="353"/>
      <c r="AQ30" s="381"/>
      <c r="AR30" s="382"/>
      <c r="AS30" s="383"/>
      <c r="AT30" s="101"/>
      <c r="AU30" s="101"/>
      <c r="AV30" s="101"/>
      <c r="AW30" s="101"/>
      <c r="AX30" s="101"/>
      <c r="AY30" s="101"/>
      <c r="AZ30" s="101"/>
      <c r="BA30" s="101"/>
      <c r="BB30" s="101"/>
      <c r="BC30" s="101"/>
      <c r="BD30" s="101"/>
      <c r="BE30" s="101"/>
      <c r="BF30" s="101"/>
      <c r="BG30" s="101"/>
      <c r="BH30" s="101"/>
      <c r="BI30" s="101"/>
      <c r="BJ30" s="101"/>
      <c r="BK30" s="101"/>
    </row>
    <row r="31" spans="1:63" ht="150" hidden="1" customHeight="1" thickBot="1">
      <c r="A31" s="354"/>
      <c r="B31" s="353"/>
      <c r="C31" s="354"/>
      <c r="D31" s="354"/>
      <c r="E31" s="354"/>
      <c r="F31" s="354"/>
      <c r="G31" s="354"/>
      <c r="H31" s="354"/>
      <c r="I31" s="354"/>
      <c r="J31" s="354"/>
      <c r="K31" s="354"/>
      <c r="L31" s="354"/>
      <c r="M31" s="354"/>
      <c r="N31" s="354"/>
      <c r="O31" s="354"/>
      <c r="P31" s="354"/>
      <c r="Q31" s="354"/>
      <c r="R31" s="105"/>
      <c r="S31" s="109"/>
      <c r="T31" s="109"/>
      <c r="U31" s="109"/>
      <c r="V31" s="104" t="str">
        <f t="shared" si="3"/>
        <v xml:space="preserve">  </v>
      </c>
      <c r="W31" s="105" t="str">
        <f t="shared" si="0"/>
        <v/>
      </c>
      <c r="X31" s="96"/>
      <c r="Y31" s="96"/>
      <c r="Z31" s="106" t="str">
        <f t="shared" si="1"/>
        <v/>
      </c>
      <c r="AA31" s="96"/>
      <c r="AB31" s="96"/>
      <c r="AC31" s="96"/>
      <c r="AD31" s="107" t="str">
        <f t="shared" si="6"/>
        <v/>
      </c>
      <c r="AE31" s="354"/>
      <c r="AF31" s="106" t="str">
        <f t="shared" si="2"/>
        <v/>
      </c>
      <c r="AG31" s="354"/>
      <c r="AH31" s="107" t="str">
        <f>IFERROR(IF(AND(W28="Impacto",W29="Impacto",W30="Impacto",W31="Impacto"),(AH30-(+AH30*Z31)),IF(W31="Impacto",(P25-(+P25*Z31)),IF(W31="Probabilidad",AH30,""))),"")</f>
        <v/>
      </c>
      <c r="AI31" s="354"/>
      <c r="AJ31" s="354"/>
      <c r="AK31" s="108"/>
      <c r="AL31" s="105"/>
      <c r="AM31" s="104"/>
      <c r="AN31" s="109"/>
      <c r="AO31" s="354"/>
      <c r="AP31" s="354"/>
      <c r="AQ31" s="384"/>
      <c r="AR31" s="385"/>
      <c r="AS31" s="386"/>
      <c r="AT31" s="101"/>
      <c r="AU31" s="101"/>
      <c r="AV31" s="101"/>
      <c r="AW31" s="101"/>
      <c r="AX31" s="101"/>
      <c r="AY31" s="101"/>
      <c r="AZ31" s="101"/>
      <c r="BA31" s="101"/>
      <c r="BB31" s="101"/>
      <c r="BC31" s="101"/>
      <c r="BD31" s="101"/>
      <c r="BE31" s="101"/>
      <c r="BF31" s="101"/>
      <c r="BG31" s="101"/>
      <c r="BH31" s="101"/>
      <c r="BI31" s="101"/>
      <c r="BJ31" s="101"/>
      <c r="BK31" s="101"/>
    </row>
    <row r="32" spans="1:63" ht="150" hidden="1" customHeight="1">
      <c r="A32" s="370" t="s">
        <v>62</v>
      </c>
      <c r="B32" s="353"/>
      <c r="C32" s="373"/>
      <c r="D32" s="374"/>
      <c r="E32" s="375"/>
      <c r="F32" s="371"/>
      <c r="G32" s="371"/>
      <c r="H32" s="371" t="str">
        <f>+CONCATENATE(E32," ",F32," ",G32)</f>
        <v xml:space="preserve">  </v>
      </c>
      <c r="I32" s="376"/>
      <c r="J32" s="377"/>
      <c r="K32" s="365" t="str">
        <f>IF(J32&lt;=0,"",IF(J32&lt;=3,"Muy Baja",IF(J32&lt;=34,"Baja",IF(J32&lt;=600,"Media",IF(J32&lt;=6000,"Alta","Muy Alta")))))</f>
        <v/>
      </c>
      <c r="L32" s="364" t="str">
        <f>IF(K32="","",IF(K32="Muy Baja",0.2,IF(K32="Baja",0.4,IF(K32="Media",0.6,IF(K32="Alta",0.8,IF(K32="Muy Alta",1,))))))</f>
        <v/>
      </c>
      <c r="M32" s="364"/>
      <c r="N32" s="364">
        <f>IF(NOT(ISERROR(MATCH(M32,'[24]Tabla Impacto'!$B$222:$B$224,0))),'[24]Tabla Impacto'!$F$224,M32)</f>
        <v>0</v>
      </c>
      <c r="O32" s="365" t="str">
        <f>IF(OR(N32='[24]Tabla Impacto'!$C$12,N32='[24]Tabla Impacto'!$D$12),"Leve",IF(OR(N32='[24]Tabla Impacto'!$C$13,N32='[24]Tabla Impacto'!$D$13),"Menor",IF(OR(N32='[24]Tabla Impacto'!$C$14,N32='[24]Tabla Impacto'!$D$14),"Moderado",IF(OR(N32='[24]Tabla Impacto'!$C$15,N32='[24]Tabla Impacto'!$D$15),"Mayor",IF(OR(N32='[24]Tabla Impacto'!$C$16,N32='[24]Tabla Impacto'!$D$16),"Catastrófico","")))))</f>
        <v/>
      </c>
      <c r="P32" s="364" t="str">
        <f>IF(O32="","",IF(O32="Leve",0.2,IF(O32="Menor",0.4,IF(O32="Moderado",0.6,IF(O32="Mayor",0.8,IF(O32="Catastrófico",1,))))))</f>
        <v/>
      </c>
      <c r="Q32" s="366"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05"/>
      <c r="S32" s="104"/>
      <c r="T32" s="109"/>
      <c r="U32" s="104"/>
      <c r="V32" s="104" t="str">
        <f t="shared" si="3"/>
        <v xml:space="preserve">  </v>
      </c>
      <c r="W32" s="105" t="str">
        <f t="shared" si="0"/>
        <v/>
      </c>
      <c r="X32" s="96"/>
      <c r="Y32" s="96"/>
      <c r="Z32" s="106" t="str">
        <f t="shared" si="1"/>
        <v/>
      </c>
      <c r="AA32" s="96"/>
      <c r="AB32" s="96"/>
      <c r="AC32" s="96"/>
      <c r="AD32" s="107" t="str">
        <f>IFERROR(IF(W32="Probabilidad",(L32-(+L32*Z32)),IF(W32="Impacto",L32,"")),"")</f>
        <v/>
      </c>
      <c r="AE32" s="367" t="str">
        <f>IFERROR(LOOKUP(LOOKUP(2,1/(AD32:AD38&lt;&gt;""),AD32:AD38),'[24]Opciones Tratamiento'!$I$2:$I$6,'[24]Opciones Tratamiento'!$J$2:$J$6),"")</f>
        <v/>
      </c>
      <c r="AF32" s="106" t="str">
        <f t="shared" si="2"/>
        <v/>
      </c>
      <c r="AG32" s="367" t="str">
        <f>IFERROR(LOOKUP(LOOKUP(2,1/(AH32:AH38&lt;&gt;""),AH32:AH38),'[24]Opciones Tratamiento'!L2:M6),"")</f>
        <v/>
      </c>
      <c r="AH32" s="107" t="str">
        <f>IFERROR(IF(W32="Impacto",(P32-(+P32*Z32)),IF(W32="Probabilidad",P32,"")),"")</f>
        <v/>
      </c>
      <c r="AI32" s="368"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369"/>
      <c r="AK32" s="108"/>
      <c r="AL32" s="105"/>
      <c r="AM32" s="104"/>
      <c r="AN32" s="109"/>
      <c r="AO32" s="370"/>
      <c r="AP32" s="352"/>
      <c r="AQ32" s="355"/>
      <c r="AR32" s="356"/>
      <c r="AS32" s="357"/>
      <c r="AT32" s="101"/>
      <c r="AU32" s="101"/>
      <c r="AV32" s="101"/>
      <c r="AW32" s="101"/>
      <c r="AX32" s="101"/>
      <c r="AY32" s="101"/>
      <c r="AZ32" s="101"/>
      <c r="BA32" s="101"/>
      <c r="BB32" s="101"/>
      <c r="BC32" s="101"/>
      <c r="BD32" s="101"/>
      <c r="BE32" s="101"/>
      <c r="BF32" s="101"/>
      <c r="BG32" s="101"/>
      <c r="BH32" s="101"/>
      <c r="BI32" s="101"/>
      <c r="BJ32" s="101"/>
      <c r="BK32" s="101"/>
    </row>
    <row r="33" spans="1:63" ht="150" hidden="1" customHeight="1">
      <c r="A33" s="353"/>
      <c r="B33" s="353"/>
      <c r="C33" s="353"/>
      <c r="D33" s="353"/>
      <c r="E33" s="353"/>
      <c r="F33" s="353"/>
      <c r="G33" s="353"/>
      <c r="H33" s="353"/>
      <c r="I33" s="353"/>
      <c r="J33" s="353"/>
      <c r="K33" s="353"/>
      <c r="L33" s="353"/>
      <c r="M33" s="353"/>
      <c r="N33" s="353"/>
      <c r="O33" s="353"/>
      <c r="P33" s="353"/>
      <c r="Q33" s="353"/>
      <c r="R33" s="105"/>
      <c r="S33" s="109"/>
      <c r="T33" s="109"/>
      <c r="U33" s="109"/>
      <c r="V33" s="104" t="str">
        <f t="shared" si="3"/>
        <v xml:space="preserve">  </v>
      </c>
      <c r="W33" s="105" t="str">
        <f t="shared" si="0"/>
        <v/>
      </c>
      <c r="X33" s="96"/>
      <c r="Y33" s="96"/>
      <c r="Z33" s="106" t="str">
        <f t="shared" si="1"/>
        <v/>
      </c>
      <c r="AA33" s="96"/>
      <c r="AB33" s="96"/>
      <c r="AC33" s="96"/>
      <c r="AD33" s="107" t="str">
        <f t="shared" ref="AD33:AD38" si="7">IFERROR(IF(AND(W32="Probabilidad",W33="Probabilidad"),(AF32-(+AF32*Z33)),IF(W33="Probabilidad",(L32-(+L32*Z33)),IF(W33="Impacto",AF32,""))),"")</f>
        <v/>
      </c>
      <c r="AE33" s="353"/>
      <c r="AF33" s="106" t="str">
        <f t="shared" si="2"/>
        <v/>
      </c>
      <c r="AG33" s="353"/>
      <c r="AH33" s="107" t="str">
        <f>IFERROR(IF(AND(W32="Impacto",W33="Impacto"),(AH32-(+AH32*Z33)),IF(W33="Impacto",(P32-(+P32*Z33)),IF(W33="Probabilidad",AH32,""))),"")</f>
        <v/>
      </c>
      <c r="AI33" s="353"/>
      <c r="AJ33" s="353"/>
      <c r="AK33" s="108"/>
      <c r="AL33" s="105"/>
      <c r="AM33" s="104"/>
      <c r="AN33" s="109"/>
      <c r="AO33" s="353"/>
      <c r="AP33" s="353"/>
      <c r="AQ33" s="358"/>
      <c r="AR33" s="359"/>
      <c r="AS33" s="360"/>
      <c r="AT33" s="101"/>
      <c r="AU33" s="101"/>
      <c r="AV33" s="101"/>
      <c r="AW33" s="101"/>
      <c r="AX33" s="101"/>
      <c r="AY33" s="101"/>
      <c r="AZ33" s="101"/>
      <c r="BA33" s="101"/>
      <c r="BB33" s="101"/>
      <c r="BC33" s="101"/>
      <c r="BD33" s="101"/>
      <c r="BE33" s="101"/>
      <c r="BF33" s="101"/>
      <c r="BG33" s="101"/>
      <c r="BH33" s="101"/>
      <c r="BI33" s="101"/>
      <c r="BJ33" s="101"/>
      <c r="BK33" s="101"/>
    </row>
    <row r="34" spans="1:63" ht="150" hidden="1" customHeight="1">
      <c r="A34" s="353"/>
      <c r="B34" s="353"/>
      <c r="C34" s="353"/>
      <c r="D34" s="353"/>
      <c r="E34" s="353"/>
      <c r="F34" s="353"/>
      <c r="G34" s="353"/>
      <c r="H34" s="353"/>
      <c r="I34" s="353"/>
      <c r="J34" s="353"/>
      <c r="K34" s="353"/>
      <c r="L34" s="353"/>
      <c r="M34" s="353"/>
      <c r="N34" s="353"/>
      <c r="O34" s="353"/>
      <c r="P34" s="353"/>
      <c r="Q34" s="353"/>
      <c r="R34" s="105"/>
      <c r="S34" s="109"/>
      <c r="T34" s="109"/>
      <c r="U34" s="109"/>
      <c r="V34" s="104" t="str">
        <f t="shared" si="3"/>
        <v xml:space="preserve">  </v>
      </c>
      <c r="W34" s="105" t="str">
        <f t="shared" si="0"/>
        <v/>
      </c>
      <c r="X34" s="96"/>
      <c r="Y34" s="96"/>
      <c r="Z34" s="106" t="str">
        <f t="shared" si="1"/>
        <v/>
      </c>
      <c r="AA34" s="96"/>
      <c r="AB34" s="96"/>
      <c r="AC34" s="96"/>
      <c r="AD34" s="107" t="str">
        <f t="shared" si="7"/>
        <v/>
      </c>
      <c r="AE34" s="353"/>
      <c r="AF34" s="106" t="str">
        <f t="shared" si="2"/>
        <v/>
      </c>
      <c r="AG34" s="353"/>
      <c r="AH34" s="107" t="str">
        <f>IFERROR(IF(AND(W32="Impacto",W33="Impacto",W34="Impacto"),(AH33-(+AH33*Z34)),IF(W34="Impacto",(P32-(+P32*Z34)),IF(W34="Probabilidad",AH33,""))),"")</f>
        <v/>
      </c>
      <c r="AI34" s="353"/>
      <c r="AJ34" s="353"/>
      <c r="AK34" s="108"/>
      <c r="AL34" s="105"/>
      <c r="AM34" s="104"/>
      <c r="AN34" s="109"/>
      <c r="AO34" s="353"/>
      <c r="AP34" s="353"/>
      <c r="AQ34" s="358"/>
      <c r="AR34" s="359"/>
      <c r="AS34" s="360"/>
      <c r="AT34" s="101"/>
      <c r="AU34" s="101"/>
      <c r="AV34" s="101"/>
      <c r="AW34" s="101"/>
      <c r="AX34" s="101"/>
      <c r="AY34" s="101"/>
      <c r="AZ34" s="101"/>
      <c r="BA34" s="101"/>
      <c r="BB34" s="101"/>
      <c r="BC34" s="101"/>
      <c r="BD34" s="101"/>
      <c r="BE34" s="101"/>
      <c r="BF34" s="101"/>
      <c r="BG34" s="101"/>
      <c r="BH34" s="101"/>
      <c r="BI34" s="101"/>
      <c r="BJ34" s="101"/>
      <c r="BK34" s="101"/>
    </row>
    <row r="35" spans="1:63" ht="150" hidden="1" customHeight="1">
      <c r="A35" s="353"/>
      <c r="B35" s="353"/>
      <c r="C35" s="353"/>
      <c r="D35" s="353"/>
      <c r="E35" s="353"/>
      <c r="F35" s="353"/>
      <c r="G35" s="353"/>
      <c r="H35" s="353"/>
      <c r="I35" s="353"/>
      <c r="J35" s="353"/>
      <c r="K35" s="353"/>
      <c r="L35" s="353"/>
      <c r="M35" s="353"/>
      <c r="N35" s="353"/>
      <c r="O35" s="353"/>
      <c r="P35" s="353"/>
      <c r="Q35" s="353"/>
      <c r="R35" s="105"/>
      <c r="S35" s="109"/>
      <c r="T35" s="109"/>
      <c r="U35" s="109"/>
      <c r="V35" s="104" t="str">
        <f t="shared" si="3"/>
        <v xml:space="preserve">  </v>
      </c>
      <c r="W35" s="105" t="str">
        <f t="shared" si="0"/>
        <v/>
      </c>
      <c r="X35" s="96"/>
      <c r="Y35" s="96"/>
      <c r="Z35" s="106" t="str">
        <f t="shared" si="1"/>
        <v/>
      </c>
      <c r="AA35" s="96"/>
      <c r="AB35" s="96"/>
      <c r="AC35" s="96"/>
      <c r="AD35" s="107" t="str">
        <f t="shared" si="7"/>
        <v/>
      </c>
      <c r="AE35" s="353"/>
      <c r="AF35" s="106" t="str">
        <f t="shared" si="2"/>
        <v/>
      </c>
      <c r="AG35" s="353"/>
      <c r="AH35" s="107" t="str">
        <f>IFERROR(IF(AND(W34="Impacto",W35="Impacto"),(AH34-(+AH34*Z35)),IF(W35="Impacto",(P32-(+P32*Z35)),IF(W35="Probabilidad",AH34,""))),"")</f>
        <v/>
      </c>
      <c r="AI35" s="353"/>
      <c r="AJ35" s="353"/>
      <c r="AK35" s="108"/>
      <c r="AL35" s="105"/>
      <c r="AM35" s="104"/>
      <c r="AN35" s="109"/>
      <c r="AO35" s="353"/>
      <c r="AP35" s="353"/>
      <c r="AQ35" s="358"/>
      <c r="AR35" s="359"/>
      <c r="AS35" s="360"/>
      <c r="AT35" s="101"/>
      <c r="AU35" s="101"/>
      <c r="AV35" s="101"/>
      <c r="AW35" s="101"/>
      <c r="AX35" s="101"/>
      <c r="AY35" s="101"/>
      <c r="AZ35" s="101"/>
      <c r="BA35" s="101"/>
      <c r="BB35" s="101"/>
      <c r="BC35" s="101"/>
      <c r="BD35" s="101"/>
      <c r="BE35" s="101"/>
      <c r="BF35" s="101"/>
      <c r="BG35" s="101"/>
      <c r="BH35" s="101"/>
      <c r="BI35" s="101"/>
      <c r="BJ35" s="101"/>
      <c r="BK35" s="101"/>
    </row>
    <row r="36" spans="1:63" ht="150" hidden="1" customHeight="1">
      <c r="A36" s="353"/>
      <c r="B36" s="353"/>
      <c r="C36" s="353"/>
      <c r="D36" s="353"/>
      <c r="E36" s="353"/>
      <c r="F36" s="353"/>
      <c r="G36" s="353"/>
      <c r="H36" s="353"/>
      <c r="I36" s="353"/>
      <c r="J36" s="353"/>
      <c r="K36" s="353"/>
      <c r="L36" s="353"/>
      <c r="M36" s="353"/>
      <c r="N36" s="353"/>
      <c r="O36" s="353"/>
      <c r="P36" s="353"/>
      <c r="Q36" s="353"/>
      <c r="R36" s="105"/>
      <c r="S36" s="109"/>
      <c r="T36" s="109"/>
      <c r="U36" s="109"/>
      <c r="V36" s="104" t="str">
        <f t="shared" si="3"/>
        <v xml:space="preserve">  </v>
      </c>
      <c r="W36" s="105" t="str">
        <f t="shared" si="0"/>
        <v/>
      </c>
      <c r="X36" s="96"/>
      <c r="Y36" s="96"/>
      <c r="Z36" s="106" t="str">
        <f t="shared" si="1"/>
        <v/>
      </c>
      <c r="AA36" s="96"/>
      <c r="AB36" s="96"/>
      <c r="AC36" s="96"/>
      <c r="AD36" s="107" t="str">
        <f t="shared" si="7"/>
        <v/>
      </c>
      <c r="AE36" s="353"/>
      <c r="AF36" s="106" t="str">
        <f t="shared" si="2"/>
        <v/>
      </c>
      <c r="AG36" s="353"/>
      <c r="AH36" s="107" t="str">
        <f>IFERROR(IF(AND(W35="Impacto",W36="Impacto"),(AH35-(+AH35*Z36)),IF(W36="Impacto",(P32-(+P32*Z36)),IF(W36="Probabilidad",AH35,""))),"")</f>
        <v/>
      </c>
      <c r="AI36" s="353"/>
      <c r="AJ36" s="353"/>
      <c r="AK36" s="108"/>
      <c r="AL36" s="105"/>
      <c r="AM36" s="104"/>
      <c r="AN36" s="109"/>
      <c r="AO36" s="353"/>
      <c r="AP36" s="353"/>
      <c r="AQ36" s="358"/>
      <c r="AR36" s="359"/>
      <c r="AS36" s="360"/>
      <c r="AT36" s="101"/>
      <c r="AU36" s="101"/>
      <c r="AV36" s="101"/>
      <c r="AW36" s="101"/>
      <c r="AX36" s="101"/>
      <c r="AY36" s="101"/>
      <c r="AZ36" s="101"/>
      <c r="BA36" s="101"/>
      <c r="BB36" s="101"/>
      <c r="BC36" s="101"/>
      <c r="BD36" s="101"/>
      <c r="BE36" s="101"/>
      <c r="BF36" s="101"/>
      <c r="BG36" s="101"/>
      <c r="BH36" s="101"/>
      <c r="BI36" s="101"/>
      <c r="BJ36" s="101"/>
      <c r="BK36" s="101"/>
    </row>
    <row r="37" spans="1:63" ht="150" hidden="1" customHeight="1">
      <c r="A37" s="353"/>
      <c r="B37" s="353"/>
      <c r="C37" s="353"/>
      <c r="D37" s="353"/>
      <c r="E37" s="353"/>
      <c r="F37" s="353"/>
      <c r="G37" s="353"/>
      <c r="H37" s="353"/>
      <c r="I37" s="353"/>
      <c r="J37" s="353"/>
      <c r="K37" s="353"/>
      <c r="L37" s="353"/>
      <c r="M37" s="353"/>
      <c r="N37" s="353"/>
      <c r="O37" s="353"/>
      <c r="P37" s="353"/>
      <c r="Q37" s="353"/>
      <c r="R37" s="105"/>
      <c r="S37" s="109"/>
      <c r="T37" s="109"/>
      <c r="U37" s="109"/>
      <c r="V37" s="104" t="str">
        <f t="shared" si="3"/>
        <v xml:space="preserve">  </v>
      </c>
      <c r="W37" s="105" t="str">
        <f t="shared" si="0"/>
        <v/>
      </c>
      <c r="X37" s="96"/>
      <c r="Y37" s="96"/>
      <c r="Z37" s="106" t="str">
        <f t="shared" si="1"/>
        <v/>
      </c>
      <c r="AA37" s="96"/>
      <c r="AB37" s="96"/>
      <c r="AC37" s="96"/>
      <c r="AD37" s="107" t="str">
        <f t="shared" si="7"/>
        <v/>
      </c>
      <c r="AE37" s="353"/>
      <c r="AF37" s="106" t="str">
        <f t="shared" si="2"/>
        <v/>
      </c>
      <c r="AG37" s="353"/>
      <c r="AH37" s="107" t="str">
        <f>IFERROR(IF(AND(W35="Impacto",W36="Impacto",W37="Impacto"),(AH36-(+AH36*Z37)),IF(W37="Impacto",(P32-(+P32*Z37)),IF(W37="Probabilidad",AH36,""))),"")</f>
        <v/>
      </c>
      <c r="AI37" s="353"/>
      <c r="AJ37" s="353"/>
      <c r="AK37" s="108"/>
      <c r="AL37" s="105"/>
      <c r="AM37" s="104"/>
      <c r="AN37" s="109"/>
      <c r="AO37" s="353"/>
      <c r="AP37" s="353"/>
      <c r="AQ37" s="358"/>
      <c r="AR37" s="359"/>
      <c r="AS37" s="360"/>
      <c r="AT37" s="101"/>
      <c r="AU37" s="101"/>
      <c r="AV37" s="101"/>
      <c r="AW37" s="101"/>
      <c r="AX37" s="101"/>
      <c r="AY37" s="101"/>
      <c r="AZ37" s="101"/>
      <c r="BA37" s="101"/>
      <c r="BB37" s="101"/>
      <c r="BC37" s="101"/>
      <c r="BD37" s="101"/>
      <c r="BE37" s="101"/>
      <c r="BF37" s="101"/>
      <c r="BG37" s="101"/>
      <c r="BH37" s="101"/>
      <c r="BI37" s="101"/>
      <c r="BJ37" s="101"/>
      <c r="BK37" s="101"/>
    </row>
    <row r="38" spans="1:63" ht="150" hidden="1" customHeight="1" thickBot="1">
      <c r="A38" s="354"/>
      <c r="B38" s="353"/>
      <c r="C38" s="354"/>
      <c r="D38" s="354"/>
      <c r="E38" s="354"/>
      <c r="F38" s="354"/>
      <c r="G38" s="354"/>
      <c r="H38" s="354"/>
      <c r="I38" s="354"/>
      <c r="J38" s="354"/>
      <c r="K38" s="354"/>
      <c r="L38" s="354"/>
      <c r="M38" s="354"/>
      <c r="N38" s="354"/>
      <c r="O38" s="354"/>
      <c r="P38" s="354"/>
      <c r="Q38" s="354"/>
      <c r="R38" s="105"/>
      <c r="S38" s="109"/>
      <c r="T38" s="109"/>
      <c r="U38" s="109"/>
      <c r="V38" s="104" t="str">
        <f t="shared" si="3"/>
        <v xml:space="preserve">  </v>
      </c>
      <c r="W38" s="105" t="str">
        <f t="shared" si="0"/>
        <v/>
      </c>
      <c r="X38" s="96"/>
      <c r="Y38" s="96"/>
      <c r="Z38" s="106" t="str">
        <f t="shared" si="1"/>
        <v/>
      </c>
      <c r="AA38" s="96"/>
      <c r="AB38" s="96"/>
      <c r="AC38" s="96"/>
      <c r="AD38" s="107" t="str">
        <f t="shared" si="7"/>
        <v/>
      </c>
      <c r="AE38" s="354"/>
      <c r="AF38" s="106" t="str">
        <f t="shared" si="2"/>
        <v/>
      </c>
      <c r="AG38" s="354"/>
      <c r="AH38" s="107" t="str">
        <f>IFERROR(IF(AND(W35="Impacto",W36="Impacto",W37="Impacto",W38="Impacto"),(AH37-(+AH37*Z38)),IF(W38="Impacto",(P32-(+P32*Z38)),IF(W38="Probabilidad",AH37,""))),"")</f>
        <v/>
      </c>
      <c r="AI38" s="354"/>
      <c r="AJ38" s="354"/>
      <c r="AK38" s="108"/>
      <c r="AL38" s="105"/>
      <c r="AM38" s="104"/>
      <c r="AN38" s="109"/>
      <c r="AO38" s="354"/>
      <c r="AP38" s="354"/>
      <c r="AQ38" s="361"/>
      <c r="AR38" s="362"/>
      <c r="AS38" s="363"/>
      <c r="AT38" s="101"/>
      <c r="AU38" s="101"/>
      <c r="AV38" s="101"/>
      <c r="AW38" s="101"/>
      <c r="AX38" s="101"/>
      <c r="AY38" s="101"/>
      <c r="AZ38" s="101"/>
      <c r="BA38" s="101"/>
      <c r="BB38" s="101"/>
      <c r="BC38" s="101"/>
      <c r="BD38" s="101"/>
      <c r="BE38" s="101"/>
      <c r="BF38" s="101"/>
      <c r="BG38" s="101"/>
      <c r="BH38" s="101"/>
      <c r="BI38" s="101"/>
      <c r="BJ38" s="101"/>
      <c r="BK38" s="101"/>
    </row>
    <row r="39" spans="1:63" ht="150" hidden="1" customHeight="1">
      <c r="A39" s="370" t="s">
        <v>63</v>
      </c>
      <c r="B39" s="353"/>
      <c r="C39" s="373"/>
      <c r="D39" s="374"/>
      <c r="E39" s="375"/>
      <c r="F39" s="371"/>
      <c r="G39" s="371"/>
      <c r="H39" s="371" t="str">
        <f>+CONCATENATE(E39," ",F39," ",G39)</f>
        <v xml:space="preserve">  </v>
      </c>
      <c r="I39" s="376"/>
      <c r="J39" s="377"/>
      <c r="K39" s="365" t="str">
        <f>IF(J39&lt;=0,"",IF(J39&lt;=3,"Muy Baja",IF(J39&lt;=34,"Baja",IF(J39&lt;=600,"Media",IF(J39&lt;=6000,"Alta","Muy Alta")))))</f>
        <v/>
      </c>
      <c r="L39" s="364" t="str">
        <f>IF(K39="","",IF(K39="Muy Baja",0.2,IF(K39="Baja",0.4,IF(K39="Media",0.6,IF(K39="Alta",0.8,IF(K39="Muy Alta",1,))))))</f>
        <v/>
      </c>
      <c r="M39" s="364"/>
      <c r="N39" s="364">
        <f>IF(NOT(ISERROR(MATCH(M39,'[24]Tabla Impacto'!$B$222:$B$224,0))),'[24]Tabla Impacto'!$F$224,M39)</f>
        <v>0</v>
      </c>
      <c r="O39" s="365" t="str">
        <f>IF(OR(N39='[24]Tabla Impacto'!$C$12,N39='[24]Tabla Impacto'!$D$12),"Leve",IF(OR(N39='[24]Tabla Impacto'!$C$13,N39='[24]Tabla Impacto'!$D$13),"Menor",IF(OR(N39='[24]Tabla Impacto'!$C$14,N39='[24]Tabla Impacto'!$D$14),"Moderado",IF(OR(N39='[24]Tabla Impacto'!$C$15,N39='[24]Tabla Impacto'!$D$15),"Mayor",IF(OR(N39='[24]Tabla Impacto'!$C$16,N39='[24]Tabla Impacto'!$D$16),"Catastrófico","")))))</f>
        <v/>
      </c>
      <c r="P39" s="364" t="str">
        <f>IF(O39="","",IF(O39="Leve",0.2,IF(O39="Menor",0.4,IF(O39="Moderado",0.6,IF(O39="Mayor",0.8,IF(O39="Catastrófico",1,))))))</f>
        <v/>
      </c>
      <c r="Q39" s="366"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05"/>
      <c r="S39" s="104"/>
      <c r="T39" s="109"/>
      <c r="U39" s="104"/>
      <c r="V39" s="104" t="str">
        <f t="shared" si="3"/>
        <v xml:space="preserve">  </v>
      </c>
      <c r="W39" s="105" t="str">
        <f t="shared" si="0"/>
        <v/>
      </c>
      <c r="X39" s="96"/>
      <c r="Y39" s="96"/>
      <c r="Z39" s="106" t="str">
        <f t="shared" si="1"/>
        <v/>
      </c>
      <c r="AA39" s="96"/>
      <c r="AB39" s="96"/>
      <c r="AC39" s="96"/>
      <c r="AD39" s="107" t="str">
        <f>IFERROR(IF(W39="Probabilidad",(L39-(+L39*Z39)),IF(W39="Impacto",L39,"")),"")</f>
        <v/>
      </c>
      <c r="AE39" s="367" t="str">
        <f>IFERROR(LOOKUP(LOOKUP(2,1/(AD39:AD45&lt;&gt;""),AD39:AD45),'[24]Opciones Tratamiento'!$I$2:$I$6,'[24]Opciones Tratamiento'!$J$2:$J$6),"")</f>
        <v/>
      </c>
      <c r="AF39" s="106" t="str">
        <f t="shared" si="2"/>
        <v/>
      </c>
      <c r="AG39" s="367" t="str">
        <f>IFERROR(LOOKUP(LOOKUP(2,1/(AH39:AH45&lt;&gt;""),AH39:AH45),'[24]Opciones Tratamiento'!L2:M6),"")</f>
        <v/>
      </c>
      <c r="AH39" s="107" t="str">
        <f>IFERROR(IF(W39="Impacto",(P39-(+P39*Z39)),IF(W39="Probabilidad",P39,"")),"")</f>
        <v/>
      </c>
      <c r="AI39" s="368"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369"/>
      <c r="AK39" s="108"/>
      <c r="AL39" s="105"/>
      <c r="AM39" s="104"/>
      <c r="AN39" s="109"/>
      <c r="AO39" s="370"/>
      <c r="AP39" s="352"/>
      <c r="AQ39" s="355"/>
      <c r="AR39" s="356"/>
      <c r="AS39" s="357"/>
      <c r="AT39" s="101"/>
      <c r="AU39" s="101"/>
      <c r="AV39" s="101"/>
      <c r="AW39" s="101"/>
      <c r="AX39" s="101"/>
      <c r="AY39" s="101"/>
      <c r="AZ39" s="101"/>
      <c r="BA39" s="101"/>
      <c r="BB39" s="101"/>
      <c r="BC39" s="101"/>
      <c r="BD39" s="101"/>
      <c r="BE39" s="101"/>
      <c r="BF39" s="101"/>
      <c r="BG39" s="101"/>
      <c r="BH39" s="101"/>
      <c r="BI39" s="101"/>
      <c r="BJ39" s="101"/>
      <c r="BK39" s="101"/>
    </row>
    <row r="40" spans="1:63" ht="150" hidden="1" customHeight="1">
      <c r="A40" s="353"/>
      <c r="B40" s="353"/>
      <c r="C40" s="353"/>
      <c r="D40" s="353"/>
      <c r="E40" s="353"/>
      <c r="F40" s="353"/>
      <c r="G40" s="353"/>
      <c r="H40" s="353"/>
      <c r="I40" s="353"/>
      <c r="J40" s="353"/>
      <c r="K40" s="353"/>
      <c r="L40" s="353"/>
      <c r="M40" s="353"/>
      <c r="N40" s="353"/>
      <c r="O40" s="353"/>
      <c r="P40" s="353"/>
      <c r="Q40" s="353"/>
      <c r="R40" s="105"/>
      <c r="S40" s="109"/>
      <c r="T40" s="109"/>
      <c r="U40" s="109"/>
      <c r="V40" s="104" t="str">
        <f t="shared" si="3"/>
        <v xml:space="preserve">  </v>
      </c>
      <c r="W40" s="105" t="str">
        <f t="shared" si="0"/>
        <v/>
      </c>
      <c r="X40" s="96"/>
      <c r="Y40" s="96"/>
      <c r="Z40" s="106" t="str">
        <f t="shared" si="1"/>
        <v/>
      </c>
      <c r="AA40" s="96"/>
      <c r="AB40" s="96"/>
      <c r="AC40" s="96"/>
      <c r="AD40" s="107" t="str">
        <f t="shared" ref="AD40:AD45" si="8">IFERROR(IF(AND(W39="Probabilidad",W40="Probabilidad"),(AF39-(+AF39*Z40)),IF(W40="Probabilidad",(L39-(+L39*Z40)),IF(W40="Impacto",AF39,""))),"")</f>
        <v/>
      </c>
      <c r="AE40" s="353"/>
      <c r="AF40" s="106" t="str">
        <f t="shared" si="2"/>
        <v/>
      </c>
      <c r="AG40" s="353"/>
      <c r="AH40" s="107" t="str">
        <f>IFERROR(IF(AND(W39="Impacto",W40="Impacto"),(AH39-(+AH39*Z40)),IF(W40="Impacto",(P39-(+P39*Z40)),IF(W40="Probabilidad",AH39,""))),"")</f>
        <v/>
      </c>
      <c r="AI40" s="353"/>
      <c r="AJ40" s="353"/>
      <c r="AK40" s="108"/>
      <c r="AL40" s="105"/>
      <c r="AM40" s="104"/>
      <c r="AN40" s="109"/>
      <c r="AO40" s="353"/>
      <c r="AP40" s="353"/>
      <c r="AQ40" s="358"/>
      <c r="AR40" s="359"/>
      <c r="AS40" s="360"/>
      <c r="AT40" s="101"/>
      <c r="AU40" s="101"/>
      <c r="AV40" s="101"/>
      <c r="AW40" s="101"/>
      <c r="AX40" s="101"/>
      <c r="AY40" s="101"/>
      <c r="AZ40" s="101"/>
      <c r="BA40" s="101"/>
      <c r="BB40" s="101"/>
      <c r="BC40" s="101"/>
      <c r="BD40" s="101"/>
      <c r="BE40" s="101"/>
      <c r="BF40" s="101"/>
      <c r="BG40" s="101"/>
      <c r="BH40" s="101"/>
      <c r="BI40" s="101"/>
      <c r="BJ40" s="101"/>
      <c r="BK40" s="101"/>
    </row>
    <row r="41" spans="1:63" ht="150" hidden="1" customHeight="1">
      <c r="A41" s="353"/>
      <c r="B41" s="353"/>
      <c r="C41" s="353"/>
      <c r="D41" s="353"/>
      <c r="E41" s="353"/>
      <c r="F41" s="353"/>
      <c r="G41" s="353"/>
      <c r="H41" s="353"/>
      <c r="I41" s="353"/>
      <c r="J41" s="353"/>
      <c r="K41" s="353"/>
      <c r="L41" s="353"/>
      <c r="M41" s="353"/>
      <c r="N41" s="353"/>
      <c r="O41" s="353"/>
      <c r="P41" s="353"/>
      <c r="Q41" s="353"/>
      <c r="R41" s="105"/>
      <c r="S41" s="109"/>
      <c r="T41" s="109"/>
      <c r="U41" s="109"/>
      <c r="V41" s="104" t="str">
        <f t="shared" si="3"/>
        <v xml:space="preserve">  </v>
      </c>
      <c r="W41" s="105" t="str">
        <f t="shared" si="0"/>
        <v/>
      </c>
      <c r="X41" s="96"/>
      <c r="Y41" s="96"/>
      <c r="Z41" s="106" t="str">
        <f t="shared" si="1"/>
        <v/>
      </c>
      <c r="AA41" s="96"/>
      <c r="AB41" s="96"/>
      <c r="AC41" s="96"/>
      <c r="AD41" s="107" t="str">
        <f t="shared" si="8"/>
        <v/>
      </c>
      <c r="AE41" s="353"/>
      <c r="AF41" s="106" t="str">
        <f t="shared" si="2"/>
        <v/>
      </c>
      <c r="AG41" s="353"/>
      <c r="AH41" s="107" t="str">
        <f>IFERROR(IF(AND(W39="Impacto",W40="Impacto",W41="Impacto"),(AH40-(+AH40*Z41)),IF(W41="Impacto",(P39-(+P39*Z41)),IF(W41="Probabilidad",AH40,""))),"")</f>
        <v/>
      </c>
      <c r="AI41" s="353"/>
      <c r="AJ41" s="353"/>
      <c r="AK41" s="108"/>
      <c r="AL41" s="105"/>
      <c r="AM41" s="104"/>
      <c r="AN41" s="109"/>
      <c r="AO41" s="353"/>
      <c r="AP41" s="353"/>
      <c r="AQ41" s="358"/>
      <c r="AR41" s="359"/>
      <c r="AS41" s="360"/>
      <c r="AT41" s="101"/>
      <c r="AU41" s="101"/>
      <c r="AV41" s="101"/>
      <c r="AW41" s="101"/>
      <c r="AX41" s="101"/>
      <c r="AY41" s="101"/>
      <c r="AZ41" s="101"/>
      <c r="BA41" s="101"/>
      <c r="BB41" s="101"/>
      <c r="BC41" s="101"/>
      <c r="BD41" s="101"/>
      <c r="BE41" s="101"/>
      <c r="BF41" s="101"/>
      <c r="BG41" s="101"/>
      <c r="BH41" s="101"/>
      <c r="BI41" s="101"/>
      <c r="BJ41" s="101"/>
      <c r="BK41" s="101"/>
    </row>
    <row r="42" spans="1:63" ht="150" hidden="1" customHeight="1">
      <c r="A42" s="353"/>
      <c r="B42" s="353"/>
      <c r="C42" s="353"/>
      <c r="D42" s="353"/>
      <c r="E42" s="353"/>
      <c r="F42" s="353"/>
      <c r="G42" s="353"/>
      <c r="H42" s="353"/>
      <c r="I42" s="353"/>
      <c r="J42" s="353"/>
      <c r="K42" s="353"/>
      <c r="L42" s="353"/>
      <c r="M42" s="353"/>
      <c r="N42" s="353"/>
      <c r="O42" s="353"/>
      <c r="P42" s="353"/>
      <c r="Q42" s="353"/>
      <c r="R42" s="105"/>
      <c r="S42" s="109"/>
      <c r="T42" s="109"/>
      <c r="U42" s="109"/>
      <c r="V42" s="104" t="str">
        <f t="shared" si="3"/>
        <v xml:space="preserve">  </v>
      </c>
      <c r="W42" s="105" t="str">
        <f t="shared" si="0"/>
        <v/>
      </c>
      <c r="X42" s="96"/>
      <c r="Y42" s="96"/>
      <c r="Z42" s="106" t="str">
        <f t="shared" si="1"/>
        <v/>
      </c>
      <c r="AA42" s="96"/>
      <c r="AB42" s="96"/>
      <c r="AC42" s="96"/>
      <c r="AD42" s="107" t="str">
        <f t="shared" si="8"/>
        <v/>
      </c>
      <c r="AE42" s="353"/>
      <c r="AF42" s="106" t="str">
        <f t="shared" si="2"/>
        <v/>
      </c>
      <c r="AG42" s="353"/>
      <c r="AH42" s="107" t="str">
        <f>IFERROR(IF(AND(W41="Impacto",W42="Impacto"),(AH41-(+AH41*Z42)),IF(W42="Impacto",(P39-(+P39*Z42)),IF(W42="Probabilidad",AH41,""))),"")</f>
        <v/>
      </c>
      <c r="AI42" s="353"/>
      <c r="AJ42" s="353"/>
      <c r="AK42" s="108"/>
      <c r="AL42" s="105"/>
      <c r="AM42" s="104"/>
      <c r="AN42" s="109"/>
      <c r="AO42" s="353"/>
      <c r="AP42" s="353"/>
      <c r="AQ42" s="358"/>
      <c r="AR42" s="359"/>
      <c r="AS42" s="360"/>
      <c r="AT42" s="101"/>
      <c r="AU42" s="101"/>
      <c r="AV42" s="101"/>
      <c r="AW42" s="101"/>
      <c r="AX42" s="101"/>
      <c r="AY42" s="101"/>
      <c r="AZ42" s="101"/>
      <c r="BA42" s="101"/>
      <c r="BB42" s="101"/>
      <c r="BC42" s="101"/>
      <c r="BD42" s="101"/>
      <c r="BE42" s="101"/>
      <c r="BF42" s="101"/>
      <c r="BG42" s="101"/>
      <c r="BH42" s="101"/>
      <c r="BI42" s="101"/>
      <c r="BJ42" s="101"/>
      <c r="BK42" s="101"/>
    </row>
    <row r="43" spans="1:63" ht="150" hidden="1" customHeight="1">
      <c r="A43" s="353"/>
      <c r="B43" s="353"/>
      <c r="C43" s="353"/>
      <c r="D43" s="353"/>
      <c r="E43" s="353"/>
      <c r="F43" s="353"/>
      <c r="G43" s="353"/>
      <c r="H43" s="353"/>
      <c r="I43" s="353"/>
      <c r="J43" s="353"/>
      <c r="K43" s="353"/>
      <c r="L43" s="353"/>
      <c r="M43" s="353"/>
      <c r="N43" s="353"/>
      <c r="O43" s="353"/>
      <c r="P43" s="353"/>
      <c r="Q43" s="353"/>
      <c r="R43" s="105"/>
      <c r="S43" s="109"/>
      <c r="T43" s="109"/>
      <c r="U43" s="109"/>
      <c r="V43" s="104" t="str">
        <f t="shared" si="3"/>
        <v xml:space="preserve">  </v>
      </c>
      <c r="W43" s="105" t="str">
        <f t="shared" si="0"/>
        <v/>
      </c>
      <c r="X43" s="96"/>
      <c r="Y43" s="96"/>
      <c r="Z43" s="106" t="str">
        <f t="shared" si="1"/>
        <v/>
      </c>
      <c r="AA43" s="96"/>
      <c r="AB43" s="96"/>
      <c r="AC43" s="96"/>
      <c r="AD43" s="107" t="str">
        <f t="shared" si="8"/>
        <v/>
      </c>
      <c r="AE43" s="353"/>
      <c r="AF43" s="106" t="str">
        <f t="shared" si="2"/>
        <v/>
      </c>
      <c r="AG43" s="353"/>
      <c r="AH43" s="107" t="str">
        <f>IFERROR(IF(AND(W42="Impacto",W43="Impacto"),(AH42-(+AH42*Z43)),IF(W43="Impacto",(P39-(+P39*Z43)),IF(W43="Probabilidad",AH42,""))),"")</f>
        <v/>
      </c>
      <c r="AI43" s="353"/>
      <c r="AJ43" s="353"/>
      <c r="AK43" s="108"/>
      <c r="AL43" s="105"/>
      <c r="AM43" s="104"/>
      <c r="AN43" s="109"/>
      <c r="AO43" s="353"/>
      <c r="AP43" s="353"/>
      <c r="AQ43" s="358"/>
      <c r="AR43" s="359"/>
      <c r="AS43" s="360"/>
      <c r="AT43" s="101"/>
      <c r="AU43" s="101"/>
      <c r="AV43" s="101"/>
      <c r="AW43" s="101"/>
      <c r="AX43" s="101"/>
      <c r="AY43" s="101"/>
      <c r="AZ43" s="101"/>
      <c r="BA43" s="101"/>
      <c r="BB43" s="101"/>
      <c r="BC43" s="101"/>
      <c r="BD43" s="101"/>
      <c r="BE43" s="101"/>
      <c r="BF43" s="101"/>
      <c r="BG43" s="101"/>
      <c r="BH43" s="101"/>
      <c r="BI43" s="101"/>
      <c r="BJ43" s="101"/>
      <c r="BK43" s="101"/>
    </row>
    <row r="44" spans="1:63" ht="150" hidden="1" customHeight="1">
      <c r="A44" s="353"/>
      <c r="B44" s="353"/>
      <c r="C44" s="353"/>
      <c r="D44" s="353"/>
      <c r="E44" s="353"/>
      <c r="F44" s="353"/>
      <c r="G44" s="353"/>
      <c r="H44" s="353"/>
      <c r="I44" s="353"/>
      <c r="J44" s="353"/>
      <c r="K44" s="353"/>
      <c r="L44" s="353"/>
      <c r="M44" s="353"/>
      <c r="N44" s="353"/>
      <c r="O44" s="353"/>
      <c r="P44" s="353"/>
      <c r="Q44" s="353"/>
      <c r="R44" s="105"/>
      <c r="S44" s="109"/>
      <c r="T44" s="109"/>
      <c r="U44" s="109"/>
      <c r="V44" s="104" t="str">
        <f t="shared" si="3"/>
        <v xml:space="preserve">  </v>
      </c>
      <c r="W44" s="105" t="str">
        <f t="shared" si="0"/>
        <v/>
      </c>
      <c r="X44" s="96"/>
      <c r="Y44" s="96"/>
      <c r="Z44" s="106" t="str">
        <f t="shared" si="1"/>
        <v/>
      </c>
      <c r="AA44" s="96"/>
      <c r="AB44" s="96"/>
      <c r="AC44" s="96"/>
      <c r="AD44" s="107" t="str">
        <f t="shared" si="8"/>
        <v/>
      </c>
      <c r="AE44" s="353"/>
      <c r="AF44" s="106" t="str">
        <f t="shared" si="2"/>
        <v/>
      </c>
      <c r="AG44" s="353"/>
      <c r="AH44" s="107" t="str">
        <f>IFERROR(IF(AND(W42="Impacto",W43="Impacto",W44="Impacto"),(AH43-(+AH43*Z44)),IF(W44="Impacto",(P39-(+P39*Z44)),IF(W44="Probabilidad",AH43,""))),"")</f>
        <v/>
      </c>
      <c r="AI44" s="353"/>
      <c r="AJ44" s="353"/>
      <c r="AK44" s="108"/>
      <c r="AL44" s="105"/>
      <c r="AM44" s="104"/>
      <c r="AN44" s="109"/>
      <c r="AO44" s="353"/>
      <c r="AP44" s="353"/>
      <c r="AQ44" s="358"/>
      <c r="AR44" s="359"/>
      <c r="AS44" s="360"/>
      <c r="AT44" s="101"/>
      <c r="AU44" s="101"/>
      <c r="AV44" s="101"/>
      <c r="AW44" s="101"/>
      <c r="AX44" s="101"/>
      <c r="AY44" s="101"/>
      <c r="AZ44" s="101"/>
      <c r="BA44" s="101"/>
      <c r="BB44" s="101"/>
      <c r="BC44" s="101"/>
      <c r="BD44" s="101"/>
      <c r="BE44" s="101"/>
      <c r="BF44" s="101"/>
      <c r="BG44" s="101"/>
      <c r="BH44" s="101"/>
      <c r="BI44" s="101"/>
      <c r="BJ44" s="101"/>
      <c r="BK44" s="101"/>
    </row>
    <row r="45" spans="1:63" ht="150" hidden="1" customHeight="1" thickBot="1">
      <c r="A45" s="354"/>
      <c r="B45" s="353"/>
      <c r="C45" s="354"/>
      <c r="D45" s="354"/>
      <c r="E45" s="354"/>
      <c r="F45" s="354"/>
      <c r="G45" s="354"/>
      <c r="H45" s="354"/>
      <c r="I45" s="354"/>
      <c r="J45" s="354"/>
      <c r="K45" s="354"/>
      <c r="L45" s="354"/>
      <c r="M45" s="354"/>
      <c r="N45" s="354"/>
      <c r="O45" s="354"/>
      <c r="P45" s="354"/>
      <c r="Q45" s="354"/>
      <c r="R45" s="105"/>
      <c r="S45" s="109"/>
      <c r="T45" s="109"/>
      <c r="U45" s="109"/>
      <c r="V45" s="104" t="str">
        <f t="shared" si="3"/>
        <v xml:space="preserve">  </v>
      </c>
      <c r="W45" s="105" t="str">
        <f t="shared" si="0"/>
        <v/>
      </c>
      <c r="X45" s="96"/>
      <c r="Y45" s="96"/>
      <c r="Z45" s="106" t="str">
        <f t="shared" si="1"/>
        <v/>
      </c>
      <c r="AA45" s="96"/>
      <c r="AB45" s="96"/>
      <c r="AC45" s="96"/>
      <c r="AD45" s="107" t="str">
        <f t="shared" si="8"/>
        <v/>
      </c>
      <c r="AE45" s="354"/>
      <c r="AF45" s="106" t="str">
        <f t="shared" si="2"/>
        <v/>
      </c>
      <c r="AG45" s="354"/>
      <c r="AH45" s="107" t="str">
        <f>IFERROR(IF(AND(W42="Impacto",W43="Impacto",W44="Impacto",W45="Impacto"),(AH44-(+AH44*Z45)),IF(W45="Impacto",(P39-(+P39*Z45)),IF(W45="Probabilidad",AH44,""))),"")</f>
        <v/>
      </c>
      <c r="AI45" s="354"/>
      <c r="AJ45" s="354"/>
      <c r="AK45" s="108"/>
      <c r="AL45" s="105"/>
      <c r="AM45" s="104"/>
      <c r="AN45" s="109"/>
      <c r="AO45" s="354"/>
      <c r="AP45" s="354"/>
      <c r="AQ45" s="361"/>
      <c r="AR45" s="362"/>
      <c r="AS45" s="363"/>
      <c r="AT45" s="101"/>
      <c r="AU45" s="101"/>
      <c r="AV45" s="101"/>
      <c r="AW45" s="101"/>
      <c r="AX45" s="101"/>
      <c r="AY45" s="101"/>
      <c r="AZ45" s="101"/>
      <c r="BA45" s="101"/>
      <c r="BB45" s="101"/>
      <c r="BC45" s="101"/>
      <c r="BD45" s="101"/>
      <c r="BE45" s="101"/>
      <c r="BF45" s="101"/>
      <c r="BG45" s="101"/>
      <c r="BH45" s="101"/>
      <c r="BI45" s="101"/>
      <c r="BJ45" s="101"/>
      <c r="BK45" s="101"/>
    </row>
    <row r="46" spans="1:63" ht="150" hidden="1" customHeight="1">
      <c r="A46" s="370" t="s">
        <v>64</v>
      </c>
      <c r="B46" s="353"/>
      <c r="C46" s="373"/>
      <c r="D46" s="374"/>
      <c r="E46" s="375"/>
      <c r="F46" s="371"/>
      <c r="G46" s="371"/>
      <c r="H46" s="371" t="str">
        <f>+CONCATENATE(E46," ",F46," ",G46)</f>
        <v xml:space="preserve">  </v>
      </c>
      <c r="I46" s="376"/>
      <c r="J46" s="377"/>
      <c r="K46" s="365" t="str">
        <f>IF(J46&lt;=0,"",IF(J46&lt;=3,"Muy Baja",IF(J46&lt;=34,"Baja",IF(J46&lt;=600,"Media",IF(J46&lt;=6000,"Alta","Muy Alta")))))</f>
        <v/>
      </c>
      <c r="L46" s="364" t="str">
        <f>IF(K46="","",IF(K46="Muy Baja",0.2,IF(K46="Baja",0.4,IF(K46="Media",0.6,IF(K46="Alta",0.8,IF(K46="Muy Alta",1,))))))</f>
        <v/>
      </c>
      <c r="M46" s="364"/>
      <c r="N46" s="364">
        <f>IF(NOT(ISERROR(MATCH(M46,'[24]Tabla Impacto'!$B$222:$B$224,0))),'[24]Tabla Impacto'!$F$224,M46)</f>
        <v>0</v>
      </c>
      <c r="O46" s="365" t="str">
        <f>IF(OR(N46='[24]Tabla Impacto'!$C$12,N46='[24]Tabla Impacto'!$D$12),"Leve",IF(OR(N46='[24]Tabla Impacto'!$C$13,N46='[24]Tabla Impacto'!$D$13),"Menor",IF(OR(N46='[24]Tabla Impacto'!$C$14,N46='[24]Tabla Impacto'!$D$14),"Moderado",IF(OR(N46='[24]Tabla Impacto'!$C$15,N46='[24]Tabla Impacto'!$D$15),"Mayor",IF(OR(N46='[24]Tabla Impacto'!$C$16,N46='[24]Tabla Impacto'!$D$16),"Catastrófico","")))))</f>
        <v/>
      </c>
      <c r="P46" s="364" t="str">
        <f>IF(O46="","",IF(O46="Leve",0.2,IF(O46="Menor",0.4,IF(O46="Moderado",0.6,IF(O46="Mayor",0.8,IF(O46="Catastrófico",1,))))))</f>
        <v/>
      </c>
      <c r="Q46" s="366"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05"/>
      <c r="S46" s="104"/>
      <c r="T46" s="109"/>
      <c r="U46" s="104"/>
      <c r="V46" s="104" t="str">
        <f t="shared" si="3"/>
        <v xml:space="preserve">  </v>
      </c>
      <c r="W46" s="105" t="str">
        <f t="shared" si="0"/>
        <v/>
      </c>
      <c r="X46" s="96"/>
      <c r="Y46" s="96"/>
      <c r="Z46" s="106" t="str">
        <f t="shared" si="1"/>
        <v/>
      </c>
      <c r="AA46" s="96"/>
      <c r="AB46" s="96"/>
      <c r="AC46" s="96"/>
      <c r="AD46" s="107" t="str">
        <f>IFERROR(IF(W46="Probabilidad",(L46-(+L46*Z46)),IF(W46="Impacto",L46,"")),"")</f>
        <v/>
      </c>
      <c r="AE46" s="367" t="str">
        <f>IFERROR(LOOKUP(LOOKUP(2,1/(AD46:AD52&lt;&gt;""),AD46:AD52),'[24]Opciones Tratamiento'!$I$2:$I$6,'[24]Opciones Tratamiento'!$J$2:$J$6),"")</f>
        <v/>
      </c>
      <c r="AF46" s="106" t="str">
        <f t="shared" si="2"/>
        <v/>
      </c>
      <c r="AG46" s="367" t="str">
        <f>IFERROR(LOOKUP(LOOKUP(2,1/(AH46:AH52&lt;&gt;""),AH46:AH52),'[24]Opciones Tratamiento'!L2:M6),"")</f>
        <v/>
      </c>
      <c r="AH46" s="107" t="str">
        <f>IFERROR(IF(W46="Impacto",(P46-(+P46*Z46)),IF(W46="Probabilidad",P46,"")),"")</f>
        <v/>
      </c>
      <c r="AI46" s="368"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369"/>
      <c r="AK46" s="108"/>
      <c r="AL46" s="105"/>
      <c r="AM46" s="104"/>
      <c r="AN46" s="109"/>
      <c r="AO46" s="370"/>
      <c r="AP46" s="352"/>
      <c r="AQ46" s="355"/>
      <c r="AR46" s="356"/>
      <c r="AS46" s="357"/>
      <c r="AT46" s="101"/>
      <c r="AU46" s="101"/>
      <c r="AV46" s="101"/>
      <c r="AW46" s="101"/>
      <c r="AX46" s="101"/>
      <c r="AY46" s="101"/>
      <c r="AZ46" s="101"/>
      <c r="BA46" s="101"/>
      <c r="BB46" s="101"/>
      <c r="BC46" s="101"/>
      <c r="BD46" s="101"/>
      <c r="BE46" s="101"/>
      <c r="BF46" s="101"/>
      <c r="BG46" s="101"/>
      <c r="BH46" s="101"/>
      <c r="BI46" s="101"/>
      <c r="BJ46" s="101"/>
      <c r="BK46" s="101"/>
    </row>
    <row r="47" spans="1:63" ht="150" hidden="1" customHeight="1">
      <c r="A47" s="353"/>
      <c r="B47" s="353"/>
      <c r="C47" s="353"/>
      <c r="D47" s="353"/>
      <c r="E47" s="353"/>
      <c r="F47" s="353"/>
      <c r="G47" s="353"/>
      <c r="H47" s="353"/>
      <c r="I47" s="353"/>
      <c r="J47" s="353"/>
      <c r="K47" s="353"/>
      <c r="L47" s="353"/>
      <c r="M47" s="353"/>
      <c r="N47" s="353"/>
      <c r="O47" s="353"/>
      <c r="P47" s="353"/>
      <c r="Q47" s="353"/>
      <c r="R47" s="105"/>
      <c r="S47" s="109"/>
      <c r="T47" s="109"/>
      <c r="U47" s="109"/>
      <c r="V47" s="104" t="str">
        <f t="shared" si="3"/>
        <v xml:space="preserve">  </v>
      </c>
      <c r="W47" s="105" t="str">
        <f t="shared" si="0"/>
        <v/>
      </c>
      <c r="X47" s="96"/>
      <c r="Y47" s="96"/>
      <c r="Z47" s="106" t="str">
        <f t="shared" si="1"/>
        <v/>
      </c>
      <c r="AA47" s="96"/>
      <c r="AB47" s="96"/>
      <c r="AC47" s="96"/>
      <c r="AD47" s="107" t="str">
        <f t="shared" ref="AD47:AD52" si="9">IFERROR(IF(AND(W46="Probabilidad",W47="Probabilidad"),(AF46-(+AF46*Z47)),IF(W47="Probabilidad",(L46-(+L46*Z47)),IF(W47="Impacto",AF46,""))),"")</f>
        <v/>
      </c>
      <c r="AE47" s="353"/>
      <c r="AF47" s="106" t="str">
        <f t="shared" si="2"/>
        <v/>
      </c>
      <c r="AG47" s="353"/>
      <c r="AH47" s="107" t="str">
        <f>IFERROR(IF(AND(W46="Impacto",W47="Impacto"),(AH46-(+AH46*Z47)),IF(W47="Impacto",(P46-(+P46*Z47)),IF(W47="Probabilidad",AH46,""))),"")</f>
        <v/>
      </c>
      <c r="AI47" s="353"/>
      <c r="AJ47" s="353"/>
      <c r="AK47" s="108"/>
      <c r="AL47" s="105"/>
      <c r="AM47" s="104"/>
      <c r="AN47" s="109"/>
      <c r="AO47" s="353"/>
      <c r="AP47" s="353"/>
      <c r="AQ47" s="358"/>
      <c r="AR47" s="359"/>
      <c r="AS47" s="360"/>
      <c r="AT47" s="101"/>
      <c r="AU47" s="101"/>
      <c r="AV47" s="101"/>
      <c r="AW47" s="101"/>
      <c r="AX47" s="101"/>
      <c r="AY47" s="101"/>
      <c r="AZ47" s="101"/>
      <c r="BA47" s="101"/>
      <c r="BB47" s="101"/>
      <c r="BC47" s="101"/>
      <c r="BD47" s="101"/>
      <c r="BE47" s="101"/>
      <c r="BF47" s="101"/>
      <c r="BG47" s="101"/>
      <c r="BH47" s="101"/>
      <c r="BI47" s="101"/>
      <c r="BJ47" s="101"/>
      <c r="BK47" s="101"/>
    </row>
    <row r="48" spans="1:63" ht="150" hidden="1" customHeight="1">
      <c r="A48" s="353"/>
      <c r="B48" s="353"/>
      <c r="C48" s="353"/>
      <c r="D48" s="353"/>
      <c r="E48" s="353"/>
      <c r="F48" s="353"/>
      <c r="G48" s="353"/>
      <c r="H48" s="353"/>
      <c r="I48" s="353"/>
      <c r="J48" s="353"/>
      <c r="K48" s="353"/>
      <c r="L48" s="353"/>
      <c r="M48" s="353"/>
      <c r="N48" s="353"/>
      <c r="O48" s="353"/>
      <c r="P48" s="353"/>
      <c r="Q48" s="353"/>
      <c r="R48" s="105"/>
      <c r="S48" s="109"/>
      <c r="T48" s="109"/>
      <c r="U48" s="109"/>
      <c r="V48" s="104" t="str">
        <f t="shared" si="3"/>
        <v xml:space="preserve">  </v>
      </c>
      <c r="W48" s="105" t="str">
        <f t="shared" si="0"/>
        <v/>
      </c>
      <c r="X48" s="96"/>
      <c r="Y48" s="96"/>
      <c r="Z48" s="106" t="str">
        <f t="shared" si="1"/>
        <v/>
      </c>
      <c r="AA48" s="96"/>
      <c r="AB48" s="96"/>
      <c r="AC48" s="96"/>
      <c r="AD48" s="107" t="str">
        <f t="shared" si="9"/>
        <v/>
      </c>
      <c r="AE48" s="353"/>
      <c r="AF48" s="106" t="str">
        <f t="shared" si="2"/>
        <v/>
      </c>
      <c r="AG48" s="353"/>
      <c r="AH48" s="107" t="str">
        <f>IFERROR(IF(AND(W46="Impacto",W47="Impacto",W48="Impacto"),(AH47-(+AH47*Z48)),IF(W48="Impacto",(P46-(+P46*Z48)),IF(W48="Probabilidad",AH47,""))),"")</f>
        <v/>
      </c>
      <c r="AI48" s="353"/>
      <c r="AJ48" s="353"/>
      <c r="AK48" s="108"/>
      <c r="AL48" s="105"/>
      <c r="AM48" s="104"/>
      <c r="AN48" s="109"/>
      <c r="AO48" s="353"/>
      <c r="AP48" s="353"/>
      <c r="AQ48" s="358"/>
      <c r="AR48" s="359"/>
      <c r="AS48" s="360"/>
      <c r="AT48" s="101"/>
      <c r="AU48" s="101"/>
      <c r="AV48" s="101"/>
      <c r="AW48" s="101"/>
      <c r="AX48" s="101"/>
      <c r="AY48" s="101"/>
      <c r="AZ48" s="101"/>
      <c r="BA48" s="101"/>
      <c r="BB48" s="101"/>
      <c r="BC48" s="101"/>
      <c r="BD48" s="101"/>
      <c r="BE48" s="101"/>
      <c r="BF48" s="101"/>
      <c r="BG48" s="101"/>
      <c r="BH48" s="101"/>
      <c r="BI48" s="101"/>
      <c r="BJ48" s="101"/>
      <c r="BK48" s="101"/>
    </row>
    <row r="49" spans="1:63" ht="150" hidden="1" customHeight="1">
      <c r="A49" s="353"/>
      <c r="B49" s="353"/>
      <c r="C49" s="353"/>
      <c r="D49" s="353"/>
      <c r="E49" s="353"/>
      <c r="F49" s="353"/>
      <c r="G49" s="353"/>
      <c r="H49" s="353"/>
      <c r="I49" s="353"/>
      <c r="J49" s="353"/>
      <c r="K49" s="353"/>
      <c r="L49" s="353"/>
      <c r="M49" s="353"/>
      <c r="N49" s="353"/>
      <c r="O49" s="353"/>
      <c r="P49" s="353"/>
      <c r="Q49" s="353"/>
      <c r="R49" s="105"/>
      <c r="S49" s="109"/>
      <c r="T49" s="109"/>
      <c r="U49" s="109"/>
      <c r="V49" s="104" t="str">
        <f t="shared" si="3"/>
        <v xml:space="preserve">  </v>
      </c>
      <c r="W49" s="105" t="str">
        <f t="shared" si="0"/>
        <v/>
      </c>
      <c r="X49" s="96"/>
      <c r="Y49" s="96"/>
      <c r="Z49" s="106" t="str">
        <f t="shared" si="1"/>
        <v/>
      </c>
      <c r="AA49" s="96"/>
      <c r="AB49" s="96"/>
      <c r="AC49" s="96"/>
      <c r="AD49" s="107" t="str">
        <f t="shared" si="9"/>
        <v/>
      </c>
      <c r="AE49" s="353"/>
      <c r="AF49" s="106" t="str">
        <f t="shared" si="2"/>
        <v/>
      </c>
      <c r="AG49" s="353"/>
      <c r="AH49" s="107" t="str">
        <f>IFERROR(IF(AND(W48="Impacto",W49="Impacto"),(AH48-(+AH48*Z49)),IF(W49="Impacto",(P46-(+P46*Z49)),IF(W49="Probabilidad",AH48,""))),"")</f>
        <v/>
      </c>
      <c r="AI49" s="353"/>
      <c r="AJ49" s="353"/>
      <c r="AK49" s="108"/>
      <c r="AL49" s="105"/>
      <c r="AM49" s="104"/>
      <c r="AN49" s="109"/>
      <c r="AO49" s="353"/>
      <c r="AP49" s="353"/>
      <c r="AQ49" s="358"/>
      <c r="AR49" s="359"/>
      <c r="AS49" s="360"/>
      <c r="AT49" s="101"/>
      <c r="AU49" s="101"/>
      <c r="AV49" s="101"/>
      <c r="AW49" s="101"/>
      <c r="AX49" s="101"/>
      <c r="AY49" s="101"/>
      <c r="AZ49" s="101"/>
      <c r="BA49" s="101"/>
      <c r="BB49" s="101"/>
      <c r="BC49" s="101"/>
      <c r="BD49" s="101"/>
      <c r="BE49" s="101"/>
      <c r="BF49" s="101"/>
      <c r="BG49" s="101"/>
      <c r="BH49" s="101"/>
      <c r="BI49" s="101"/>
      <c r="BJ49" s="101"/>
      <c r="BK49" s="101"/>
    </row>
    <row r="50" spans="1:63" ht="150" hidden="1" customHeight="1">
      <c r="A50" s="353"/>
      <c r="B50" s="353"/>
      <c r="C50" s="353"/>
      <c r="D50" s="353"/>
      <c r="E50" s="353"/>
      <c r="F50" s="353"/>
      <c r="G50" s="353"/>
      <c r="H50" s="353"/>
      <c r="I50" s="353"/>
      <c r="J50" s="353"/>
      <c r="K50" s="353"/>
      <c r="L50" s="353"/>
      <c r="M50" s="353"/>
      <c r="N50" s="353"/>
      <c r="O50" s="353"/>
      <c r="P50" s="353"/>
      <c r="Q50" s="353"/>
      <c r="R50" s="105"/>
      <c r="S50" s="109"/>
      <c r="T50" s="109"/>
      <c r="U50" s="109"/>
      <c r="V50" s="104" t="str">
        <f t="shared" si="3"/>
        <v xml:space="preserve">  </v>
      </c>
      <c r="W50" s="105" t="str">
        <f t="shared" si="0"/>
        <v/>
      </c>
      <c r="X50" s="96"/>
      <c r="Y50" s="96"/>
      <c r="Z50" s="106" t="str">
        <f t="shared" si="1"/>
        <v/>
      </c>
      <c r="AA50" s="96"/>
      <c r="AB50" s="96"/>
      <c r="AC50" s="96"/>
      <c r="AD50" s="107" t="str">
        <f t="shared" si="9"/>
        <v/>
      </c>
      <c r="AE50" s="353"/>
      <c r="AF50" s="106" t="str">
        <f t="shared" si="2"/>
        <v/>
      </c>
      <c r="AG50" s="353"/>
      <c r="AH50" s="107" t="str">
        <f>IFERROR(IF(AND(W49="Impacto",W50="Impacto"),(AH49-(+AH49*Z50)),IF(W50="Impacto",(P46-(+P46*Z50)),IF(W50="Probabilidad",AH49,""))),"")</f>
        <v/>
      </c>
      <c r="AI50" s="353"/>
      <c r="AJ50" s="353"/>
      <c r="AK50" s="108"/>
      <c r="AL50" s="105"/>
      <c r="AM50" s="104"/>
      <c r="AN50" s="109"/>
      <c r="AO50" s="353"/>
      <c r="AP50" s="353"/>
      <c r="AQ50" s="358"/>
      <c r="AR50" s="359"/>
      <c r="AS50" s="360"/>
      <c r="AT50" s="101"/>
      <c r="AU50" s="101"/>
      <c r="AV50" s="101"/>
      <c r="AW50" s="101"/>
      <c r="AX50" s="101"/>
      <c r="AY50" s="101"/>
      <c r="AZ50" s="101"/>
      <c r="BA50" s="101"/>
      <c r="BB50" s="101"/>
      <c r="BC50" s="101"/>
      <c r="BD50" s="101"/>
      <c r="BE50" s="101"/>
      <c r="BF50" s="101"/>
      <c r="BG50" s="101"/>
      <c r="BH50" s="101"/>
      <c r="BI50" s="101"/>
      <c r="BJ50" s="101"/>
      <c r="BK50" s="101"/>
    </row>
    <row r="51" spans="1:63" ht="150" hidden="1" customHeight="1">
      <c r="A51" s="353"/>
      <c r="B51" s="353"/>
      <c r="C51" s="353"/>
      <c r="D51" s="353"/>
      <c r="E51" s="353"/>
      <c r="F51" s="353"/>
      <c r="G51" s="353"/>
      <c r="H51" s="353"/>
      <c r="I51" s="353"/>
      <c r="J51" s="353"/>
      <c r="K51" s="353"/>
      <c r="L51" s="353"/>
      <c r="M51" s="353"/>
      <c r="N51" s="353"/>
      <c r="O51" s="353"/>
      <c r="P51" s="353"/>
      <c r="Q51" s="353"/>
      <c r="R51" s="105"/>
      <c r="S51" s="109"/>
      <c r="T51" s="109"/>
      <c r="U51" s="109"/>
      <c r="V51" s="104" t="str">
        <f t="shared" si="3"/>
        <v xml:space="preserve">  </v>
      </c>
      <c r="W51" s="105" t="str">
        <f t="shared" si="0"/>
        <v/>
      </c>
      <c r="X51" s="96"/>
      <c r="Y51" s="96"/>
      <c r="Z51" s="106" t="str">
        <f t="shared" si="1"/>
        <v/>
      </c>
      <c r="AA51" s="96"/>
      <c r="AB51" s="96"/>
      <c r="AC51" s="96"/>
      <c r="AD51" s="107" t="str">
        <f t="shared" si="9"/>
        <v/>
      </c>
      <c r="AE51" s="353"/>
      <c r="AF51" s="106" t="str">
        <f t="shared" si="2"/>
        <v/>
      </c>
      <c r="AG51" s="353"/>
      <c r="AH51" s="107" t="str">
        <f>IFERROR(IF(AND(W49="Impacto",W50="Impacto",W51="Impacto"),(AH50-(+AH50*Z51)),IF(W51="Impacto",(P46-(+P46*Z51)),IF(W51="Probabilidad",AH50,""))),"")</f>
        <v/>
      </c>
      <c r="AI51" s="353"/>
      <c r="AJ51" s="353"/>
      <c r="AK51" s="108"/>
      <c r="AL51" s="105"/>
      <c r="AM51" s="104"/>
      <c r="AN51" s="109"/>
      <c r="AO51" s="353"/>
      <c r="AP51" s="353"/>
      <c r="AQ51" s="358"/>
      <c r="AR51" s="359"/>
      <c r="AS51" s="360"/>
      <c r="AT51" s="101"/>
      <c r="AU51" s="101"/>
      <c r="AV51" s="101"/>
      <c r="AW51" s="101"/>
      <c r="AX51" s="101"/>
      <c r="AY51" s="101"/>
      <c r="AZ51" s="101"/>
      <c r="BA51" s="101"/>
      <c r="BB51" s="101"/>
      <c r="BC51" s="101"/>
      <c r="BD51" s="101"/>
      <c r="BE51" s="101"/>
      <c r="BF51" s="101"/>
      <c r="BG51" s="101"/>
      <c r="BH51" s="101"/>
      <c r="BI51" s="101"/>
      <c r="BJ51" s="101"/>
      <c r="BK51" s="101"/>
    </row>
    <row r="52" spans="1:63" ht="150" hidden="1" customHeight="1" thickBot="1">
      <c r="A52" s="354"/>
      <c r="B52" s="353"/>
      <c r="C52" s="354"/>
      <c r="D52" s="354"/>
      <c r="E52" s="354"/>
      <c r="F52" s="354"/>
      <c r="G52" s="354"/>
      <c r="H52" s="354"/>
      <c r="I52" s="354"/>
      <c r="J52" s="354"/>
      <c r="K52" s="354"/>
      <c r="L52" s="354"/>
      <c r="M52" s="354"/>
      <c r="N52" s="354"/>
      <c r="O52" s="354"/>
      <c r="P52" s="354"/>
      <c r="Q52" s="354"/>
      <c r="R52" s="105"/>
      <c r="S52" s="109"/>
      <c r="T52" s="109"/>
      <c r="U52" s="109"/>
      <c r="V52" s="104" t="str">
        <f t="shared" si="3"/>
        <v xml:space="preserve">  </v>
      </c>
      <c r="W52" s="105" t="str">
        <f t="shared" si="0"/>
        <v/>
      </c>
      <c r="X52" s="96"/>
      <c r="Y52" s="96"/>
      <c r="Z52" s="106" t="str">
        <f t="shared" si="1"/>
        <v/>
      </c>
      <c r="AA52" s="96"/>
      <c r="AB52" s="96"/>
      <c r="AC52" s="96"/>
      <c r="AD52" s="107" t="str">
        <f t="shared" si="9"/>
        <v/>
      </c>
      <c r="AE52" s="354"/>
      <c r="AF52" s="106" t="str">
        <f t="shared" si="2"/>
        <v/>
      </c>
      <c r="AG52" s="354"/>
      <c r="AH52" s="107" t="str">
        <f>IFERROR(IF(AND(W49="Impacto",W50="Impacto",W51="Impacto",W52="Impacto"),(AH51-(+AH51*Z52)),IF(W52="Impacto",(P46-(+P46*Z52)),IF(W52="Probabilidad",AH51,""))),"")</f>
        <v/>
      </c>
      <c r="AI52" s="354"/>
      <c r="AJ52" s="354"/>
      <c r="AK52" s="108"/>
      <c r="AL52" s="105"/>
      <c r="AM52" s="104"/>
      <c r="AN52" s="109"/>
      <c r="AO52" s="354"/>
      <c r="AP52" s="354"/>
      <c r="AQ52" s="361"/>
      <c r="AR52" s="362"/>
      <c r="AS52" s="363"/>
      <c r="AT52" s="101"/>
      <c r="AU52" s="101"/>
      <c r="AV52" s="101"/>
      <c r="AW52" s="101"/>
      <c r="AX52" s="101"/>
      <c r="AY52" s="101"/>
      <c r="AZ52" s="101"/>
      <c r="BA52" s="101"/>
      <c r="BB52" s="101"/>
      <c r="BC52" s="101"/>
      <c r="BD52" s="101"/>
      <c r="BE52" s="101"/>
      <c r="BF52" s="101"/>
      <c r="BG52" s="101"/>
      <c r="BH52" s="101"/>
      <c r="BI52" s="101"/>
      <c r="BJ52" s="101"/>
      <c r="BK52" s="101"/>
    </row>
    <row r="53" spans="1:63" ht="150" hidden="1" customHeight="1">
      <c r="A53" s="370" t="s">
        <v>65</v>
      </c>
      <c r="B53" s="353"/>
      <c r="C53" s="373"/>
      <c r="D53" s="374"/>
      <c r="E53" s="375"/>
      <c r="F53" s="371"/>
      <c r="G53" s="371"/>
      <c r="H53" s="371" t="str">
        <f>+CONCATENATE(E53," ",F53," ",G53)</f>
        <v xml:space="preserve">  </v>
      </c>
      <c r="I53" s="376"/>
      <c r="J53" s="370"/>
      <c r="K53" s="365" t="str">
        <f>IF(J53&lt;=0,"",IF(J53&lt;=3,"Muy Baja",IF(J53&lt;=34,"Baja",IF(J53&lt;=600,"Media",IF(J53&lt;=6000,"Alta","Muy Alta")))))</f>
        <v/>
      </c>
      <c r="L53" s="364" t="str">
        <f>IF(K53="","",IF(K53="Muy Baja",0.2,IF(K53="Baja",0.4,IF(K53="Media",0.6,IF(K53="Alta",0.8,IF(K53="Muy Alta",1,))))))</f>
        <v/>
      </c>
      <c r="M53" s="364"/>
      <c r="N53" s="364">
        <f>IF(NOT(ISERROR(MATCH(M53,'[24]Tabla Impacto'!$B$222:$B$224,0))),'[24]Tabla Impacto'!$F$224,M53)</f>
        <v>0</v>
      </c>
      <c r="O53" s="365" t="str">
        <f>IF(OR(N53='[24]Tabla Impacto'!$C$12,N53='[24]Tabla Impacto'!$D$12),"Leve",IF(OR(N53='[24]Tabla Impacto'!$C$13,N53='[24]Tabla Impacto'!$D$13),"Menor",IF(OR(N53='[24]Tabla Impacto'!$C$14,N53='[24]Tabla Impacto'!$D$14),"Moderado",IF(OR(N53='[24]Tabla Impacto'!$C$15,N53='[24]Tabla Impacto'!$D$15),"Mayor",IF(OR(N53='[24]Tabla Impacto'!$C$16,N53='[24]Tabla Impacto'!$D$16),"Catastrófico","")))))</f>
        <v/>
      </c>
      <c r="P53" s="364" t="str">
        <f>IF(O53="","",IF(O53="Leve",0.2,IF(O53="Menor",0.4,IF(O53="Moderado",0.6,IF(O53="Mayor",0.8,IF(O53="Catastrófico",1,))))))</f>
        <v/>
      </c>
      <c r="Q53" s="366"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05"/>
      <c r="S53" s="104"/>
      <c r="T53" s="109"/>
      <c r="U53" s="104"/>
      <c r="V53" s="104" t="str">
        <f t="shared" si="3"/>
        <v xml:space="preserve">  </v>
      </c>
      <c r="W53" s="105" t="str">
        <f t="shared" si="0"/>
        <v/>
      </c>
      <c r="X53" s="96"/>
      <c r="Y53" s="96"/>
      <c r="Z53" s="106" t="str">
        <f t="shared" si="1"/>
        <v/>
      </c>
      <c r="AA53" s="96"/>
      <c r="AB53" s="96"/>
      <c r="AC53" s="96"/>
      <c r="AD53" s="107" t="str">
        <f>IFERROR(IF(W53="Probabilidad",(L53-(+L53*Z53)),IF(W53="Impacto",L53,"")),"")</f>
        <v/>
      </c>
      <c r="AE53" s="367" t="str">
        <f>IFERROR(LOOKUP(LOOKUP(2,1/(AD53:AD59&lt;&gt;""),AD53:AD59),'[24]Opciones Tratamiento'!$I$2:$I$6,'[24]Opciones Tratamiento'!$J$2:$J$6),"")</f>
        <v/>
      </c>
      <c r="AF53" s="106" t="str">
        <f t="shared" si="2"/>
        <v/>
      </c>
      <c r="AG53" s="367" t="str">
        <f>IFERROR(LOOKUP(LOOKUP(2,1/(AH53:AH59&lt;&gt;""),AH53:AH59),'[24]Opciones Tratamiento'!L2:M6),"")</f>
        <v/>
      </c>
      <c r="AH53" s="107" t="str">
        <f>IFERROR(IF(W53="Impacto",(P53-(+P53*Z53)),IF(W53="Probabilidad",P53,"")),"")</f>
        <v/>
      </c>
      <c r="AI53" s="368"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369"/>
      <c r="AK53" s="108"/>
      <c r="AL53" s="105"/>
      <c r="AM53" s="104"/>
      <c r="AN53" s="109"/>
      <c r="AO53" s="370"/>
      <c r="AP53" s="352"/>
      <c r="AQ53" s="355"/>
      <c r="AR53" s="356"/>
      <c r="AS53" s="357"/>
      <c r="AT53" s="101"/>
      <c r="AU53" s="101"/>
      <c r="AV53" s="101"/>
      <c r="AW53" s="101"/>
      <c r="AX53" s="101"/>
      <c r="AY53" s="101"/>
      <c r="AZ53" s="101"/>
      <c r="BA53" s="101"/>
      <c r="BB53" s="101"/>
      <c r="BC53" s="101"/>
      <c r="BD53" s="101"/>
      <c r="BE53" s="101"/>
      <c r="BF53" s="101"/>
      <c r="BG53" s="101"/>
      <c r="BH53" s="101"/>
      <c r="BI53" s="101"/>
      <c r="BJ53" s="101"/>
      <c r="BK53" s="101"/>
    </row>
    <row r="54" spans="1:63" ht="150" hidden="1" customHeight="1">
      <c r="A54" s="353"/>
      <c r="B54" s="353"/>
      <c r="C54" s="353"/>
      <c r="D54" s="353"/>
      <c r="E54" s="353"/>
      <c r="F54" s="353"/>
      <c r="G54" s="353"/>
      <c r="H54" s="353"/>
      <c r="I54" s="353"/>
      <c r="J54" s="353"/>
      <c r="K54" s="353"/>
      <c r="L54" s="353"/>
      <c r="M54" s="353"/>
      <c r="N54" s="353"/>
      <c r="O54" s="353"/>
      <c r="P54" s="353"/>
      <c r="Q54" s="353"/>
      <c r="R54" s="105"/>
      <c r="S54" s="109"/>
      <c r="T54" s="109"/>
      <c r="U54" s="109"/>
      <c r="V54" s="104" t="str">
        <f t="shared" si="3"/>
        <v xml:space="preserve">  </v>
      </c>
      <c r="W54" s="105" t="str">
        <f t="shared" si="0"/>
        <v/>
      </c>
      <c r="X54" s="96"/>
      <c r="Y54" s="96"/>
      <c r="Z54" s="106" t="str">
        <f t="shared" si="1"/>
        <v/>
      </c>
      <c r="AA54" s="96"/>
      <c r="AB54" s="96"/>
      <c r="AC54" s="96"/>
      <c r="AD54" s="107" t="str">
        <f t="shared" ref="AD54:AD59" si="10">IFERROR(IF(AND(W53="Probabilidad",W54="Probabilidad"),(AF53-(+AF53*Z54)),IF(W54="Probabilidad",(L53-(+L53*Z54)),IF(W54="Impacto",AF53,""))),"")</f>
        <v/>
      </c>
      <c r="AE54" s="353"/>
      <c r="AF54" s="106" t="str">
        <f t="shared" si="2"/>
        <v/>
      </c>
      <c r="AG54" s="353"/>
      <c r="AH54" s="107" t="str">
        <f>IFERROR(IF(AND(W53="Impacto",W54="Impacto"),(AH53-(+AH53*Z54)),IF(W54="Impacto",(P53-(+P53*Z54)),IF(W54="Probabilidad",AH53,""))),"")</f>
        <v/>
      </c>
      <c r="AI54" s="353"/>
      <c r="AJ54" s="353"/>
      <c r="AK54" s="108"/>
      <c r="AL54" s="105"/>
      <c r="AM54" s="104"/>
      <c r="AN54" s="109"/>
      <c r="AO54" s="353"/>
      <c r="AP54" s="353"/>
      <c r="AQ54" s="358"/>
      <c r="AR54" s="359"/>
      <c r="AS54" s="360"/>
      <c r="AT54" s="101"/>
      <c r="AU54" s="101"/>
      <c r="AV54" s="101"/>
      <c r="AW54" s="101"/>
      <c r="AX54" s="101"/>
      <c r="AY54" s="101"/>
      <c r="AZ54" s="101"/>
      <c r="BA54" s="101"/>
      <c r="BB54" s="101"/>
      <c r="BC54" s="101"/>
      <c r="BD54" s="101"/>
      <c r="BE54" s="101"/>
      <c r="BF54" s="101"/>
      <c r="BG54" s="101"/>
      <c r="BH54" s="101"/>
      <c r="BI54" s="101"/>
      <c r="BJ54" s="101"/>
      <c r="BK54" s="101"/>
    </row>
    <row r="55" spans="1:63" ht="150" hidden="1" customHeight="1">
      <c r="A55" s="353"/>
      <c r="B55" s="353"/>
      <c r="C55" s="353"/>
      <c r="D55" s="353"/>
      <c r="E55" s="353"/>
      <c r="F55" s="353"/>
      <c r="G55" s="353"/>
      <c r="H55" s="353"/>
      <c r="I55" s="353"/>
      <c r="J55" s="353"/>
      <c r="K55" s="353"/>
      <c r="L55" s="353"/>
      <c r="M55" s="353"/>
      <c r="N55" s="353"/>
      <c r="O55" s="353"/>
      <c r="P55" s="353"/>
      <c r="Q55" s="353"/>
      <c r="R55" s="105"/>
      <c r="S55" s="109"/>
      <c r="T55" s="109"/>
      <c r="U55" s="109"/>
      <c r="V55" s="104" t="str">
        <f t="shared" si="3"/>
        <v xml:space="preserve">  </v>
      </c>
      <c r="W55" s="105" t="str">
        <f t="shared" si="0"/>
        <v/>
      </c>
      <c r="X55" s="96"/>
      <c r="Y55" s="96"/>
      <c r="Z55" s="106" t="str">
        <f t="shared" si="1"/>
        <v/>
      </c>
      <c r="AA55" s="96"/>
      <c r="AB55" s="96"/>
      <c r="AC55" s="96"/>
      <c r="AD55" s="107" t="str">
        <f t="shared" si="10"/>
        <v/>
      </c>
      <c r="AE55" s="353"/>
      <c r="AF55" s="106" t="str">
        <f t="shared" si="2"/>
        <v/>
      </c>
      <c r="AG55" s="353"/>
      <c r="AH55" s="107" t="str">
        <f>IFERROR(IF(AND(W53="Impacto",W54="Impacto",W55="Impacto"),(AH54-(+AH54*Z55)),IF(W55="Impacto",(P53-(+P53*Z55)),IF(W55="Probabilidad",AH54,""))),"")</f>
        <v/>
      </c>
      <c r="AI55" s="353"/>
      <c r="AJ55" s="353"/>
      <c r="AK55" s="108"/>
      <c r="AL55" s="105"/>
      <c r="AM55" s="104"/>
      <c r="AN55" s="109"/>
      <c r="AO55" s="353"/>
      <c r="AP55" s="353"/>
      <c r="AQ55" s="358"/>
      <c r="AR55" s="359"/>
      <c r="AS55" s="360"/>
      <c r="AT55" s="101"/>
      <c r="AU55" s="101"/>
      <c r="AV55" s="101"/>
      <c r="AW55" s="101"/>
      <c r="AX55" s="101"/>
      <c r="AY55" s="101"/>
      <c r="AZ55" s="101"/>
      <c r="BA55" s="101"/>
      <c r="BB55" s="101"/>
      <c r="BC55" s="101"/>
      <c r="BD55" s="101"/>
      <c r="BE55" s="101"/>
      <c r="BF55" s="101"/>
      <c r="BG55" s="101"/>
      <c r="BH55" s="101"/>
      <c r="BI55" s="101"/>
      <c r="BJ55" s="101"/>
      <c r="BK55" s="101"/>
    </row>
    <row r="56" spans="1:63" ht="150" hidden="1" customHeight="1">
      <c r="A56" s="353"/>
      <c r="B56" s="353"/>
      <c r="C56" s="353"/>
      <c r="D56" s="353"/>
      <c r="E56" s="353"/>
      <c r="F56" s="353"/>
      <c r="G56" s="353"/>
      <c r="H56" s="353"/>
      <c r="I56" s="353"/>
      <c r="J56" s="353"/>
      <c r="K56" s="353"/>
      <c r="L56" s="353"/>
      <c r="M56" s="353"/>
      <c r="N56" s="353"/>
      <c r="O56" s="353"/>
      <c r="P56" s="353"/>
      <c r="Q56" s="353"/>
      <c r="R56" s="105"/>
      <c r="S56" s="109"/>
      <c r="T56" s="109"/>
      <c r="U56" s="109"/>
      <c r="V56" s="104" t="str">
        <f t="shared" si="3"/>
        <v xml:space="preserve">  </v>
      </c>
      <c r="W56" s="105" t="str">
        <f t="shared" si="0"/>
        <v/>
      </c>
      <c r="X56" s="96"/>
      <c r="Y56" s="96"/>
      <c r="Z56" s="106" t="str">
        <f t="shared" si="1"/>
        <v/>
      </c>
      <c r="AA56" s="96"/>
      <c r="AB56" s="96"/>
      <c r="AC56" s="96"/>
      <c r="AD56" s="107" t="str">
        <f t="shared" si="10"/>
        <v/>
      </c>
      <c r="AE56" s="353"/>
      <c r="AF56" s="106" t="str">
        <f t="shared" si="2"/>
        <v/>
      </c>
      <c r="AG56" s="353"/>
      <c r="AH56" s="107" t="str">
        <f>IFERROR(IF(AND(W55="Impacto",W56="Impacto"),(AH55-(+AH55*Z56)),IF(W56="Impacto",(P53-(+P53*Z56)),IF(W56="Probabilidad",AH55,""))),"")</f>
        <v/>
      </c>
      <c r="AI56" s="353"/>
      <c r="AJ56" s="353"/>
      <c r="AK56" s="108"/>
      <c r="AL56" s="105"/>
      <c r="AM56" s="104"/>
      <c r="AN56" s="109"/>
      <c r="AO56" s="353"/>
      <c r="AP56" s="353"/>
      <c r="AQ56" s="358"/>
      <c r="AR56" s="359"/>
      <c r="AS56" s="360"/>
      <c r="AT56" s="101"/>
      <c r="AU56" s="101"/>
      <c r="AV56" s="101"/>
      <c r="AW56" s="101"/>
      <c r="AX56" s="101"/>
      <c r="AY56" s="101"/>
      <c r="AZ56" s="101"/>
      <c r="BA56" s="101"/>
      <c r="BB56" s="101"/>
      <c r="BC56" s="101"/>
      <c r="BD56" s="101"/>
      <c r="BE56" s="101"/>
      <c r="BF56" s="101"/>
      <c r="BG56" s="101"/>
      <c r="BH56" s="101"/>
      <c r="BI56" s="101"/>
      <c r="BJ56" s="101"/>
      <c r="BK56" s="101"/>
    </row>
    <row r="57" spans="1:63" ht="150" hidden="1" customHeight="1">
      <c r="A57" s="353"/>
      <c r="B57" s="353"/>
      <c r="C57" s="353"/>
      <c r="D57" s="353"/>
      <c r="E57" s="353"/>
      <c r="F57" s="353"/>
      <c r="G57" s="353"/>
      <c r="H57" s="353"/>
      <c r="I57" s="353"/>
      <c r="J57" s="353"/>
      <c r="K57" s="353"/>
      <c r="L57" s="353"/>
      <c r="M57" s="353"/>
      <c r="N57" s="353"/>
      <c r="O57" s="353"/>
      <c r="P57" s="353"/>
      <c r="Q57" s="353"/>
      <c r="R57" s="105"/>
      <c r="S57" s="109"/>
      <c r="T57" s="109"/>
      <c r="U57" s="109"/>
      <c r="V57" s="104" t="str">
        <f t="shared" si="3"/>
        <v xml:space="preserve">  </v>
      </c>
      <c r="W57" s="105" t="str">
        <f t="shared" si="0"/>
        <v/>
      </c>
      <c r="X57" s="96"/>
      <c r="Y57" s="96"/>
      <c r="Z57" s="106" t="str">
        <f t="shared" si="1"/>
        <v/>
      </c>
      <c r="AA57" s="96"/>
      <c r="AB57" s="96"/>
      <c r="AC57" s="96"/>
      <c r="AD57" s="107" t="str">
        <f t="shared" si="10"/>
        <v/>
      </c>
      <c r="AE57" s="353"/>
      <c r="AF57" s="106" t="str">
        <f t="shared" si="2"/>
        <v/>
      </c>
      <c r="AG57" s="353"/>
      <c r="AH57" s="107" t="str">
        <f>IFERROR(IF(AND(W56="Impacto",W57="Impacto"),(AH56-(+AH56*Z57)),IF(W57="Impacto",(P53-(+P53*Z57)),IF(W57="Probabilidad",AH56,""))),"")</f>
        <v/>
      </c>
      <c r="AI57" s="353"/>
      <c r="AJ57" s="353"/>
      <c r="AK57" s="108"/>
      <c r="AL57" s="105"/>
      <c r="AM57" s="104"/>
      <c r="AN57" s="109"/>
      <c r="AO57" s="353"/>
      <c r="AP57" s="353"/>
      <c r="AQ57" s="358"/>
      <c r="AR57" s="359"/>
      <c r="AS57" s="360"/>
      <c r="AT57" s="101"/>
      <c r="AU57" s="101"/>
      <c r="AV57" s="101"/>
      <c r="AW57" s="101"/>
      <c r="AX57" s="101"/>
      <c r="AY57" s="101"/>
      <c r="AZ57" s="101"/>
      <c r="BA57" s="101"/>
      <c r="BB57" s="101"/>
      <c r="BC57" s="101"/>
      <c r="BD57" s="101"/>
      <c r="BE57" s="101"/>
      <c r="BF57" s="101"/>
      <c r="BG57" s="101"/>
      <c r="BH57" s="101"/>
      <c r="BI57" s="101"/>
      <c r="BJ57" s="101"/>
      <c r="BK57" s="101"/>
    </row>
    <row r="58" spans="1:63" ht="150" hidden="1" customHeight="1">
      <c r="A58" s="353"/>
      <c r="B58" s="353"/>
      <c r="C58" s="353"/>
      <c r="D58" s="353"/>
      <c r="E58" s="353"/>
      <c r="F58" s="353"/>
      <c r="G58" s="353"/>
      <c r="H58" s="353"/>
      <c r="I58" s="353"/>
      <c r="J58" s="353"/>
      <c r="K58" s="353"/>
      <c r="L58" s="353"/>
      <c r="M58" s="353"/>
      <c r="N58" s="353"/>
      <c r="O58" s="353"/>
      <c r="P58" s="353"/>
      <c r="Q58" s="353"/>
      <c r="R58" s="105"/>
      <c r="S58" s="109"/>
      <c r="T58" s="109"/>
      <c r="U58" s="109"/>
      <c r="V58" s="104" t="str">
        <f t="shared" si="3"/>
        <v xml:space="preserve">  </v>
      </c>
      <c r="W58" s="105" t="str">
        <f t="shared" si="0"/>
        <v/>
      </c>
      <c r="X58" s="96"/>
      <c r="Y58" s="96"/>
      <c r="Z58" s="106" t="str">
        <f t="shared" si="1"/>
        <v/>
      </c>
      <c r="AA58" s="96"/>
      <c r="AB58" s="96"/>
      <c r="AC58" s="96"/>
      <c r="AD58" s="107" t="str">
        <f t="shared" si="10"/>
        <v/>
      </c>
      <c r="AE58" s="353"/>
      <c r="AF58" s="106" t="str">
        <f t="shared" si="2"/>
        <v/>
      </c>
      <c r="AG58" s="353"/>
      <c r="AH58" s="107" t="str">
        <f>IFERROR(IF(AND(W56="Impacto",W57="Impacto",W58="Impacto"),(AH57-(+AH57*Z58)),IF(W58="Impacto",(P53-(+P53*Z58)),IF(W58="Probabilidad",AH57,""))),"")</f>
        <v/>
      </c>
      <c r="AI58" s="353"/>
      <c r="AJ58" s="353"/>
      <c r="AK58" s="108"/>
      <c r="AL58" s="105"/>
      <c r="AM58" s="104"/>
      <c r="AN58" s="109"/>
      <c r="AO58" s="353"/>
      <c r="AP58" s="353"/>
      <c r="AQ58" s="358"/>
      <c r="AR58" s="359"/>
      <c r="AS58" s="360"/>
      <c r="AT58" s="101"/>
      <c r="AU58" s="101"/>
      <c r="AV58" s="101"/>
      <c r="AW58" s="101"/>
      <c r="AX58" s="101"/>
      <c r="AY58" s="101"/>
      <c r="AZ58" s="101"/>
      <c r="BA58" s="101"/>
      <c r="BB58" s="101"/>
      <c r="BC58" s="101"/>
      <c r="BD58" s="101"/>
      <c r="BE58" s="101"/>
      <c r="BF58" s="101"/>
      <c r="BG58" s="101"/>
      <c r="BH58" s="101"/>
      <c r="BI58" s="101"/>
      <c r="BJ58" s="101"/>
      <c r="BK58" s="101"/>
    </row>
    <row r="59" spans="1:63" ht="150" hidden="1" customHeight="1" thickBot="1">
      <c r="A59" s="354"/>
      <c r="B59" s="353"/>
      <c r="C59" s="354"/>
      <c r="D59" s="354"/>
      <c r="E59" s="354"/>
      <c r="F59" s="354"/>
      <c r="G59" s="354"/>
      <c r="H59" s="354"/>
      <c r="I59" s="354"/>
      <c r="J59" s="354"/>
      <c r="K59" s="354"/>
      <c r="L59" s="354"/>
      <c r="M59" s="354"/>
      <c r="N59" s="354"/>
      <c r="O59" s="354"/>
      <c r="P59" s="354"/>
      <c r="Q59" s="354"/>
      <c r="R59" s="105"/>
      <c r="S59" s="109"/>
      <c r="T59" s="109"/>
      <c r="U59" s="109"/>
      <c r="V59" s="104" t="str">
        <f t="shared" si="3"/>
        <v xml:space="preserve">  </v>
      </c>
      <c r="W59" s="105" t="str">
        <f t="shared" si="0"/>
        <v/>
      </c>
      <c r="X59" s="96"/>
      <c r="Y59" s="96"/>
      <c r="Z59" s="106" t="str">
        <f t="shared" si="1"/>
        <v/>
      </c>
      <c r="AA59" s="96"/>
      <c r="AB59" s="96"/>
      <c r="AC59" s="96"/>
      <c r="AD59" s="107" t="str">
        <f t="shared" si="10"/>
        <v/>
      </c>
      <c r="AE59" s="354"/>
      <c r="AF59" s="106" t="str">
        <f t="shared" si="2"/>
        <v/>
      </c>
      <c r="AG59" s="354"/>
      <c r="AH59" s="107" t="str">
        <f>IFERROR(IF(AND(W56="Impacto",W57="Impacto",W58="Impacto",W59="Impacto"),(AH58-(+AH58*Z59)),IF(W59="Impacto",(P53-(+P53*Z59)),IF(W59="Probabilidad",AH58,""))),"")</f>
        <v/>
      </c>
      <c r="AI59" s="354"/>
      <c r="AJ59" s="354"/>
      <c r="AK59" s="108"/>
      <c r="AL59" s="105"/>
      <c r="AM59" s="104"/>
      <c r="AN59" s="109"/>
      <c r="AO59" s="354"/>
      <c r="AP59" s="354"/>
      <c r="AQ59" s="361"/>
      <c r="AR59" s="362"/>
      <c r="AS59" s="363"/>
      <c r="AT59" s="101"/>
      <c r="AU59" s="101"/>
      <c r="AV59" s="101"/>
      <c r="AW59" s="101"/>
      <c r="AX59" s="101"/>
      <c r="AY59" s="101"/>
      <c r="AZ59" s="101"/>
      <c r="BA59" s="101"/>
      <c r="BB59" s="101"/>
      <c r="BC59" s="101"/>
      <c r="BD59" s="101"/>
      <c r="BE59" s="101"/>
      <c r="BF59" s="101"/>
      <c r="BG59" s="101"/>
      <c r="BH59" s="101"/>
      <c r="BI59" s="101"/>
      <c r="BJ59" s="101"/>
      <c r="BK59" s="101"/>
    </row>
    <row r="60" spans="1:63" ht="150" hidden="1" customHeight="1">
      <c r="A60" s="370" t="s">
        <v>66</v>
      </c>
      <c r="B60" s="353"/>
      <c r="C60" s="373"/>
      <c r="D60" s="374"/>
      <c r="E60" s="375"/>
      <c r="F60" s="371"/>
      <c r="G60" s="371"/>
      <c r="H60" s="371" t="str">
        <f>+CONCATENATE(E60," ",F60," ",G60)</f>
        <v xml:space="preserve">  </v>
      </c>
      <c r="I60" s="376"/>
      <c r="J60" s="370"/>
      <c r="K60" s="365" t="str">
        <f>IF(J60&lt;=0,"",IF(J60&lt;=3,"Muy Baja",IF(J60&lt;=34,"Baja",IF(J60&lt;=600,"Media",IF(J60&lt;=6000,"Alta","Muy Alta")))))</f>
        <v/>
      </c>
      <c r="L60" s="364" t="str">
        <f>IF(K60="","",IF(K60="Muy Baja",0.2,IF(K60="Baja",0.4,IF(K60="Media",0.6,IF(K60="Alta",0.8,IF(K60="Muy Alta",1,))))))</f>
        <v/>
      </c>
      <c r="M60" s="364"/>
      <c r="N60" s="364">
        <f>IF(NOT(ISERROR(MATCH(M60,'[24]Tabla Impacto'!$B$222:$B$224,0))),'[24]Tabla Impacto'!$F$224,M60)</f>
        <v>0</v>
      </c>
      <c r="O60" s="365" t="str">
        <f>IF(OR(N60='[24]Tabla Impacto'!$C$12,N60='[24]Tabla Impacto'!$D$12),"Leve",IF(OR(N60='[24]Tabla Impacto'!$C$13,N60='[24]Tabla Impacto'!$D$13),"Menor",IF(OR(N60='[24]Tabla Impacto'!$C$14,N60='[24]Tabla Impacto'!$D$14),"Moderado",IF(OR(N60='[24]Tabla Impacto'!$C$15,N60='[24]Tabla Impacto'!$D$15),"Mayor",IF(OR(N60='[24]Tabla Impacto'!$C$16,N60='[24]Tabla Impacto'!$D$16),"Catastrófico","")))))</f>
        <v/>
      </c>
      <c r="P60" s="364" t="str">
        <f>IF(O60="","",IF(O60="Leve",0.2,IF(O60="Menor",0.4,IF(O60="Moderado",0.6,IF(O60="Mayor",0.8,IF(O60="Catastrófico",1,))))))</f>
        <v/>
      </c>
      <c r="Q60" s="366"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05"/>
      <c r="S60" s="104"/>
      <c r="T60" s="109"/>
      <c r="U60" s="104"/>
      <c r="V60" s="104" t="str">
        <f t="shared" si="3"/>
        <v xml:space="preserve">  </v>
      </c>
      <c r="W60" s="105" t="str">
        <f t="shared" si="0"/>
        <v/>
      </c>
      <c r="X60" s="96"/>
      <c r="Y60" s="96"/>
      <c r="Z60" s="106" t="str">
        <f t="shared" si="1"/>
        <v/>
      </c>
      <c r="AA60" s="96"/>
      <c r="AB60" s="96"/>
      <c r="AC60" s="96"/>
      <c r="AD60" s="107" t="str">
        <f>IFERROR(IF(W60="Probabilidad",(L60-(+L60*Z60)),IF(W60="Impacto",L60,"")),"")</f>
        <v/>
      </c>
      <c r="AE60" s="367" t="str">
        <f>IFERROR(LOOKUP(LOOKUP(2,1/(AD60:AD66&lt;&gt;""),AD60:AD66),'[24]Opciones Tratamiento'!$I$2:$I$6,'[24]Opciones Tratamiento'!$J$2:$J$6),"")</f>
        <v/>
      </c>
      <c r="AF60" s="106" t="str">
        <f t="shared" si="2"/>
        <v/>
      </c>
      <c r="AG60" s="367" t="str">
        <f>IFERROR(LOOKUP(LOOKUP(2,1/(AH60:AH66&lt;&gt;""),AH60:AH66),'[24]Opciones Tratamiento'!L2:M6),"")</f>
        <v/>
      </c>
      <c r="AH60" s="107" t="str">
        <f>IFERROR(IF(W60="Impacto",(P60-(+P60*Z60)),IF(W60="Probabilidad",P60,"")),"")</f>
        <v/>
      </c>
      <c r="AI60" s="368"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369"/>
      <c r="AK60" s="108"/>
      <c r="AL60" s="105"/>
      <c r="AM60" s="104"/>
      <c r="AN60" s="109"/>
      <c r="AO60" s="370"/>
      <c r="AP60" s="352"/>
      <c r="AQ60" s="355"/>
      <c r="AR60" s="356"/>
      <c r="AS60" s="357"/>
      <c r="AT60" s="101"/>
      <c r="AU60" s="101"/>
      <c r="AV60" s="101"/>
      <c r="AW60" s="101"/>
      <c r="AX60" s="101"/>
      <c r="AY60" s="101"/>
      <c r="AZ60" s="101"/>
      <c r="BA60" s="101"/>
      <c r="BB60" s="101"/>
      <c r="BC60" s="101"/>
      <c r="BD60" s="101"/>
      <c r="BE60" s="101"/>
      <c r="BF60" s="101"/>
      <c r="BG60" s="101"/>
      <c r="BH60" s="101"/>
      <c r="BI60" s="101"/>
      <c r="BJ60" s="101"/>
      <c r="BK60" s="101"/>
    </row>
    <row r="61" spans="1:63" ht="150" hidden="1" customHeight="1">
      <c r="A61" s="353"/>
      <c r="B61" s="353"/>
      <c r="C61" s="353"/>
      <c r="D61" s="353"/>
      <c r="E61" s="353"/>
      <c r="F61" s="353"/>
      <c r="G61" s="353"/>
      <c r="H61" s="353"/>
      <c r="I61" s="353"/>
      <c r="J61" s="353"/>
      <c r="K61" s="353"/>
      <c r="L61" s="353"/>
      <c r="M61" s="353"/>
      <c r="N61" s="353"/>
      <c r="O61" s="353"/>
      <c r="P61" s="353"/>
      <c r="Q61" s="353"/>
      <c r="R61" s="105"/>
      <c r="S61" s="109"/>
      <c r="T61" s="109"/>
      <c r="U61" s="109"/>
      <c r="V61" s="104" t="str">
        <f t="shared" si="3"/>
        <v xml:space="preserve">  </v>
      </c>
      <c r="W61" s="105" t="str">
        <f t="shared" si="0"/>
        <v/>
      </c>
      <c r="X61" s="96"/>
      <c r="Y61" s="96"/>
      <c r="Z61" s="106" t="str">
        <f t="shared" si="1"/>
        <v/>
      </c>
      <c r="AA61" s="96"/>
      <c r="AB61" s="96"/>
      <c r="AC61" s="96"/>
      <c r="AD61" s="107" t="str">
        <f t="shared" ref="AD61:AD66" si="11">IFERROR(IF(AND(W60="Probabilidad",W61="Probabilidad"),(AF60-(+AF60*Z61)),IF(W61="Probabilidad",(L60-(+L60*Z61)),IF(W61="Impacto",AF60,""))),"")</f>
        <v/>
      </c>
      <c r="AE61" s="353"/>
      <c r="AF61" s="106" t="str">
        <f t="shared" si="2"/>
        <v/>
      </c>
      <c r="AG61" s="353"/>
      <c r="AH61" s="107" t="str">
        <f>IFERROR(IF(AND(W60="Impacto",W61="Impacto"),(AH60-(+AH60*Z61)),IF(W61="Impacto",(P60-(+P60*Z61)),IF(W61="Probabilidad",AH60,""))),"")</f>
        <v/>
      </c>
      <c r="AI61" s="353"/>
      <c r="AJ61" s="353"/>
      <c r="AK61" s="108"/>
      <c r="AL61" s="105"/>
      <c r="AM61" s="104"/>
      <c r="AN61" s="109"/>
      <c r="AO61" s="353"/>
      <c r="AP61" s="353"/>
      <c r="AQ61" s="358"/>
      <c r="AR61" s="359"/>
      <c r="AS61" s="360"/>
      <c r="AT61" s="101"/>
      <c r="AU61" s="101"/>
      <c r="AV61" s="101"/>
      <c r="AW61" s="101"/>
      <c r="AX61" s="101"/>
      <c r="AY61" s="101"/>
      <c r="AZ61" s="101"/>
      <c r="BA61" s="101"/>
      <c r="BB61" s="101"/>
      <c r="BC61" s="101"/>
      <c r="BD61" s="101"/>
      <c r="BE61" s="101"/>
      <c r="BF61" s="101"/>
      <c r="BG61" s="101"/>
      <c r="BH61" s="101"/>
      <c r="BI61" s="101"/>
      <c r="BJ61" s="101"/>
      <c r="BK61" s="101"/>
    </row>
    <row r="62" spans="1:63" ht="150" hidden="1" customHeight="1">
      <c r="A62" s="353"/>
      <c r="B62" s="353"/>
      <c r="C62" s="353"/>
      <c r="D62" s="353"/>
      <c r="E62" s="353"/>
      <c r="F62" s="353"/>
      <c r="G62" s="353"/>
      <c r="H62" s="353"/>
      <c r="I62" s="353"/>
      <c r="J62" s="353"/>
      <c r="K62" s="353"/>
      <c r="L62" s="353"/>
      <c r="M62" s="353"/>
      <c r="N62" s="353"/>
      <c r="O62" s="353"/>
      <c r="P62" s="353"/>
      <c r="Q62" s="353"/>
      <c r="R62" s="105"/>
      <c r="S62" s="109"/>
      <c r="T62" s="109"/>
      <c r="U62" s="109"/>
      <c r="V62" s="104" t="str">
        <f t="shared" si="3"/>
        <v xml:space="preserve">  </v>
      </c>
      <c r="W62" s="105" t="str">
        <f t="shared" si="0"/>
        <v/>
      </c>
      <c r="X62" s="96"/>
      <c r="Y62" s="96"/>
      <c r="Z62" s="106" t="str">
        <f t="shared" si="1"/>
        <v/>
      </c>
      <c r="AA62" s="96"/>
      <c r="AB62" s="96"/>
      <c r="AC62" s="96"/>
      <c r="AD62" s="107" t="str">
        <f t="shared" si="11"/>
        <v/>
      </c>
      <c r="AE62" s="353"/>
      <c r="AF62" s="106" t="str">
        <f t="shared" si="2"/>
        <v/>
      </c>
      <c r="AG62" s="353"/>
      <c r="AH62" s="107" t="str">
        <f>IFERROR(IF(AND(W60="Impacto",W61="Impacto",W62="Impacto"),(AH61-(+AH61*Z62)),IF(W62="Impacto",(P60-(+P60*Z62)),IF(W62="Probabilidad",AH61,""))),"")</f>
        <v/>
      </c>
      <c r="AI62" s="353"/>
      <c r="AJ62" s="353"/>
      <c r="AK62" s="108"/>
      <c r="AL62" s="105"/>
      <c r="AM62" s="104"/>
      <c r="AN62" s="109"/>
      <c r="AO62" s="353"/>
      <c r="AP62" s="353"/>
      <c r="AQ62" s="358"/>
      <c r="AR62" s="359"/>
      <c r="AS62" s="360"/>
      <c r="AT62" s="101"/>
      <c r="AU62" s="101"/>
      <c r="AV62" s="101"/>
      <c r="AW62" s="101"/>
      <c r="AX62" s="101"/>
      <c r="AY62" s="101"/>
      <c r="AZ62" s="101"/>
      <c r="BA62" s="101"/>
      <c r="BB62" s="101"/>
      <c r="BC62" s="101"/>
      <c r="BD62" s="101"/>
      <c r="BE62" s="101"/>
      <c r="BF62" s="101"/>
      <c r="BG62" s="101"/>
      <c r="BH62" s="101"/>
      <c r="BI62" s="101"/>
      <c r="BJ62" s="101"/>
      <c r="BK62" s="101"/>
    </row>
    <row r="63" spans="1:63" ht="150" hidden="1" customHeight="1">
      <c r="A63" s="353"/>
      <c r="B63" s="353"/>
      <c r="C63" s="353"/>
      <c r="D63" s="353"/>
      <c r="E63" s="353"/>
      <c r="F63" s="353"/>
      <c r="G63" s="353"/>
      <c r="H63" s="353"/>
      <c r="I63" s="353"/>
      <c r="J63" s="353"/>
      <c r="K63" s="353"/>
      <c r="L63" s="353"/>
      <c r="M63" s="353"/>
      <c r="N63" s="353"/>
      <c r="O63" s="353"/>
      <c r="P63" s="353"/>
      <c r="Q63" s="353"/>
      <c r="R63" s="105"/>
      <c r="S63" s="109"/>
      <c r="T63" s="109"/>
      <c r="U63" s="109"/>
      <c r="V63" s="104" t="str">
        <f t="shared" si="3"/>
        <v xml:space="preserve">  </v>
      </c>
      <c r="W63" s="105" t="str">
        <f t="shared" si="0"/>
        <v/>
      </c>
      <c r="X63" s="96"/>
      <c r="Y63" s="96"/>
      <c r="Z63" s="106" t="str">
        <f t="shared" si="1"/>
        <v/>
      </c>
      <c r="AA63" s="96"/>
      <c r="AB63" s="96"/>
      <c r="AC63" s="96"/>
      <c r="AD63" s="107" t="str">
        <f t="shared" si="11"/>
        <v/>
      </c>
      <c r="AE63" s="353"/>
      <c r="AF63" s="106" t="str">
        <f t="shared" si="2"/>
        <v/>
      </c>
      <c r="AG63" s="353"/>
      <c r="AH63" s="107" t="str">
        <f>IFERROR(IF(AND(W62="Impacto",W63="Impacto"),(AH62-(+AH62*Z63)),IF(W63="Impacto",(P60-(+P60*Z63)),IF(W63="Probabilidad",AH62,""))),"")</f>
        <v/>
      </c>
      <c r="AI63" s="353"/>
      <c r="AJ63" s="353"/>
      <c r="AK63" s="108"/>
      <c r="AL63" s="105"/>
      <c r="AM63" s="104"/>
      <c r="AN63" s="109"/>
      <c r="AO63" s="353"/>
      <c r="AP63" s="353"/>
      <c r="AQ63" s="358"/>
      <c r="AR63" s="359"/>
      <c r="AS63" s="360"/>
      <c r="AT63" s="101"/>
      <c r="AU63" s="101"/>
      <c r="AV63" s="101"/>
      <c r="AW63" s="101"/>
      <c r="AX63" s="101"/>
      <c r="AY63" s="101"/>
      <c r="AZ63" s="101"/>
      <c r="BA63" s="101"/>
      <c r="BB63" s="101"/>
      <c r="BC63" s="101"/>
      <c r="BD63" s="101"/>
      <c r="BE63" s="101"/>
      <c r="BF63" s="101"/>
      <c r="BG63" s="101"/>
      <c r="BH63" s="101"/>
      <c r="BI63" s="101"/>
      <c r="BJ63" s="101"/>
      <c r="BK63" s="101"/>
    </row>
    <row r="64" spans="1:63" ht="150" hidden="1" customHeight="1">
      <c r="A64" s="353"/>
      <c r="B64" s="353"/>
      <c r="C64" s="353"/>
      <c r="D64" s="353"/>
      <c r="E64" s="353"/>
      <c r="F64" s="353"/>
      <c r="G64" s="353"/>
      <c r="H64" s="353"/>
      <c r="I64" s="353"/>
      <c r="J64" s="353"/>
      <c r="K64" s="353"/>
      <c r="L64" s="353"/>
      <c r="M64" s="353"/>
      <c r="N64" s="353"/>
      <c r="O64" s="353"/>
      <c r="P64" s="353"/>
      <c r="Q64" s="353"/>
      <c r="R64" s="105"/>
      <c r="S64" s="109"/>
      <c r="T64" s="109"/>
      <c r="U64" s="109"/>
      <c r="V64" s="104" t="str">
        <f t="shared" si="3"/>
        <v xml:space="preserve">  </v>
      </c>
      <c r="W64" s="105" t="str">
        <f t="shared" si="0"/>
        <v/>
      </c>
      <c r="X64" s="96"/>
      <c r="Y64" s="96"/>
      <c r="Z64" s="106" t="str">
        <f t="shared" si="1"/>
        <v/>
      </c>
      <c r="AA64" s="96"/>
      <c r="AB64" s="96"/>
      <c r="AC64" s="96"/>
      <c r="AD64" s="107" t="str">
        <f t="shared" si="11"/>
        <v/>
      </c>
      <c r="AE64" s="353"/>
      <c r="AF64" s="106" t="str">
        <f t="shared" si="2"/>
        <v/>
      </c>
      <c r="AG64" s="353"/>
      <c r="AH64" s="107" t="str">
        <f>IFERROR(IF(AND(W63="Impacto",W64="Impacto"),(AH63-(+AH63*Z64)),IF(W64="Impacto",(P60-(+P60*Z64)),IF(W64="Probabilidad",AH63,""))),"")</f>
        <v/>
      </c>
      <c r="AI64" s="353"/>
      <c r="AJ64" s="353"/>
      <c r="AK64" s="108"/>
      <c r="AL64" s="105"/>
      <c r="AM64" s="104"/>
      <c r="AN64" s="109"/>
      <c r="AO64" s="353"/>
      <c r="AP64" s="353"/>
      <c r="AQ64" s="358"/>
      <c r="AR64" s="359"/>
      <c r="AS64" s="360"/>
      <c r="AT64" s="101"/>
      <c r="AU64" s="101"/>
      <c r="AV64" s="101"/>
      <c r="AW64" s="101"/>
      <c r="AX64" s="101"/>
      <c r="AY64" s="101"/>
      <c r="AZ64" s="101"/>
      <c r="BA64" s="101"/>
      <c r="BB64" s="101"/>
      <c r="BC64" s="101"/>
      <c r="BD64" s="101"/>
      <c r="BE64" s="101"/>
      <c r="BF64" s="101"/>
      <c r="BG64" s="101"/>
      <c r="BH64" s="101"/>
      <c r="BI64" s="101"/>
      <c r="BJ64" s="101"/>
      <c r="BK64" s="101"/>
    </row>
    <row r="65" spans="1:63" ht="150" hidden="1" customHeight="1">
      <c r="A65" s="353"/>
      <c r="B65" s="353"/>
      <c r="C65" s="353"/>
      <c r="D65" s="353"/>
      <c r="E65" s="353"/>
      <c r="F65" s="353"/>
      <c r="G65" s="353"/>
      <c r="H65" s="353"/>
      <c r="I65" s="353"/>
      <c r="J65" s="353"/>
      <c r="K65" s="353"/>
      <c r="L65" s="353"/>
      <c r="M65" s="353"/>
      <c r="N65" s="353"/>
      <c r="O65" s="353"/>
      <c r="P65" s="353"/>
      <c r="Q65" s="353"/>
      <c r="R65" s="105"/>
      <c r="S65" s="109"/>
      <c r="T65" s="109"/>
      <c r="U65" s="109"/>
      <c r="V65" s="104" t="str">
        <f t="shared" si="3"/>
        <v xml:space="preserve">  </v>
      </c>
      <c r="W65" s="105" t="str">
        <f t="shared" si="0"/>
        <v/>
      </c>
      <c r="X65" s="96"/>
      <c r="Y65" s="96"/>
      <c r="Z65" s="106" t="str">
        <f t="shared" si="1"/>
        <v/>
      </c>
      <c r="AA65" s="96"/>
      <c r="AB65" s="96"/>
      <c r="AC65" s="96"/>
      <c r="AD65" s="107" t="str">
        <f t="shared" si="11"/>
        <v/>
      </c>
      <c r="AE65" s="353"/>
      <c r="AF65" s="106" t="str">
        <f t="shared" si="2"/>
        <v/>
      </c>
      <c r="AG65" s="353"/>
      <c r="AH65" s="107" t="str">
        <f>IFERROR(IF(AND(W63="Impacto",W64="Impacto",W65="Impacto"),(AH64-(+AH64*Z65)),IF(W65="Impacto",(P60-(+P60*Z65)),IF(W65="Probabilidad",AH64,""))),"")</f>
        <v/>
      </c>
      <c r="AI65" s="353"/>
      <c r="AJ65" s="353"/>
      <c r="AK65" s="108"/>
      <c r="AL65" s="105"/>
      <c r="AM65" s="104"/>
      <c r="AN65" s="109"/>
      <c r="AO65" s="353"/>
      <c r="AP65" s="353"/>
      <c r="AQ65" s="358"/>
      <c r="AR65" s="359"/>
      <c r="AS65" s="360"/>
      <c r="AT65" s="101"/>
      <c r="AU65" s="101"/>
      <c r="AV65" s="101"/>
      <c r="AW65" s="101"/>
      <c r="AX65" s="101"/>
      <c r="AY65" s="101"/>
      <c r="AZ65" s="101"/>
      <c r="BA65" s="101"/>
      <c r="BB65" s="101"/>
      <c r="BC65" s="101"/>
      <c r="BD65" s="101"/>
      <c r="BE65" s="101"/>
      <c r="BF65" s="101"/>
      <c r="BG65" s="101"/>
      <c r="BH65" s="101"/>
      <c r="BI65" s="101"/>
      <c r="BJ65" s="101"/>
      <c r="BK65" s="101"/>
    </row>
    <row r="66" spans="1:63" ht="150" hidden="1" customHeight="1" thickBot="1">
      <c r="A66" s="354"/>
      <c r="B66" s="353"/>
      <c r="C66" s="354"/>
      <c r="D66" s="354"/>
      <c r="E66" s="354"/>
      <c r="F66" s="354"/>
      <c r="G66" s="354"/>
      <c r="H66" s="354"/>
      <c r="I66" s="354"/>
      <c r="J66" s="354"/>
      <c r="K66" s="354"/>
      <c r="L66" s="354"/>
      <c r="M66" s="354"/>
      <c r="N66" s="354"/>
      <c r="O66" s="354"/>
      <c r="P66" s="354"/>
      <c r="Q66" s="354"/>
      <c r="R66" s="105"/>
      <c r="S66" s="109"/>
      <c r="T66" s="109"/>
      <c r="U66" s="109"/>
      <c r="V66" s="104" t="str">
        <f t="shared" si="3"/>
        <v xml:space="preserve">  </v>
      </c>
      <c r="W66" s="105" t="str">
        <f t="shared" si="0"/>
        <v/>
      </c>
      <c r="X66" s="96"/>
      <c r="Y66" s="96"/>
      <c r="Z66" s="106" t="str">
        <f t="shared" si="1"/>
        <v/>
      </c>
      <c r="AA66" s="96"/>
      <c r="AB66" s="96"/>
      <c r="AC66" s="96"/>
      <c r="AD66" s="107" t="str">
        <f t="shared" si="11"/>
        <v/>
      </c>
      <c r="AE66" s="354"/>
      <c r="AF66" s="106" t="str">
        <f t="shared" si="2"/>
        <v/>
      </c>
      <c r="AG66" s="354"/>
      <c r="AH66" s="107" t="str">
        <f>IFERROR(IF(AND(W63="Impacto",W64="Impacto",W65="Impacto",W66="Impacto"),(AH65-(+AH65*Z66)),IF(W66="Impacto",(P60-(+P60*Z66)),IF(W66="Probabilidad",AH65,""))),"")</f>
        <v/>
      </c>
      <c r="AI66" s="354"/>
      <c r="AJ66" s="354"/>
      <c r="AK66" s="108"/>
      <c r="AL66" s="105"/>
      <c r="AM66" s="104"/>
      <c r="AN66" s="109"/>
      <c r="AO66" s="354"/>
      <c r="AP66" s="354"/>
      <c r="AQ66" s="361"/>
      <c r="AR66" s="362"/>
      <c r="AS66" s="363"/>
      <c r="AT66" s="101"/>
      <c r="AU66" s="101"/>
      <c r="AV66" s="101"/>
      <c r="AW66" s="101"/>
      <c r="AX66" s="101"/>
      <c r="AY66" s="101"/>
      <c r="AZ66" s="101"/>
      <c r="BA66" s="101"/>
      <c r="BB66" s="101"/>
      <c r="BC66" s="101"/>
      <c r="BD66" s="101"/>
      <c r="BE66" s="101"/>
      <c r="BF66" s="101"/>
      <c r="BG66" s="101"/>
      <c r="BH66" s="101"/>
      <c r="BI66" s="101"/>
      <c r="BJ66" s="101"/>
      <c r="BK66" s="101"/>
    </row>
    <row r="67" spans="1:63" ht="150" hidden="1" customHeight="1">
      <c r="A67" s="370" t="s">
        <v>343</v>
      </c>
      <c r="B67" s="353"/>
      <c r="C67" s="373"/>
      <c r="D67" s="374"/>
      <c r="E67" s="375"/>
      <c r="F67" s="371"/>
      <c r="G67" s="371"/>
      <c r="H67" s="371" t="str">
        <f>+CONCATENATE(E67," ",F67," ",G67)</f>
        <v xml:space="preserve">  </v>
      </c>
      <c r="I67" s="376"/>
      <c r="J67" s="370"/>
      <c r="K67" s="365" t="str">
        <f>IF(J67&lt;=0,"",IF(J67&lt;=3,"Muy Baja",IF(J67&lt;=34,"Baja",IF(J67&lt;=600,"Media",IF(J67&lt;=6000,"Alta","Muy Alta")))))</f>
        <v/>
      </c>
      <c r="L67" s="364" t="str">
        <f>IF(K67="","",IF(K67="Muy Baja",0.2,IF(K67="Baja",0.4,IF(K67="Media",0.6,IF(K67="Alta",0.8,IF(K67="Muy Alta",1,))))))</f>
        <v/>
      </c>
      <c r="M67" s="364"/>
      <c r="N67" s="364">
        <f>IF(NOT(ISERROR(MATCH(M67,'[24]Tabla Impacto'!$B$222:$B$224,0))),'[24]Tabla Impacto'!$F$224,M67)</f>
        <v>0</v>
      </c>
      <c r="O67" s="365" t="str">
        <f>IF(OR(N67='[24]Tabla Impacto'!$C$12,N67='[24]Tabla Impacto'!$D$12),"Leve",IF(OR(N67='[24]Tabla Impacto'!$C$13,N67='[24]Tabla Impacto'!$D$13),"Menor",IF(OR(N67='[24]Tabla Impacto'!$C$14,N67='[24]Tabla Impacto'!$D$14),"Moderado",IF(OR(N67='[24]Tabla Impacto'!$C$15,N67='[24]Tabla Impacto'!$D$15),"Mayor",IF(OR(N67='[24]Tabla Impacto'!$C$16,N67='[24]Tabla Impacto'!$D$16),"Catastrófico","")))))</f>
        <v/>
      </c>
      <c r="P67" s="364" t="str">
        <f>IF(O67="","",IF(O67="Leve",0.2,IF(O67="Menor",0.4,IF(O67="Moderado",0.6,IF(O67="Mayor",0.8,IF(O67="Catastrófico",1,))))))</f>
        <v/>
      </c>
      <c r="Q67" s="366"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05"/>
      <c r="S67" s="104"/>
      <c r="T67" s="109"/>
      <c r="U67" s="104"/>
      <c r="V67" s="104" t="str">
        <f t="shared" si="3"/>
        <v xml:space="preserve">  </v>
      </c>
      <c r="W67" s="105" t="str">
        <f t="shared" si="0"/>
        <v/>
      </c>
      <c r="X67" s="96"/>
      <c r="Y67" s="96"/>
      <c r="Z67" s="106" t="str">
        <f t="shared" si="1"/>
        <v/>
      </c>
      <c r="AA67" s="96"/>
      <c r="AB67" s="96"/>
      <c r="AC67" s="96"/>
      <c r="AD67" s="107" t="str">
        <f>IFERROR(IF(W67="Probabilidad",(L67-(+L67*Z67)),IF(W67="Impacto",L67,"")),"")</f>
        <v/>
      </c>
      <c r="AE67" s="367" t="str">
        <f>IFERROR(LOOKUP(LOOKUP(2,1/(AD67:AD73&lt;&gt;""),AD67:AD73),'[24]Opciones Tratamiento'!$I$2:$I$6,'[24]Opciones Tratamiento'!$J$2:$J$6),"")</f>
        <v/>
      </c>
      <c r="AF67" s="106" t="str">
        <f t="shared" si="2"/>
        <v/>
      </c>
      <c r="AG67" s="367" t="str">
        <f>IFERROR(LOOKUP(LOOKUP(2,1/(AH67:AH73&lt;&gt;""),AH67:AH73),'[24]Opciones Tratamiento'!L2:M6),"")</f>
        <v/>
      </c>
      <c r="AH67" s="107" t="str">
        <f>IFERROR(IF(W67="Impacto",(P67-(+P67*Z67)),IF(W67="Probabilidad",P67,"")),"")</f>
        <v/>
      </c>
      <c r="AI67" s="368"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369"/>
      <c r="AK67" s="108"/>
      <c r="AL67" s="105"/>
      <c r="AM67" s="104"/>
      <c r="AN67" s="109"/>
      <c r="AO67" s="370"/>
      <c r="AP67" s="352"/>
      <c r="AQ67" s="355"/>
      <c r="AR67" s="356"/>
      <c r="AS67" s="357"/>
      <c r="AT67" s="101"/>
      <c r="AU67" s="101"/>
      <c r="AV67" s="101"/>
      <c r="AW67" s="101"/>
      <c r="AX67" s="101"/>
      <c r="AY67" s="101"/>
      <c r="AZ67" s="101"/>
      <c r="BA67" s="101"/>
      <c r="BB67" s="101"/>
      <c r="BC67" s="101"/>
      <c r="BD67" s="101"/>
      <c r="BE67" s="101"/>
      <c r="BF67" s="101"/>
      <c r="BG67" s="101"/>
      <c r="BH67" s="101"/>
      <c r="BI67" s="101"/>
      <c r="BJ67" s="101"/>
      <c r="BK67" s="101"/>
    </row>
    <row r="68" spans="1:63" ht="150" hidden="1" customHeight="1">
      <c r="A68" s="353"/>
      <c r="B68" s="353"/>
      <c r="C68" s="353"/>
      <c r="D68" s="353"/>
      <c r="E68" s="353"/>
      <c r="F68" s="353"/>
      <c r="G68" s="353"/>
      <c r="H68" s="353"/>
      <c r="I68" s="353"/>
      <c r="J68" s="353"/>
      <c r="K68" s="353"/>
      <c r="L68" s="353"/>
      <c r="M68" s="353"/>
      <c r="N68" s="353"/>
      <c r="O68" s="353"/>
      <c r="P68" s="353"/>
      <c r="Q68" s="353"/>
      <c r="R68" s="105"/>
      <c r="S68" s="109"/>
      <c r="T68" s="109"/>
      <c r="U68" s="109"/>
      <c r="V68" s="104" t="str">
        <f t="shared" si="3"/>
        <v xml:space="preserve">  </v>
      </c>
      <c r="W68" s="105" t="str">
        <f t="shared" si="0"/>
        <v/>
      </c>
      <c r="X68" s="96"/>
      <c r="Y68" s="96"/>
      <c r="Z68" s="106" t="str">
        <f t="shared" si="1"/>
        <v/>
      </c>
      <c r="AA68" s="96"/>
      <c r="AB68" s="96"/>
      <c r="AC68" s="96"/>
      <c r="AD68" s="107" t="str">
        <f t="shared" ref="AD68:AD73" si="12">IFERROR(IF(AND(W67="Probabilidad",W68="Probabilidad"),(AF67-(+AF67*Z68)),IF(W68="Probabilidad",(L67-(+L67*Z68)),IF(W68="Impacto",AF67,""))),"")</f>
        <v/>
      </c>
      <c r="AE68" s="353"/>
      <c r="AF68" s="106" t="str">
        <f t="shared" si="2"/>
        <v/>
      </c>
      <c r="AG68" s="353"/>
      <c r="AH68" s="107" t="str">
        <f>IFERROR(IF(AND(W67="Impacto",W68="Impacto"),(AH67-(+AH67*Z68)),IF(W68="Impacto",(P67-(+P67*Z68)),IF(W68="Probabilidad",AH67,""))),"")</f>
        <v/>
      </c>
      <c r="AI68" s="353"/>
      <c r="AJ68" s="353"/>
      <c r="AK68" s="108"/>
      <c r="AL68" s="105"/>
      <c r="AM68" s="104"/>
      <c r="AN68" s="109"/>
      <c r="AO68" s="353"/>
      <c r="AP68" s="353"/>
      <c r="AQ68" s="358"/>
      <c r="AR68" s="359"/>
      <c r="AS68" s="360"/>
      <c r="AT68" s="101"/>
      <c r="AU68" s="101"/>
      <c r="AV68" s="101"/>
      <c r="AW68" s="101"/>
      <c r="AX68" s="101"/>
      <c r="AY68" s="101"/>
      <c r="AZ68" s="101"/>
      <c r="BA68" s="101"/>
      <c r="BB68" s="101"/>
      <c r="BC68" s="101"/>
      <c r="BD68" s="101"/>
      <c r="BE68" s="101"/>
      <c r="BF68" s="101"/>
      <c r="BG68" s="101"/>
      <c r="BH68" s="101"/>
      <c r="BI68" s="101"/>
      <c r="BJ68" s="101"/>
      <c r="BK68" s="101"/>
    </row>
    <row r="69" spans="1:63" ht="150" hidden="1" customHeight="1">
      <c r="A69" s="353"/>
      <c r="B69" s="353"/>
      <c r="C69" s="353"/>
      <c r="D69" s="353"/>
      <c r="E69" s="353"/>
      <c r="F69" s="353"/>
      <c r="G69" s="353"/>
      <c r="H69" s="353"/>
      <c r="I69" s="353"/>
      <c r="J69" s="353"/>
      <c r="K69" s="353"/>
      <c r="L69" s="353"/>
      <c r="M69" s="353"/>
      <c r="N69" s="353"/>
      <c r="O69" s="353"/>
      <c r="P69" s="353"/>
      <c r="Q69" s="353"/>
      <c r="R69" s="105"/>
      <c r="S69" s="109"/>
      <c r="T69" s="109"/>
      <c r="U69" s="109"/>
      <c r="V69" s="104" t="str">
        <f t="shared" si="3"/>
        <v xml:space="preserve">  </v>
      </c>
      <c r="W69" s="105" t="str">
        <f t="shared" si="0"/>
        <v/>
      </c>
      <c r="X69" s="96"/>
      <c r="Y69" s="96"/>
      <c r="Z69" s="106" t="str">
        <f t="shared" si="1"/>
        <v/>
      </c>
      <c r="AA69" s="96"/>
      <c r="AB69" s="96"/>
      <c r="AC69" s="96"/>
      <c r="AD69" s="107" t="str">
        <f t="shared" si="12"/>
        <v/>
      </c>
      <c r="AE69" s="353"/>
      <c r="AF69" s="106" t="str">
        <f t="shared" si="2"/>
        <v/>
      </c>
      <c r="AG69" s="353"/>
      <c r="AH69" s="107" t="str">
        <f>IFERROR(IF(AND(W67="Impacto",W68="Impacto",W69="Impacto"),(AH68-(+AH68*Z69)),IF(W69="Impacto",(P67-(+P67*Z69)),IF(W69="Probabilidad",AH68,""))),"")</f>
        <v/>
      </c>
      <c r="AI69" s="353"/>
      <c r="AJ69" s="353"/>
      <c r="AK69" s="108"/>
      <c r="AL69" s="105"/>
      <c r="AM69" s="104"/>
      <c r="AN69" s="109"/>
      <c r="AO69" s="353"/>
      <c r="AP69" s="353"/>
      <c r="AQ69" s="358"/>
      <c r="AR69" s="359"/>
      <c r="AS69" s="360"/>
      <c r="AT69" s="101"/>
      <c r="AU69" s="101"/>
      <c r="AV69" s="101"/>
      <c r="AW69" s="101"/>
      <c r="AX69" s="101"/>
      <c r="AY69" s="101"/>
      <c r="AZ69" s="101"/>
      <c r="BA69" s="101"/>
      <c r="BB69" s="101"/>
      <c r="BC69" s="101"/>
      <c r="BD69" s="101"/>
      <c r="BE69" s="101"/>
      <c r="BF69" s="101"/>
      <c r="BG69" s="101"/>
      <c r="BH69" s="101"/>
      <c r="BI69" s="101"/>
      <c r="BJ69" s="101"/>
      <c r="BK69" s="101"/>
    </row>
    <row r="70" spans="1:63" ht="150" hidden="1" customHeight="1">
      <c r="A70" s="353"/>
      <c r="B70" s="353"/>
      <c r="C70" s="353"/>
      <c r="D70" s="353"/>
      <c r="E70" s="353"/>
      <c r="F70" s="353"/>
      <c r="G70" s="353"/>
      <c r="H70" s="353"/>
      <c r="I70" s="353"/>
      <c r="J70" s="353"/>
      <c r="K70" s="353"/>
      <c r="L70" s="353"/>
      <c r="M70" s="353"/>
      <c r="N70" s="353"/>
      <c r="O70" s="353"/>
      <c r="P70" s="353"/>
      <c r="Q70" s="353"/>
      <c r="R70" s="105"/>
      <c r="S70" s="109"/>
      <c r="T70" s="109"/>
      <c r="U70" s="109"/>
      <c r="V70" s="104" t="str">
        <f t="shared" si="3"/>
        <v xml:space="preserve">  </v>
      </c>
      <c r="W70" s="105" t="str">
        <f t="shared" si="0"/>
        <v/>
      </c>
      <c r="X70" s="96"/>
      <c r="Y70" s="96"/>
      <c r="Z70" s="106" t="str">
        <f t="shared" si="1"/>
        <v/>
      </c>
      <c r="AA70" s="96"/>
      <c r="AB70" s="96"/>
      <c r="AC70" s="96"/>
      <c r="AD70" s="107" t="str">
        <f t="shared" si="12"/>
        <v/>
      </c>
      <c r="AE70" s="353"/>
      <c r="AF70" s="106" t="str">
        <f t="shared" si="2"/>
        <v/>
      </c>
      <c r="AG70" s="353"/>
      <c r="AH70" s="107" t="str">
        <f>IFERROR(IF(AND(W69="Impacto",W70="Impacto"),(AH69-(+AH69*Z70)),IF(W70="Impacto",(P67-(+P67*Z70)),IF(W70="Probabilidad",AH69,""))),"")</f>
        <v/>
      </c>
      <c r="AI70" s="353"/>
      <c r="AJ70" s="353"/>
      <c r="AK70" s="108"/>
      <c r="AL70" s="105"/>
      <c r="AM70" s="104"/>
      <c r="AN70" s="109"/>
      <c r="AO70" s="353"/>
      <c r="AP70" s="353"/>
      <c r="AQ70" s="358"/>
      <c r="AR70" s="359"/>
      <c r="AS70" s="360"/>
      <c r="AT70" s="101"/>
      <c r="AU70" s="101"/>
      <c r="AV70" s="101"/>
      <c r="AW70" s="101"/>
      <c r="AX70" s="101"/>
      <c r="AY70" s="101"/>
      <c r="AZ70" s="101"/>
      <c r="BA70" s="101"/>
      <c r="BB70" s="101"/>
      <c r="BC70" s="101"/>
      <c r="BD70" s="101"/>
      <c r="BE70" s="101"/>
      <c r="BF70" s="101"/>
      <c r="BG70" s="101"/>
      <c r="BH70" s="101"/>
      <c r="BI70" s="101"/>
      <c r="BJ70" s="101"/>
      <c r="BK70" s="101"/>
    </row>
    <row r="71" spans="1:63" ht="150" hidden="1" customHeight="1">
      <c r="A71" s="353"/>
      <c r="B71" s="353"/>
      <c r="C71" s="353"/>
      <c r="D71" s="353"/>
      <c r="E71" s="353"/>
      <c r="F71" s="353"/>
      <c r="G71" s="353"/>
      <c r="H71" s="353"/>
      <c r="I71" s="353"/>
      <c r="J71" s="353"/>
      <c r="K71" s="353"/>
      <c r="L71" s="353"/>
      <c r="M71" s="353"/>
      <c r="N71" s="353"/>
      <c r="O71" s="353"/>
      <c r="P71" s="353"/>
      <c r="Q71" s="353"/>
      <c r="R71" s="105"/>
      <c r="S71" s="109"/>
      <c r="T71" s="109"/>
      <c r="U71" s="109"/>
      <c r="V71" s="104" t="str">
        <f t="shared" si="3"/>
        <v xml:space="preserve">  </v>
      </c>
      <c r="W71" s="105" t="str">
        <f t="shared" si="0"/>
        <v/>
      </c>
      <c r="X71" s="96"/>
      <c r="Y71" s="96"/>
      <c r="Z71" s="106" t="str">
        <f t="shared" si="1"/>
        <v/>
      </c>
      <c r="AA71" s="96"/>
      <c r="AB71" s="96"/>
      <c r="AC71" s="96"/>
      <c r="AD71" s="107" t="str">
        <f t="shared" si="12"/>
        <v/>
      </c>
      <c r="AE71" s="353"/>
      <c r="AF71" s="106" t="str">
        <f t="shared" si="2"/>
        <v/>
      </c>
      <c r="AG71" s="353"/>
      <c r="AH71" s="107" t="str">
        <f>IFERROR(IF(AND(W70="Impacto",W71="Impacto"),(AH70-(+AH70*Z71)),IF(W71="Impacto",(P67-(+P67*Z71)),IF(W71="Probabilidad",AH70,""))),"")</f>
        <v/>
      </c>
      <c r="AI71" s="353"/>
      <c r="AJ71" s="353"/>
      <c r="AK71" s="108"/>
      <c r="AL71" s="105"/>
      <c r="AM71" s="104"/>
      <c r="AN71" s="109"/>
      <c r="AO71" s="353"/>
      <c r="AP71" s="353"/>
      <c r="AQ71" s="358"/>
      <c r="AR71" s="359"/>
      <c r="AS71" s="360"/>
      <c r="AT71" s="101"/>
      <c r="AU71" s="101"/>
      <c r="AV71" s="101"/>
      <c r="AW71" s="101"/>
      <c r="AX71" s="101"/>
      <c r="AY71" s="101"/>
      <c r="AZ71" s="101"/>
      <c r="BA71" s="101"/>
      <c r="BB71" s="101"/>
      <c r="BC71" s="101"/>
      <c r="BD71" s="101"/>
      <c r="BE71" s="101"/>
      <c r="BF71" s="101"/>
      <c r="BG71" s="101"/>
      <c r="BH71" s="101"/>
      <c r="BI71" s="101"/>
      <c r="BJ71" s="101"/>
      <c r="BK71" s="101"/>
    </row>
    <row r="72" spans="1:63" ht="150" hidden="1" customHeight="1">
      <c r="A72" s="353"/>
      <c r="B72" s="353"/>
      <c r="C72" s="353"/>
      <c r="D72" s="353"/>
      <c r="E72" s="353"/>
      <c r="F72" s="353"/>
      <c r="G72" s="353"/>
      <c r="H72" s="353"/>
      <c r="I72" s="353"/>
      <c r="J72" s="353"/>
      <c r="K72" s="353"/>
      <c r="L72" s="353"/>
      <c r="M72" s="353"/>
      <c r="N72" s="353"/>
      <c r="O72" s="353"/>
      <c r="P72" s="353"/>
      <c r="Q72" s="353"/>
      <c r="R72" s="105"/>
      <c r="S72" s="109"/>
      <c r="T72" s="109"/>
      <c r="U72" s="109"/>
      <c r="V72" s="104" t="str">
        <f t="shared" si="3"/>
        <v xml:space="preserve">  </v>
      </c>
      <c r="W72" s="105" t="str">
        <f t="shared" si="0"/>
        <v/>
      </c>
      <c r="X72" s="96"/>
      <c r="Y72" s="96"/>
      <c r="Z72" s="106" t="str">
        <f t="shared" si="1"/>
        <v/>
      </c>
      <c r="AA72" s="96"/>
      <c r="AB72" s="96"/>
      <c r="AC72" s="96"/>
      <c r="AD72" s="107" t="str">
        <f t="shared" si="12"/>
        <v/>
      </c>
      <c r="AE72" s="353"/>
      <c r="AF72" s="106" t="str">
        <f t="shared" si="2"/>
        <v/>
      </c>
      <c r="AG72" s="353"/>
      <c r="AH72" s="107" t="str">
        <f>IFERROR(IF(AND(W70="Impacto",W71="Impacto",W72="Impacto"),(AH71-(+AH71*Z72)),IF(W72="Impacto",(P67-(+P67*Z72)),IF(W72="Probabilidad",AH71,""))),"")</f>
        <v/>
      </c>
      <c r="AI72" s="353"/>
      <c r="AJ72" s="353"/>
      <c r="AK72" s="108"/>
      <c r="AL72" s="105"/>
      <c r="AM72" s="104"/>
      <c r="AN72" s="109"/>
      <c r="AO72" s="353"/>
      <c r="AP72" s="353"/>
      <c r="AQ72" s="358"/>
      <c r="AR72" s="359"/>
      <c r="AS72" s="360"/>
      <c r="AT72" s="101"/>
      <c r="AU72" s="101"/>
      <c r="AV72" s="101"/>
      <c r="AW72" s="101"/>
      <c r="AX72" s="101"/>
      <c r="AY72" s="101"/>
      <c r="AZ72" s="101"/>
      <c r="BA72" s="101"/>
      <c r="BB72" s="101"/>
      <c r="BC72" s="101"/>
      <c r="BD72" s="101"/>
      <c r="BE72" s="101"/>
      <c r="BF72" s="101"/>
      <c r="BG72" s="101"/>
      <c r="BH72" s="101"/>
      <c r="BI72" s="101"/>
      <c r="BJ72" s="101"/>
      <c r="BK72" s="101"/>
    </row>
    <row r="73" spans="1:63" ht="150" hidden="1" customHeight="1" thickBot="1">
      <c r="A73" s="354"/>
      <c r="B73" s="353"/>
      <c r="C73" s="354"/>
      <c r="D73" s="354"/>
      <c r="E73" s="354"/>
      <c r="F73" s="354"/>
      <c r="G73" s="354"/>
      <c r="H73" s="354"/>
      <c r="I73" s="354"/>
      <c r="J73" s="354"/>
      <c r="K73" s="354"/>
      <c r="L73" s="354"/>
      <c r="M73" s="354"/>
      <c r="N73" s="354"/>
      <c r="O73" s="354"/>
      <c r="P73" s="354"/>
      <c r="Q73" s="354"/>
      <c r="R73" s="105"/>
      <c r="S73" s="109"/>
      <c r="T73" s="109"/>
      <c r="U73" s="109"/>
      <c r="V73" s="104" t="str">
        <f t="shared" si="3"/>
        <v xml:space="preserve">  </v>
      </c>
      <c r="W73" s="105" t="str">
        <f t="shared" si="0"/>
        <v/>
      </c>
      <c r="X73" s="96"/>
      <c r="Y73" s="96"/>
      <c r="Z73" s="106" t="str">
        <f t="shared" si="1"/>
        <v/>
      </c>
      <c r="AA73" s="96"/>
      <c r="AB73" s="96"/>
      <c r="AC73" s="96"/>
      <c r="AD73" s="107" t="str">
        <f t="shared" si="12"/>
        <v/>
      </c>
      <c r="AE73" s="354"/>
      <c r="AF73" s="106" t="str">
        <f t="shared" si="2"/>
        <v/>
      </c>
      <c r="AG73" s="354"/>
      <c r="AH73" s="107" t="str">
        <f>IFERROR(IF(AND(W70="Impacto",W71="Impacto",W72="Impacto",W73="Impacto"),(AH72-(+AH72*Z73)),IF(W73="Impacto",(P67-(+P67*Z73)),IF(W73="Probabilidad",AH72,""))),"")</f>
        <v/>
      </c>
      <c r="AI73" s="354"/>
      <c r="AJ73" s="354"/>
      <c r="AK73" s="108"/>
      <c r="AL73" s="105"/>
      <c r="AM73" s="104"/>
      <c r="AN73" s="109"/>
      <c r="AO73" s="354"/>
      <c r="AP73" s="354"/>
      <c r="AQ73" s="361"/>
      <c r="AR73" s="362"/>
      <c r="AS73" s="363"/>
      <c r="AT73" s="101"/>
      <c r="AU73" s="101"/>
      <c r="AV73" s="101"/>
      <c r="AW73" s="101"/>
      <c r="AX73" s="101"/>
      <c r="AY73" s="101"/>
      <c r="AZ73" s="101"/>
      <c r="BA73" s="101"/>
      <c r="BB73" s="101"/>
      <c r="BC73" s="101"/>
      <c r="BD73" s="101"/>
      <c r="BE73" s="101"/>
      <c r="BF73" s="101"/>
      <c r="BG73" s="101"/>
      <c r="BH73" s="101"/>
      <c r="BI73" s="101"/>
      <c r="BJ73" s="101"/>
      <c r="BK73" s="101"/>
    </row>
    <row r="74" spans="1:63" ht="150" hidden="1" customHeight="1">
      <c r="A74" s="370" t="s">
        <v>344</v>
      </c>
      <c r="B74" s="353"/>
      <c r="C74" s="373"/>
      <c r="D74" s="374"/>
      <c r="E74" s="375"/>
      <c r="F74" s="371"/>
      <c r="G74" s="371"/>
      <c r="H74" s="371" t="str">
        <f>+CONCATENATE(E74," ",F74," ",G74)</f>
        <v xml:space="preserve">  </v>
      </c>
      <c r="I74" s="376"/>
      <c r="J74" s="370"/>
      <c r="K74" s="365" t="str">
        <f>IF(J74&lt;=0,"",IF(J74&lt;=3,"Muy Baja",IF(J74&lt;=34,"Baja",IF(J74&lt;=600,"Media",IF(J74&lt;=6000,"Alta","Muy Alta")))))</f>
        <v/>
      </c>
      <c r="L74" s="364" t="str">
        <f>IF(K74="","",IF(K74="Muy Baja",0.2,IF(K74="Baja",0.4,IF(K74="Media",0.6,IF(K74="Alta",0.8,IF(K74="Muy Alta",1,))))))</f>
        <v/>
      </c>
      <c r="M74" s="364"/>
      <c r="N74" s="364">
        <f>IF(NOT(ISERROR(MATCH(M74,'[24]Tabla Impacto'!$B$222:$B$224,0))),'[24]Tabla Impacto'!$F$224,M74)</f>
        <v>0</v>
      </c>
      <c r="O74" s="365" t="str">
        <f>IF(OR(N74='[24]Tabla Impacto'!$C$12,N74='[24]Tabla Impacto'!$D$12),"Leve",IF(OR(N74='[24]Tabla Impacto'!$C$13,N74='[24]Tabla Impacto'!$D$13),"Menor",IF(OR(N74='[24]Tabla Impacto'!$C$14,N74='[24]Tabla Impacto'!$D$14),"Moderado",IF(OR(N74='[24]Tabla Impacto'!$C$15,N74='[24]Tabla Impacto'!$D$15),"Mayor",IF(OR(N74='[24]Tabla Impacto'!$C$16,N74='[24]Tabla Impacto'!$D$16),"Catastrófico","")))))</f>
        <v/>
      </c>
      <c r="P74" s="364" t="str">
        <f>IF(O74="","",IF(O74="Leve",0.2,IF(O74="Menor",0.4,IF(O74="Moderado",0.6,IF(O74="Mayor",0.8,IF(O74="Catastrófico",1,))))))</f>
        <v/>
      </c>
      <c r="Q74" s="366"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05"/>
      <c r="S74" s="104"/>
      <c r="T74" s="109"/>
      <c r="U74" s="104"/>
      <c r="V74" s="104" t="str">
        <f t="shared" si="3"/>
        <v xml:space="preserve">  </v>
      </c>
      <c r="W74" s="105" t="str">
        <f t="shared" si="0"/>
        <v/>
      </c>
      <c r="X74" s="96"/>
      <c r="Y74" s="96"/>
      <c r="Z74" s="106" t="str">
        <f t="shared" si="1"/>
        <v/>
      </c>
      <c r="AA74" s="96"/>
      <c r="AB74" s="96"/>
      <c r="AC74" s="96"/>
      <c r="AD74" s="107" t="str">
        <f>IFERROR(IF(W74="Probabilidad",(L74-(+L74*Z74)),IF(W74="Impacto",L74,"")),"")</f>
        <v/>
      </c>
      <c r="AE74" s="367" t="str">
        <f>IFERROR(LOOKUP(LOOKUP(2,1/(AD74:AD80&lt;&gt;""),AD74:AD80),'[24]Opciones Tratamiento'!$I$2:$I$6,'[24]Opciones Tratamiento'!$J$2:$J$6),"")</f>
        <v/>
      </c>
      <c r="AF74" s="106" t="str">
        <f t="shared" si="2"/>
        <v/>
      </c>
      <c r="AG74" s="367" t="str">
        <f>IFERROR(LOOKUP(LOOKUP(2,1/(AH74:AH80&lt;&gt;""),AH74:AH80),'[24]Opciones Tratamiento'!L2:M6),"")</f>
        <v/>
      </c>
      <c r="AH74" s="107" t="str">
        <f>IFERROR(IF(W74="Impacto",(P74-(+P74*Z74)),IF(W74="Probabilidad",P74,"")),"")</f>
        <v/>
      </c>
      <c r="AI74" s="368"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369"/>
      <c r="AK74" s="108"/>
      <c r="AL74" s="105"/>
      <c r="AM74" s="104"/>
      <c r="AN74" s="109"/>
      <c r="AO74" s="370"/>
      <c r="AP74" s="352"/>
      <c r="AQ74" s="355"/>
      <c r="AR74" s="356"/>
      <c r="AS74" s="357"/>
      <c r="AT74" s="101"/>
      <c r="AU74" s="101"/>
      <c r="AV74" s="101"/>
      <c r="AW74" s="101"/>
      <c r="AX74" s="101"/>
      <c r="AY74" s="101"/>
      <c r="AZ74" s="101"/>
      <c r="BA74" s="101"/>
      <c r="BB74" s="101"/>
      <c r="BC74" s="101"/>
      <c r="BD74" s="101"/>
      <c r="BE74" s="101"/>
      <c r="BF74" s="101"/>
      <c r="BG74" s="101"/>
      <c r="BH74" s="101"/>
      <c r="BI74" s="101"/>
      <c r="BJ74" s="101"/>
      <c r="BK74" s="101"/>
    </row>
    <row r="75" spans="1:63" ht="150" hidden="1" customHeight="1">
      <c r="A75" s="353"/>
      <c r="B75" s="353"/>
      <c r="C75" s="353"/>
      <c r="D75" s="353"/>
      <c r="E75" s="353"/>
      <c r="F75" s="353"/>
      <c r="G75" s="353"/>
      <c r="H75" s="353"/>
      <c r="I75" s="353"/>
      <c r="J75" s="353"/>
      <c r="K75" s="353"/>
      <c r="L75" s="353"/>
      <c r="M75" s="353"/>
      <c r="N75" s="353"/>
      <c r="O75" s="353"/>
      <c r="P75" s="353"/>
      <c r="Q75" s="353"/>
      <c r="R75" s="105"/>
      <c r="S75" s="109"/>
      <c r="T75" s="109"/>
      <c r="U75" s="109"/>
      <c r="V75" s="104" t="str">
        <f t="shared" si="3"/>
        <v xml:space="preserve">  </v>
      </c>
      <c r="W75" s="105" t="str">
        <f t="shared" si="0"/>
        <v/>
      </c>
      <c r="X75" s="96"/>
      <c r="Y75" s="96"/>
      <c r="Z75" s="106" t="str">
        <f t="shared" si="1"/>
        <v/>
      </c>
      <c r="AA75" s="96"/>
      <c r="AB75" s="96"/>
      <c r="AC75" s="96"/>
      <c r="AD75" s="107" t="str">
        <f t="shared" ref="AD75:AD80" si="13">IFERROR(IF(AND(W74="Probabilidad",W75="Probabilidad"),(AF74-(+AF74*Z75)),IF(W75="Probabilidad",(L74-(+L74*Z75)),IF(W75="Impacto",AF74,""))),"")</f>
        <v/>
      </c>
      <c r="AE75" s="353"/>
      <c r="AF75" s="106" t="str">
        <f t="shared" si="2"/>
        <v/>
      </c>
      <c r="AG75" s="353"/>
      <c r="AH75" s="107" t="str">
        <f>IFERROR(IF(AND(W74="Impacto",W75="Impacto"),(AH74-(+AH74*Z75)),IF(W75="Impacto",(P74-(+P74*Z75)),IF(W75="Probabilidad",AH74,""))),"")</f>
        <v/>
      </c>
      <c r="AI75" s="353"/>
      <c r="AJ75" s="353"/>
      <c r="AK75" s="108"/>
      <c r="AL75" s="105"/>
      <c r="AM75" s="104"/>
      <c r="AN75" s="109"/>
      <c r="AO75" s="353"/>
      <c r="AP75" s="353"/>
      <c r="AQ75" s="358"/>
      <c r="AR75" s="359"/>
      <c r="AS75" s="360"/>
      <c r="AT75" s="101"/>
      <c r="AU75" s="101"/>
      <c r="AV75" s="101"/>
      <c r="AW75" s="101"/>
      <c r="AX75" s="101"/>
      <c r="AY75" s="101"/>
      <c r="AZ75" s="101"/>
      <c r="BA75" s="101"/>
      <c r="BB75" s="101"/>
      <c r="BC75" s="101"/>
      <c r="BD75" s="101"/>
      <c r="BE75" s="101"/>
      <c r="BF75" s="101"/>
      <c r="BG75" s="101"/>
      <c r="BH75" s="101"/>
      <c r="BI75" s="101"/>
      <c r="BJ75" s="101"/>
      <c r="BK75" s="101"/>
    </row>
    <row r="76" spans="1:63" ht="150" hidden="1" customHeight="1">
      <c r="A76" s="353"/>
      <c r="B76" s="353"/>
      <c r="C76" s="353"/>
      <c r="D76" s="353"/>
      <c r="E76" s="353"/>
      <c r="F76" s="353"/>
      <c r="G76" s="353"/>
      <c r="H76" s="353"/>
      <c r="I76" s="353"/>
      <c r="J76" s="353"/>
      <c r="K76" s="353"/>
      <c r="L76" s="353"/>
      <c r="M76" s="353"/>
      <c r="N76" s="353"/>
      <c r="O76" s="353"/>
      <c r="P76" s="353"/>
      <c r="Q76" s="353"/>
      <c r="R76" s="105"/>
      <c r="S76" s="109"/>
      <c r="T76" s="109"/>
      <c r="U76" s="109"/>
      <c r="V76" s="104" t="str">
        <f t="shared" si="3"/>
        <v xml:space="preserve">  </v>
      </c>
      <c r="W76" s="105" t="str">
        <f t="shared" si="0"/>
        <v/>
      </c>
      <c r="X76" s="96"/>
      <c r="Y76" s="96"/>
      <c r="Z76" s="106" t="str">
        <f t="shared" si="1"/>
        <v/>
      </c>
      <c r="AA76" s="96"/>
      <c r="AB76" s="96"/>
      <c r="AC76" s="96"/>
      <c r="AD76" s="107" t="str">
        <f t="shared" si="13"/>
        <v/>
      </c>
      <c r="AE76" s="353"/>
      <c r="AF76" s="106" t="str">
        <f t="shared" si="2"/>
        <v/>
      </c>
      <c r="AG76" s="353"/>
      <c r="AH76" s="107" t="str">
        <f>IFERROR(IF(AND(W74="Impacto",W75="Impacto",W76="Impacto"),(AH75-(+AH75*Z76)),IF(W76="Impacto",(P74-(+P74*Z76)),IF(W76="Probabilidad",AH75,""))),"")</f>
        <v/>
      </c>
      <c r="AI76" s="353"/>
      <c r="AJ76" s="353"/>
      <c r="AK76" s="108"/>
      <c r="AL76" s="105"/>
      <c r="AM76" s="104"/>
      <c r="AN76" s="109"/>
      <c r="AO76" s="353"/>
      <c r="AP76" s="353"/>
      <c r="AQ76" s="358"/>
      <c r="AR76" s="359"/>
      <c r="AS76" s="360"/>
      <c r="AT76" s="101"/>
      <c r="AU76" s="101"/>
      <c r="AV76" s="101"/>
      <c r="AW76" s="101"/>
      <c r="AX76" s="101"/>
      <c r="AY76" s="101"/>
      <c r="AZ76" s="101"/>
      <c r="BA76" s="101"/>
      <c r="BB76" s="101"/>
      <c r="BC76" s="101"/>
      <c r="BD76" s="101"/>
      <c r="BE76" s="101"/>
      <c r="BF76" s="101"/>
      <c r="BG76" s="101"/>
      <c r="BH76" s="101"/>
      <c r="BI76" s="101"/>
      <c r="BJ76" s="101"/>
      <c r="BK76" s="101"/>
    </row>
    <row r="77" spans="1:63" ht="150" hidden="1" customHeight="1">
      <c r="A77" s="353"/>
      <c r="B77" s="353"/>
      <c r="C77" s="353"/>
      <c r="D77" s="353"/>
      <c r="E77" s="353"/>
      <c r="F77" s="353"/>
      <c r="G77" s="353"/>
      <c r="H77" s="353"/>
      <c r="I77" s="353"/>
      <c r="J77" s="353"/>
      <c r="K77" s="353"/>
      <c r="L77" s="353"/>
      <c r="M77" s="353"/>
      <c r="N77" s="353"/>
      <c r="O77" s="353"/>
      <c r="P77" s="353"/>
      <c r="Q77" s="353"/>
      <c r="R77" s="105"/>
      <c r="S77" s="109"/>
      <c r="T77" s="109"/>
      <c r="U77" s="109"/>
      <c r="V77" s="104" t="str">
        <f t="shared" si="3"/>
        <v xml:space="preserve">  </v>
      </c>
      <c r="W77" s="105" t="str">
        <f t="shared" si="0"/>
        <v/>
      </c>
      <c r="X77" s="96"/>
      <c r="Y77" s="96"/>
      <c r="Z77" s="106" t="str">
        <f t="shared" si="1"/>
        <v/>
      </c>
      <c r="AA77" s="96"/>
      <c r="AB77" s="96"/>
      <c r="AC77" s="96"/>
      <c r="AD77" s="107" t="str">
        <f t="shared" si="13"/>
        <v/>
      </c>
      <c r="AE77" s="353"/>
      <c r="AF77" s="106" t="str">
        <f t="shared" si="2"/>
        <v/>
      </c>
      <c r="AG77" s="353"/>
      <c r="AH77" s="107" t="str">
        <f>IFERROR(IF(AND(W76="Impacto",W77="Impacto"),(AH76-(+AH76*Z77)),IF(W77="Impacto",(P74-(+P74*Z77)),IF(W77="Probabilidad",AH76,""))),"")</f>
        <v/>
      </c>
      <c r="AI77" s="353"/>
      <c r="AJ77" s="353"/>
      <c r="AK77" s="108"/>
      <c r="AL77" s="105"/>
      <c r="AM77" s="104"/>
      <c r="AN77" s="109"/>
      <c r="AO77" s="353"/>
      <c r="AP77" s="353"/>
      <c r="AQ77" s="358"/>
      <c r="AR77" s="359"/>
      <c r="AS77" s="360"/>
      <c r="AT77" s="101"/>
      <c r="AU77" s="101"/>
      <c r="AV77" s="101"/>
      <c r="AW77" s="101"/>
      <c r="AX77" s="101"/>
      <c r="AY77" s="101"/>
      <c r="AZ77" s="101"/>
      <c r="BA77" s="101"/>
      <c r="BB77" s="101"/>
      <c r="BC77" s="101"/>
      <c r="BD77" s="101"/>
      <c r="BE77" s="101"/>
      <c r="BF77" s="101"/>
      <c r="BG77" s="101"/>
      <c r="BH77" s="101"/>
      <c r="BI77" s="101"/>
      <c r="BJ77" s="101"/>
      <c r="BK77" s="101"/>
    </row>
    <row r="78" spans="1:63" ht="150" hidden="1" customHeight="1">
      <c r="A78" s="353"/>
      <c r="B78" s="353"/>
      <c r="C78" s="353"/>
      <c r="D78" s="353"/>
      <c r="E78" s="353"/>
      <c r="F78" s="353"/>
      <c r="G78" s="353"/>
      <c r="H78" s="353"/>
      <c r="I78" s="353"/>
      <c r="J78" s="353"/>
      <c r="K78" s="353"/>
      <c r="L78" s="353"/>
      <c r="M78" s="353"/>
      <c r="N78" s="353"/>
      <c r="O78" s="353"/>
      <c r="P78" s="353"/>
      <c r="Q78" s="353"/>
      <c r="R78" s="105"/>
      <c r="S78" s="109"/>
      <c r="T78" s="109"/>
      <c r="U78" s="109"/>
      <c r="V78" s="104" t="str">
        <f t="shared" si="3"/>
        <v xml:space="preserve">  </v>
      </c>
      <c r="W78" s="105" t="str">
        <f t="shared" si="0"/>
        <v/>
      </c>
      <c r="X78" s="96"/>
      <c r="Y78" s="96"/>
      <c r="Z78" s="106" t="str">
        <f t="shared" si="1"/>
        <v/>
      </c>
      <c r="AA78" s="96"/>
      <c r="AB78" s="96"/>
      <c r="AC78" s="96"/>
      <c r="AD78" s="107" t="str">
        <f t="shared" si="13"/>
        <v/>
      </c>
      <c r="AE78" s="353"/>
      <c r="AF78" s="106" t="str">
        <f t="shared" si="2"/>
        <v/>
      </c>
      <c r="AG78" s="353"/>
      <c r="AH78" s="107" t="str">
        <f>IFERROR(IF(AND(W77="Impacto",W78="Impacto"),(AH77-(+AH77*Z78)),IF(W78="Impacto",(P74-(+P74*Z78)),IF(W78="Probabilidad",AH77,""))),"")</f>
        <v/>
      </c>
      <c r="AI78" s="353"/>
      <c r="AJ78" s="353"/>
      <c r="AK78" s="108"/>
      <c r="AL78" s="105"/>
      <c r="AM78" s="104"/>
      <c r="AN78" s="109"/>
      <c r="AO78" s="353"/>
      <c r="AP78" s="353"/>
      <c r="AQ78" s="358"/>
      <c r="AR78" s="359"/>
      <c r="AS78" s="360"/>
      <c r="AT78" s="101"/>
      <c r="AU78" s="101"/>
      <c r="AV78" s="101"/>
      <c r="AW78" s="101"/>
      <c r="AX78" s="101"/>
      <c r="AY78" s="101"/>
      <c r="AZ78" s="101"/>
      <c r="BA78" s="101"/>
      <c r="BB78" s="101"/>
      <c r="BC78" s="101"/>
      <c r="BD78" s="101"/>
      <c r="BE78" s="101"/>
      <c r="BF78" s="101"/>
      <c r="BG78" s="101"/>
      <c r="BH78" s="101"/>
      <c r="BI78" s="101"/>
      <c r="BJ78" s="101"/>
      <c r="BK78" s="101"/>
    </row>
    <row r="79" spans="1:63" ht="150" hidden="1" customHeight="1">
      <c r="A79" s="353"/>
      <c r="B79" s="353"/>
      <c r="C79" s="353"/>
      <c r="D79" s="353"/>
      <c r="E79" s="353"/>
      <c r="F79" s="353"/>
      <c r="G79" s="353"/>
      <c r="H79" s="353"/>
      <c r="I79" s="353"/>
      <c r="J79" s="353"/>
      <c r="K79" s="353"/>
      <c r="L79" s="353"/>
      <c r="M79" s="353"/>
      <c r="N79" s="353"/>
      <c r="O79" s="353"/>
      <c r="P79" s="353"/>
      <c r="Q79" s="353"/>
      <c r="R79" s="105"/>
      <c r="S79" s="109"/>
      <c r="T79" s="109"/>
      <c r="U79" s="109"/>
      <c r="V79" s="104" t="str">
        <f t="shared" si="3"/>
        <v xml:space="preserve">  </v>
      </c>
      <c r="W79" s="105" t="str">
        <f t="shared" si="0"/>
        <v/>
      </c>
      <c r="X79" s="96"/>
      <c r="Y79" s="96"/>
      <c r="Z79" s="106" t="str">
        <f t="shared" si="1"/>
        <v/>
      </c>
      <c r="AA79" s="96"/>
      <c r="AB79" s="96"/>
      <c r="AC79" s="96"/>
      <c r="AD79" s="107" t="str">
        <f t="shared" si="13"/>
        <v/>
      </c>
      <c r="AE79" s="353"/>
      <c r="AF79" s="106" t="str">
        <f t="shared" si="2"/>
        <v/>
      </c>
      <c r="AG79" s="353"/>
      <c r="AH79" s="107" t="str">
        <f>IFERROR(IF(AND(W77="Impacto",W78="Impacto",W79="Impacto"),(AH78-(+AH78*Z79)),IF(W79="Impacto",(P74-(+P74*Z79)),IF(W79="Probabilidad",AH78,""))),"")</f>
        <v/>
      </c>
      <c r="AI79" s="353"/>
      <c r="AJ79" s="353"/>
      <c r="AK79" s="108"/>
      <c r="AL79" s="105"/>
      <c r="AM79" s="104"/>
      <c r="AN79" s="109"/>
      <c r="AO79" s="353"/>
      <c r="AP79" s="353"/>
      <c r="AQ79" s="358"/>
      <c r="AR79" s="359"/>
      <c r="AS79" s="360"/>
      <c r="AT79" s="101"/>
      <c r="AU79" s="101"/>
      <c r="AV79" s="101"/>
      <c r="AW79" s="101"/>
      <c r="AX79" s="101"/>
      <c r="AY79" s="101"/>
      <c r="AZ79" s="101"/>
      <c r="BA79" s="101"/>
      <c r="BB79" s="101"/>
      <c r="BC79" s="101"/>
      <c r="BD79" s="101"/>
      <c r="BE79" s="101"/>
      <c r="BF79" s="101"/>
      <c r="BG79" s="101"/>
      <c r="BH79" s="101"/>
      <c r="BI79" s="101"/>
      <c r="BJ79" s="101"/>
      <c r="BK79" s="101"/>
    </row>
    <row r="80" spans="1:63" ht="150" hidden="1" customHeight="1" thickBot="1">
      <c r="A80" s="354"/>
      <c r="B80" s="353"/>
      <c r="C80" s="354"/>
      <c r="D80" s="354"/>
      <c r="E80" s="354"/>
      <c r="F80" s="354"/>
      <c r="G80" s="354"/>
      <c r="H80" s="354"/>
      <c r="I80" s="354"/>
      <c r="J80" s="354"/>
      <c r="K80" s="354"/>
      <c r="L80" s="354"/>
      <c r="M80" s="354"/>
      <c r="N80" s="354"/>
      <c r="O80" s="354"/>
      <c r="P80" s="354"/>
      <c r="Q80" s="354"/>
      <c r="R80" s="105"/>
      <c r="S80" s="109"/>
      <c r="T80" s="109"/>
      <c r="U80" s="109"/>
      <c r="V80" s="104" t="str">
        <f t="shared" si="3"/>
        <v xml:space="preserve">  </v>
      </c>
      <c r="W80" s="105" t="str">
        <f t="shared" si="0"/>
        <v/>
      </c>
      <c r="X80" s="96"/>
      <c r="Y80" s="96"/>
      <c r="Z80" s="106" t="str">
        <f t="shared" si="1"/>
        <v/>
      </c>
      <c r="AA80" s="96"/>
      <c r="AB80" s="96"/>
      <c r="AC80" s="96"/>
      <c r="AD80" s="107" t="str">
        <f t="shared" si="13"/>
        <v/>
      </c>
      <c r="AE80" s="354"/>
      <c r="AF80" s="106" t="str">
        <f t="shared" si="2"/>
        <v/>
      </c>
      <c r="AG80" s="354"/>
      <c r="AH80" s="107" t="str">
        <f>IFERROR(IF(AND(W77="Impacto",W78="Impacto",W79="Impacto",W80="Impacto"),(AH79-(+AH79*Z80)),IF(W80="Impacto",(P74-(+P74*Z80)),IF(W80="Probabilidad",AH79,""))),"")</f>
        <v/>
      </c>
      <c r="AI80" s="354"/>
      <c r="AJ80" s="354"/>
      <c r="AK80" s="108"/>
      <c r="AL80" s="105"/>
      <c r="AM80" s="104"/>
      <c r="AN80" s="109"/>
      <c r="AO80" s="354"/>
      <c r="AP80" s="354"/>
      <c r="AQ80" s="361"/>
      <c r="AR80" s="362"/>
      <c r="AS80" s="363"/>
      <c r="AT80" s="101"/>
      <c r="AU80" s="101"/>
      <c r="AV80" s="101"/>
      <c r="AW80" s="101"/>
      <c r="AX80" s="101"/>
      <c r="AY80" s="101"/>
      <c r="AZ80" s="101"/>
      <c r="BA80" s="101"/>
      <c r="BB80" s="101"/>
      <c r="BC80" s="101"/>
      <c r="BD80" s="101"/>
      <c r="BE80" s="101"/>
      <c r="BF80" s="101"/>
      <c r="BG80" s="101"/>
      <c r="BH80" s="101"/>
      <c r="BI80" s="101"/>
      <c r="BJ80" s="101"/>
      <c r="BK80" s="101"/>
    </row>
    <row r="81" spans="1:63" ht="150" hidden="1" customHeight="1">
      <c r="A81" s="370" t="s">
        <v>345</v>
      </c>
      <c r="B81" s="353"/>
      <c r="C81" s="373"/>
      <c r="D81" s="374"/>
      <c r="E81" s="375"/>
      <c r="F81" s="371"/>
      <c r="G81" s="371"/>
      <c r="H81" s="371" t="str">
        <f>+CONCATENATE(E81," ",F81," ",G81)</f>
        <v xml:space="preserve">  </v>
      </c>
      <c r="I81" s="376"/>
      <c r="J81" s="370"/>
      <c r="K81" s="365" t="str">
        <f>IF(J81&lt;=0,"",IF(J81&lt;=3,"Muy Baja",IF(J81&lt;=34,"Baja",IF(J81&lt;=600,"Media",IF(J81&lt;=6000,"Alta","Muy Alta")))))</f>
        <v/>
      </c>
      <c r="L81" s="364" t="str">
        <f>IF(K81="","",IF(K81="Muy Baja",0.2,IF(K81="Baja",0.4,IF(K81="Media",0.6,IF(K81="Alta",0.8,IF(K81="Muy Alta",1,))))))</f>
        <v/>
      </c>
      <c r="M81" s="364"/>
      <c r="N81" s="364">
        <f>IF(NOT(ISERROR(MATCH(M81,'[24]Tabla Impacto'!$B$222:$B$224,0))),'[24]Tabla Impacto'!$F$224,M81)</f>
        <v>0</v>
      </c>
      <c r="O81" s="365" t="str">
        <f>IF(OR(N81='[24]Tabla Impacto'!$C$12,N81='[24]Tabla Impacto'!$D$12),"Leve",IF(OR(N81='[24]Tabla Impacto'!$C$13,N81='[24]Tabla Impacto'!$D$13),"Menor",IF(OR(N81='[24]Tabla Impacto'!$C$14,N81='[24]Tabla Impacto'!$D$14),"Moderado",IF(OR(N81='[24]Tabla Impacto'!$C$15,N81='[24]Tabla Impacto'!$D$15),"Mayor",IF(OR(N81='[24]Tabla Impacto'!$C$16,N81='[24]Tabla Impacto'!$D$16),"Catastrófico","")))))</f>
        <v/>
      </c>
      <c r="P81" s="364" t="str">
        <f>IF(O81="","",IF(O81="Leve",0.2,IF(O81="Menor",0.4,IF(O81="Moderado",0.6,IF(O81="Mayor",0.8,IF(O81="Catastrófico",1,))))))</f>
        <v/>
      </c>
      <c r="Q81" s="366"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05"/>
      <c r="S81" s="104"/>
      <c r="T81" s="109"/>
      <c r="U81" s="104"/>
      <c r="V81" s="104" t="str">
        <f t="shared" si="3"/>
        <v xml:space="preserve">  </v>
      </c>
      <c r="W81" s="105" t="str">
        <f t="shared" si="0"/>
        <v/>
      </c>
      <c r="X81" s="96"/>
      <c r="Y81" s="96"/>
      <c r="Z81" s="106" t="str">
        <f t="shared" si="1"/>
        <v/>
      </c>
      <c r="AA81" s="96"/>
      <c r="AB81" s="96"/>
      <c r="AC81" s="96"/>
      <c r="AD81" s="107" t="str">
        <f>IFERROR(IF(W81="Probabilidad",(L81-(+L81*Z81)),IF(W81="Impacto",L81,"")),"")</f>
        <v/>
      </c>
      <c r="AE81" s="367" t="str">
        <f>IFERROR(LOOKUP(LOOKUP(2,1/(AD81:AD87&lt;&gt;""),AD81:AD87),'[24]Opciones Tratamiento'!$I$2:$I$6,'[24]Opciones Tratamiento'!$J$2:$J$6),"")</f>
        <v/>
      </c>
      <c r="AF81" s="106" t="str">
        <f t="shared" si="2"/>
        <v/>
      </c>
      <c r="AG81" s="367" t="str">
        <f>IFERROR(LOOKUP(LOOKUP(2,1/(AH81:AH87&lt;&gt;""),AH81:AH87),'[24]Opciones Tratamiento'!L2:M6),"")</f>
        <v/>
      </c>
      <c r="AH81" s="107" t="str">
        <f>IFERROR(IF(W81="Impacto",(P81-(+P81*Z81)),IF(W81="Probabilidad",P81,"")),"")</f>
        <v/>
      </c>
      <c r="AI81" s="368"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369"/>
      <c r="AK81" s="108"/>
      <c r="AL81" s="105"/>
      <c r="AM81" s="104"/>
      <c r="AN81" s="109"/>
      <c r="AO81" s="370"/>
      <c r="AP81" s="352"/>
      <c r="AQ81" s="355"/>
      <c r="AR81" s="356"/>
      <c r="AS81" s="357"/>
      <c r="AT81" s="101"/>
      <c r="AU81" s="101"/>
      <c r="AV81" s="101"/>
      <c r="AW81" s="101"/>
      <c r="AX81" s="101"/>
      <c r="AY81" s="101"/>
      <c r="AZ81" s="101"/>
      <c r="BA81" s="101"/>
      <c r="BB81" s="101"/>
      <c r="BC81" s="101"/>
      <c r="BD81" s="101"/>
      <c r="BE81" s="101"/>
      <c r="BF81" s="101"/>
      <c r="BG81" s="101"/>
      <c r="BH81" s="101"/>
      <c r="BI81" s="101"/>
      <c r="BJ81" s="101"/>
      <c r="BK81" s="101"/>
    </row>
    <row r="82" spans="1:63" ht="150" hidden="1" customHeight="1">
      <c r="A82" s="353"/>
      <c r="B82" s="353"/>
      <c r="C82" s="353"/>
      <c r="D82" s="353"/>
      <c r="E82" s="353"/>
      <c r="F82" s="353"/>
      <c r="G82" s="353"/>
      <c r="H82" s="353"/>
      <c r="I82" s="353"/>
      <c r="J82" s="353"/>
      <c r="K82" s="353"/>
      <c r="L82" s="353"/>
      <c r="M82" s="353"/>
      <c r="N82" s="353"/>
      <c r="O82" s="353"/>
      <c r="P82" s="353"/>
      <c r="Q82" s="353"/>
      <c r="R82" s="105"/>
      <c r="S82" s="109"/>
      <c r="T82" s="109"/>
      <c r="U82" s="109"/>
      <c r="V82" s="104" t="str">
        <f t="shared" si="3"/>
        <v xml:space="preserve">  </v>
      </c>
      <c r="W82" s="105" t="str">
        <f t="shared" si="0"/>
        <v/>
      </c>
      <c r="X82" s="96"/>
      <c r="Y82" s="96"/>
      <c r="Z82" s="106" t="str">
        <f t="shared" si="1"/>
        <v/>
      </c>
      <c r="AA82" s="96"/>
      <c r="AB82" s="96"/>
      <c r="AC82" s="96"/>
      <c r="AD82" s="107" t="str">
        <f t="shared" ref="AD82:AD87" si="14">IFERROR(IF(AND(W81="Probabilidad",W82="Probabilidad"),(AF81-(+AF81*Z82)),IF(W82="Probabilidad",(L81-(+L81*Z82)),IF(W82="Impacto",AF81,""))),"")</f>
        <v/>
      </c>
      <c r="AE82" s="353"/>
      <c r="AF82" s="106" t="str">
        <f t="shared" si="2"/>
        <v/>
      </c>
      <c r="AG82" s="353"/>
      <c r="AH82" s="107" t="str">
        <f>IFERROR(IF(AND(W81="Impacto",W82="Impacto"),(AH81-(+AH81*Z82)),IF(W82="Impacto",(P81-(+P81*Z82)),IF(W82="Probabilidad",AH81,""))),"")</f>
        <v/>
      </c>
      <c r="AI82" s="353"/>
      <c r="AJ82" s="353"/>
      <c r="AK82" s="108"/>
      <c r="AL82" s="105"/>
      <c r="AM82" s="104"/>
      <c r="AN82" s="109"/>
      <c r="AO82" s="353"/>
      <c r="AP82" s="353"/>
      <c r="AQ82" s="358"/>
      <c r="AR82" s="359"/>
      <c r="AS82" s="360"/>
      <c r="AT82" s="101"/>
      <c r="AU82" s="101"/>
      <c r="AV82" s="101"/>
      <c r="AW82" s="101"/>
      <c r="AX82" s="101"/>
      <c r="AY82" s="101"/>
      <c r="AZ82" s="101"/>
      <c r="BA82" s="101"/>
      <c r="BB82" s="101"/>
      <c r="BC82" s="101"/>
      <c r="BD82" s="101"/>
      <c r="BE82" s="101"/>
      <c r="BF82" s="101"/>
      <c r="BG82" s="101"/>
      <c r="BH82" s="101"/>
      <c r="BI82" s="101"/>
      <c r="BJ82" s="101"/>
      <c r="BK82" s="101"/>
    </row>
    <row r="83" spans="1:63" ht="150" hidden="1" customHeight="1">
      <c r="A83" s="353"/>
      <c r="B83" s="353"/>
      <c r="C83" s="353"/>
      <c r="D83" s="353"/>
      <c r="E83" s="353"/>
      <c r="F83" s="353"/>
      <c r="G83" s="353"/>
      <c r="H83" s="353"/>
      <c r="I83" s="353"/>
      <c r="J83" s="353"/>
      <c r="K83" s="353"/>
      <c r="L83" s="353"/>
      <c r="M83" s="353"/>
      <c r="N83" s="353"/>
      <c r="O83" s="353"/>
      <c r="P83" s="353"/>
      <c r="Q83" s="353"/>
      <c r="R83" s="105"/>
      <c r="S83" s="109"/>
      <c r="T83" s="109"/>
      <c r="U83" s="109"/>
      <c r="V83" s="104" t="str">
        <f t="shared" si="3"/>
        <v xml:space="preserve">  </v>
      </c>
      <c r="W83" s="105" t="str">
        <f t="shared" si="0"/>
        <v/>
      </c>
      <c r="X83" s="96"/>
      <c r="Y83" s="96"/>
      <c r="Z83" s="106" t="str">
        <f t="shared" si="1"/>
        <v/>
      </c>
      <c r="AA83" s="96"/>
      <c r="AB83" s="96"/>
      <c r="AC83" s="96"/>
      <c r="AD83" s="107" t="str">
        <f t="shared" si="14"/>
        <v/>
      </c>
      <c r="AE83" s="353"/>
      <c r="AF83" s="106" t="str">
        <f t="shared" si="2"/>
        <v/>
      </c>
      <c r="AG83" s="353"/>
      <c r="AH83" s="107" t="str">
        <f>IFERROR(IF(AND(W81="Impacto",W82="Impacto",W83="Impacto"),(AH82-(+AH82*Z83)),IF(W83="Impacto",(P81-(+P81*Z83)),IF(W83="Probabilidad",AH82,""))),"")</f>
        <v/>
      </c>
      <c r="AI83" s="353"/>
      <c r="AJ83" s="353"/>
      <c r="AK83" s="108"/>
      <c r="AL83" s="105"/>
      <c r="AM83" s="104"/>
      <c r="AN83" s="109"/>
      <c r="AO83" s="353"/>
      <c r="AP83" s="353"/>
      <c r="AQ83" s="358"/>
      <c r="AR83" s="359"/>
      <c r="AS83" s="360"/>
      <c r="AT83" s="101"/>
      <c r="AU83" s="101"/>
      <c r="AV83" s="101"/>
      <c r="AW83" s="101"/>
      <c r="AX83" s="101"/>
      <c r="AY83" s="101"/>
      <c r="AZ83" s="101"/>
      <c r="BA83" s="101"/>
      <c r="BB83" s="101"/>
      <c r="BC83" s="101"/>
      <c r="BD83" s="101"/>
      <c r="BE83" s="101"/>
      <c r="BF83" s="101"/>
      <c r="BG83" s="101"/>
      <c r="BH83" s="101"/>
      <c r="BI83" s="101"/>
      <c r="BJ83" s="101"/>
      <c r="BK83" s="101"/>
    </row>
    <row r="84" spans="1:63" ht="150" hidden="1" customHeight="1">
      <c r="A84" s="353"/>
      <c r="B84" s="353"/>
      <c r="C84" s="353"/>
      <c r="D84" s="353"/>
      <c r="E84" s="353"/>
      <c r="F84" s="353"/>
      <c r="G84" s="353"/>
      <c r="H84" s="353"/>
      <c r="I84" s="353"/>
      <c r="J84" s="353"/>
      <c r="K84" s="353"/>
      <c r="L84" s="353"/>
      <c r="M84" s="353"/>
      <c r="N84" s="353"/>
      <c r="O84" s="353"/>
      <c r="P84" s="353"/>
      <c r="Q84" s="353"/>
      <c r="R84" s="105"/>
      <c r="S84" s="109"/>
      <c r="T84" s="109"/>
      <c r="U84" s="109"/>
      <c r="V84" s="104" t="str">
        <f t="shared" si="3"/>
        <v xml:space="preserve">  </v>
      </c>
      <c r="W84" s="105" t="str">
        <f t="shared" si="0"/>
        <v/>
      </c>
      <c r="X84" s="96"/>
      <c r="Y84" s="96"/>
      <c r="Z84" s="106" t="str">
        <f t="shared" si="1"/>
        <v/>
      </c>
      <c r="AA84" s="96"/>
      <c r="AB84" s="96"/>
      <c r="AC84" s="96"/>
      <c r="AD84" s="107" t="str">
        <f t="shared" si="14"/>
        <v/>
      </c>
      <c r="AE84" s="353"/>
      <c r="AF84" s="106" t="str">
        <f t="shared" si="2"/>
        <v/>
      </c>
      <c r="AG84" s="353"/>
      <c r="AH84" s="107" t="str">
        <f>IFERROR(IF(AND(W83="Impacto",W84="Impacto"),(AH83-(+AH83*Z84)),IF(W84="Impacto",(P81-(+P81*Z84)),IF(W84="Probabilidad",AH83,""))),"")</f>
        <v/>
      </c>
      <c r="AI84" s="353"/>
      <c r="AJ84" s="353"/>
      <c r="AK84" s="108"/>
      <c r="AL84" s="105"/>
      <c r="AM84" s="104"/>
      <c r="AN84" s="109"/>
      <c r="AO84" s="353"/>
      <c r="AP84" s="353"/>
      <c r="AQ84" s="358"/>
      <c r="AR84" s="359"/>
      <c r="AS84" s="360"/>
      <c r="AT84" s="101"/>
      <c r="AU84" s="101"/>
      <c r="AV84" s="101"/>
      <c r="AW84" s="101"/>
      <c r="AX84" s="101"/>
      <c r="AY84" s="101"/>
      <c r="AZ84" s="101"/>
      <c r="BA84" s="101"/>
      <c r="BB84" s="101"/>
      <c r="BC84" s="101"/>
      <c r="BD84" s="101"/>
      <c r="BE84" s="101"/>
      <c r="BF84" s="101"/>
      <c r="BG84" s="101"/>
      <c r="BH84" s="101"/>
      <c r="BI84" s="101"/>
      <c r="BJ84" s="101"/>
      <c r="BK84" s="101"/>
    </row>
    <row r="85" spans="1:63" ht="150" hidden="1" customHeight="1">
      <c r="A85" s="353"/>
      <c r="B85" s="353"/>
      <c r="C85" s="353"/>
      <c r="D85" s="353"/>
      <c r="E85" s="353"/>
      <c r="F85" s="353"/>
      <c r="G85" s="353"/>
      <c r="H85" s="353"/>
      <c r="I85" s="353"/>
      <c r="J85" s="353"/>
      <c r="K85" s="353"/>
      <c r="L85" s="353"/>
      <c r="M85" s="353"/>
      <c r="N85" s="353"/>
      <c r="O85" s="353"/>
      <c r="P85" s="353"/>
      <c r="Q85" s="353"/>
      <c r="R85" s="105"/>
      <c r="S85" s="109"/>
      <c r="T85" s="109"/>
      <c r="U85" s="109"/>
      <c r="V85" s="104" t="str">
        <f t="shared" si="3"/>
        <v xml:space="preserve">  </v>
      </c>
      <c r="W85" s="105" t="str">
        <f t="shared" si="0"/>
        <v/>
      </c>
      <c r="X85" s="96"/>
      <c r="Y85" s="96"/>
      <c r="Z85" s="106" t="str">
        <f t="shared" si="1"/>
        <v/>
      </c>
      <c r="AA85" s="96"/>
      <c r="AB85" s="96"/>
      <c r="AC85" s="96"/>
      <c r="AD85" s="107" t="str">
        <f t="shared" si="14"/>
        <v/>
      </c>
      <c r="AE85" s="353"/>
      <c r="AF85" s="106" t="str">
        <f t="shared" si="2"/>
        <v/>
      </c>
      <c r="AG85" s="353"/>
      <c r="AH85" s="107" t="str">
        <f>IFERROR(IF(AND(W84="Impacto",W85="Impacto"),(AH84-(+AH84*Z85)),IF(W85="Impacto",(P81-(+P81*Z85)),IF(W85="Probabilidad",AH84,""))),"")</f>
        <v/>
      </c>
      <c r="AI85" s="353"/>
      <c r="AJ85" s="353"/>
      <c r="AK85" s="108"/>
      <c r="AL85" s="105"/>
      <c r="AM85" s="104"/>
      <c r="AN85" s="109"/>
      <c r="AO85" s="353"/>
      <c r="AP85" s="353"/>
      <c r="AQ85" s="358"/>
      <c r="AR85" s="359"/>
      <c r="AS85" s="360"/>
      <c r="AT85" s="101"/>
      <c r="AU85" s="101"/>
      <c r="AV85" s="101"/>
      <c r="AW85" s="101"/>
      <c r="AX85" s="101"/>
      <c r="AY85" s="101"/>
      <c r="AZ85" s="101"/>
      <c r="BA85" s="101"/>
      <c r="BB85" s="101"/>
      <c r="BC85" s="101"/>
      <c r="BD85" s="101"/>
      <c r="BE85" s="101"/>
      <c r="BF85" s="101"/>
      <c r="BG85" s="101"/>
      <c r="BH85" s="101"/>
      <c r="BI85" s="101"/>
      <c r="BJ85" s="101"/>
      <c r="BK85" s="101"/>
    </row>
    <row r="86" spans="1:63" ht="150" hidden="1" customHeight="1">
      <c r="A86" s="353"/>
      <c r="B86" s="353"/>
      <c r="C86" s="353"/>
      <c r="D86" s="353"/>
      <c r="E86" s="353"/>
      <c r="F86" s="353"/>
      <c r="G86" s="353"/>
      <c r="H86" s="353"/>
      <c r="I86" s="353"/>
      <c r="J86" s="353"/>
      <c r="K86" s="353"/>
      <c r="L86" s="353"/>
      <c r="M86" s="353"/>
      <c r="N86" s="353"/>
      <c r="O86" s="353"/>
      <c r="P86" s="353"/>
      <c r="Q86" s="353"/>
      <c r="R86" s="105"/>
      <c r="S86" s="109"/>
      <c r="T86" s="109"/>
      <c r="U86" s="109"/>
      <c r="V86" s="104" t="str">
        <f t="shared" si="3"/>
        <v xml:space="preserve">  </v>
      </c>
      <c r="W86" s="105" t="str">
        <f t="shared" si="0"/>
        <v/>
      </c>
      <c r="X86" s="96"/>
      <c r="Y86" s="96"/>
      <c r="Z86" s="106" t="str">
        <f t="shared" si="1"/>
        <v/>
      </c>
      <c r="AA86" s="96"/>
      <c r="AB86" s="96"/>
      <c r="AC86" s="96"/>
      <c r="AD86" s="107" t="str">
        <f t="shared" si="14"/>
        <v/>
      </c>
      <c r="AE86" s="353"/>
      <c r="AF86" s="106" t="str">
        <f t="shared" si="2"/>
        <v/>
      </c>
      <c r="AG86" s="353"/>
      <c r="AH86" s="107" t="str">
        <f>IFERROR(IF(AND(W84="Impacto",W85="Impacto",W86="Impacto"),(AH85-(+AH85*Z86)),IF(W86="Impacto",(P81-(+P81*Z86)),IF(W86="Probabilidad",AH85,""))),"")</f>
        <v/>
      </c>
      <c r="AI86" s="353"/>
      <c r="AJ86" s="353"/>
      <c r="AK86" s="108"/>
      <c r="AL86" s="105"/>
      <c r="AM86" s="104"/>
      <c r="AN86" s="109"/>
      <c r="AO86" s="353"/>
      <c r="AP86" s="353"/>
      <c r="AQ86" s="358"/>
      <c r="AR86" s="359"/>
      <c r="AS86" s="360"/>
      <c r="AT86" s="101"/>
      <c r="AU86" s="101"/>
      <c r="AV86" s="101"/>
      <c r="AW86" s="101"/>
      <c r="AX86" s="101"/>
      <c r="AY86" s="101"/>
      <c r="AZ86" s="101"/>
      <c r="BA86" s="101"/>
      <c r="BB86" s="101"/>
      <c r="BC86" s="101"/>
      <c r="BD86" s="101"/>
      <c r="BE86" s="101"/>
      <c r="BF86" s="101"/>
      <c r="BG86" s="101"/>
      <c r="BH86" s="101"/>
      <c r="BI86" s="101"/>
      <c r="BJ86" s="101"/>
      <c r="BK86" s="101"/>
    </row>
    <row r="87" spans="1:63" ht="150" hidden="1" customHeight="1" thickBot="1">
      <c r="A87" s="354"/>
      <c r="B87" s="353"/>
      <c r="C87" s="354"/>
      <c r="D87" s="354"/>
      <c r="E87" s="354"/>
      <c r="F87" s="354"/>
      <c r="G87" s="354"/>
      <c r="H87" s="354"/>
      <c r="I87" s="354"/>
      <c r="J87" s="354"/>
      <c r="K87" s="354"/>
      <c r="L87" s="354"/>
      <c r="M87" s="354"/>
      <c r="N87" s="354"/>
      <c r="O87" s="354"/>
      <c r="P87" s="354"/>
      <c r="Q87" s="354"/>
      <c r="R87" s="105"/>
      <c r="S87" s="109"/>
      <c r="T87" s="109"/>
      <c r="U87" s="109"/>
      <c r="V87" s="104" t="str">
        <f t="shared" si="3"/>
        <v xml:space="preserve">  </v>
      </c>
      <c r="W87" s="105" t="str">
        <f t="shared" si="0"/>
        <v/>
      </c>
      <c r="X87" s="96"/>
      <c r="Y87" s="96"/>
      <c r="Z87" s="106" t="str">
        <f t="shared" si="1"/>
        <v/>
      </c>
      <c r="AA87" s="96"/>
      <c r="AB87" s="96"/>
      <c r="AC87" s="96"/>
      <c r="AD87" s="107" t="str">
        <f t="shared" si="14"/>
        <v/>
      </c>
      <c r="AE87" s="354"/>
      <c r="AF87" s="106" t="str">
        <f t="shared" si="2"/>
        <v/>
      </c>
      <c r="AG87" s="354"/>
      <c r="AH87" s="107" t="str">
        <f>IFERROR(IF(AND(W84="Impacto",W85="Impacto",W86="Impacto",W87="Impacto"),(AH86-(+AH86*Z87)),IF(W87="Impacto",(P81-(+P81*Z87)),IF(W87="Probabilidad",AH86,""))),"")</f>
        <v/>
      </c>
      <c r="AI87" s="354"/>
      <c r="AJ87" s="354"/>
      <c r="AK87" s="108"/>
      <c r="AL87" s="105"/>
      <c r="AM87" s="104"/>
      <c r="AN87" s="109"/>
      <c r="AO87" s="354"/>
      <c r="AP87" s="354"/>
      <c r="AQ87" s="361"/>
      <c r="AR87" s="362"/>
      <c r="AS87" s="363"/>
      <c r="AT87" s="101"/>
      <c r="AU87" s="101"/>
      <c r="AV87" s="101"/>
      <c r="AW87" s="101"/>
      <c r="AX87" s="101"/>
      <c r="AY87" s="101"/>
      <c r="AZ87" s="101"/>
      <c r="BA87" s="101"/>
      <c r="BB87" s="101"/>
      <c r="BC87" s="101"/>
      <c r="BD87" s="101"/>
      <c r="BE87" s="101"/>
      <c r="BF87" s="101"/>
      <c r="BG87" s="101"/>
      <c r="BH87" s="101"/>
      <c r="BI87" s="101"/>
      <c r="BJ87" s="101"/>
      <c r="BK87" s="101"/>
    </row>
    <row r="88" spans="1:63" ht="150" hidden="1" customHeight="1">
      <c r="A88" s="372" t="s">
        <v>346</v>
      </c>
      <c r="B88" s="353"/>
      <c r="C88" s="373"/>
      <c r="D88" s="374"/>
      <c r="E88" s="375"/>
      <c r="F88" s="371"/>
      <c r="G88" s="371"/>
      <c r="H88" s="371" t="str">
        <f>+CONCATENATE(E88," ",F88," ",G88)</f>
        <v xml:space="preserve">  </v>
      </c>
      <c r="I88" s="376"/>
      <c r="J88" s="370"/>
      <c r="K88" s="365" t="str">
        <f>IF(J88&lt;=0,"",IF(J88&lt;=3,"Muy Baja",IF(J88&lt;=34,"Baja",IF(J88&lt;=600,"Media",IF(J88&lt;=6000,"Alta","Muy Alta")))))</f>
        <v/>
      </c>
      <c r="L88" s="364" t="str">
        <f>IF(K88="","",IF(K88="Muy Baja",0.2,IF(K88="Baja",0.4,IF(K88="Media",0.6,IF(K88="Alta",0.8,IF(K88="Muy Alta",1,))))))</f>
        <v/>
      </c>
      <c r="M88" s="364"/>
      <c r="N88" s="364">
        <f>IF(NOT(ISERROR(MATCH(M88,'[24]Tabla Impacto'!$B$222:$B$224,0))),'[24]Tabla Impacto'!$F$224,M88)</f>
        <v>0</v>
      </c>
      <c r="O88" s="365" t="str">
        <f>IF(OR(N88='[24]Tabla Impacto'!$C$12,N88='[24]Tabla Impacto'!$D$12),"Leve",IF(OR(N88='[24]Tabla Impacto'!$C$13,N88='[24]Tabla Impacto'!$D$13),"Menor",IF(OR(N88='[24]Tabla Impacto'!$C$14,N88='[24]Tabla Impacto'!$D$14),"Moderado",IF(OR(N88='[24]Tabla Impacto'!$C$15,N88='[24]Tabla Impacto'!$D$15),"Mayor",IF(OR(N88='[24]Tabla Impacto'!$C$16,N88='[24]Tabla Impacto'!$D$16),"Catastrófico","")))))</f>
        <v/>
      </c>
      <c r="P88" s="364" t="str">
        <f>IF(O88="","",IF(O88="Leve",0.2,IF(O88="Menor",0.4,IF(O88="Moderado",0.6,IF(O88="Mayor",0.8,IF(O88="Catastrófico",1,))))))</f>
        <v/>
      </c>
      <c r="Q88" s="366"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05"/>
      <c r="S88" s="104"/>
      <c r="T88" s="109"/>
      <c r="U88" s="104"/>
      <c r="V88" s="104" t="str">
        <f t="shared" si="3"/>
        <v xml:space="preserve">  </v>
      </c>
      <c r="W88" s="105" t="str">
        <f t="shared" si="0"/>
        <v/>
      </c>
      <c r="X88" s="96"/>
      <c r="Y88" s="96"/>
      <c r="Z88" s="106" t="str">
        <f t="shared" si="1"/>
        <v/>
      </c>
      <c r="AA88" s="96"/>
      <c r="AB88" s="96"/>
      <c r="AC88" s="96"/>
      <c r="AD88" s="107" t="str">
        <f>IFERROR(IF(W88="Probabilidad",(L88-(+L88*Z88)),IF(W88="Impacto",L88,"")),"")</f>
        <v/>
      </c>
      <c r="AE88" s="367" t="str">
        <f>IFERROR(LOOKUP(LOOKUP(2,1/(AD88:AD94&lt;&gt;""),AD88:AD94),'[24]Opciones Tratamiento'!$I$2:$I$6,'[24]Opciones Tratamiento'!$J$2:$J$6),"")</f>
        <v/>
      </c>
      <c r="AF88" s="106" t="str">
        <f t="shared" si="2"/>
        <v/>
      </c>
      <c r="AG88" s="367" t="str">
        <f>IFERROR(LOOKUP(LOOKUP(2,1/(AH88:AH94&lt;&gt;""),AH88:AH94),'[24]Opciones Tratamiento'!L2:M6),"")</f>
        <v/>
      </c>
      <c r="AH88" s="107" t="str">
        <f>IFERROR(IF(W88="Impacto",(P88-(+P88*Z88)),IF(W88="Probabilidad",P88,"")),"")</f>
        <v/>
      </c>
      <c r="AI88" s="368"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369"/>
      <c r="AK88" s="108"/>
      <c r="AL88" s="105"/>
      <c r="AM88" s="104"/>
      <c r="AN88" s="109"/>
      <c r="AO88" s="370"/>
      <c r="AP88" s="352"/>
      <c r="AQ88" s="355"/>
      <c r="AR88" s="356"/>
      <c r="AS88" s="357"/>
      <c r="AT88" s="101"/>
      <c r="AU88" s="101"/>
      <c r="AV88" s="101"/>
      <c r="AW88" s="101"/>
      <c r="AX88" s="101"/>
      <c r="AY88" s="101"/>
      <c r="AZ88" s="101"/>
      <c r="BA88" s="101"/>
      <c r="BB88" s="101"/>
      <c r="BC88" s="101"/>
      <c r="BD88" s="101"/>
      <c r="BE88" s="101"/>
      <c r="BF88" s="101"/>
      <c r="BG88" s="101"/>
      <c r="BH88" s="101"/>
      <c r="BI88" s="101"/>
      <c r="BJ88" s="101"/>
      <c r="BK88" s="101"/>
    </row>
    <row r="89" spans="1:63" ht="150" hidden="1" customHeight="1">
      <c r="A89" s="353"/>
      <c r="B89" s="353"/>
      <c r="C89" s="353"/>
      <c r="D89" s="353"/>
      <c r="E89" s="353"/>
      <c r="F89" s="353"/>
      <c r="G89" s="353"/>
      <c r="H89" s="353"/>
      <c r="I89" s="353"/>
      <c r="J89" s="353"/>
      <c r="K89" s="353"/>
      <c r="L89" s="353"/>
      <c r="M89" s="353"/>
      <c r="N89" s="353"/>
      <c r="O89" s="353"/>
      <c r="P89" s="353"/>
      <c r="Q89" s="353"/>
      <c r="R89" s="105"/>
      <c r="S89" s="109"/>
      <c r="T89" s="109"/>
      <c r="U89" s="109"/>
      <c r="V89" s="104" t="str">
        <f t="shared" si="3"/>
        <v xml:space="preserve">  </v>
      </c>
      <c r="W89" s="105" t="str">
        <f t="shared" si="0"/>
        <v/>
      </c>
      <c r="X89" s="96"/>
      <c r="Y89" s="96"/>
      <c r="Z89" s="106" t="str">
        <f t="shared" si="1"/>
        <v/>
      </c>
      <c r="AA89" s="96"/>
      <c r="AB89" s="96"/>
      <c r="AC89" s="96"/>
      <c r="AD89" s="107" t="str">
        <f t="shared" ref="AD89:AD94" si="15">IFERROR(IF(AND(W88="Probabilidad",W89="Probabilidad"),(AF88-(+AF88*Z89)),IF(W89="Probabilidad",(L88-(+L88*Z89)),IF(W89="Impacto",AF88,""))),"")</f>
        <v/>
      </c>
      <c r="AE89" s="353"/>
      <c r="AF89" s="106" t="str">
        <f t="shared" si="2"/>
        <v/>
      </c>
      <c r="AG89" s="353"/>
      <c r="AH89" s="107" t="str">
        <f>IFERROR(IF(AND(W88="Impacto",W89="Impacto"),(AH88-(+AH88*Z89)),IF(W89="Impacto",(P88-(+P88*Z89)),IF(W89="Probabilidad",AH88,""))),"")</f>
        <v/>
      </c>
      <c r="AI89" s="353"/>
      <c r="AJ89" s="353"/>
      <c r="AK89" s="108"/>
      <c r="AL89" s="105"/>
      <c r="AM89" s="104"/>
      <c r="AN89" s="109"/>
      <c r="AO89" s="353"/>
      <c r="AP89" s="353"/>
      <c r="AQ89" s="358"/>
      <c r="AR89" s="359"/>
      <c r="AS89" s="360"/>
      <c r="AT89" s="101"/>
      <c r="AU89" s="101"/>
      <c r="AV89" s="101"/>
      <c r="AW89" s="101"/>
      <c r="AX89" s="101"/>
      <c r="AY89" s="101"/>
      <c r="AZ89" s="101"/>
      <c r="BA89" s="101"/>
      <c r="BB89" s="101"/>
      <c r="BC89" s="101"/>
      <c r="BD89" s="101"/>
      <c r="BE89" s="101"/>
      <c r="BF89" s="101"/>
      <c r="BG89" s="101"/>
      <c r="BH89" s="101"/>
      <c r="BI89" s="101"/>
      <c r="BJ89" s="101"/>
      <c r="BK89" s="101"/>
    </row>
    <row r="90" spans="1:63" ht="150" hidden="1" customHeight="1">
      <c r="A90" s="353"/>
      <c r="B90" s="353"/>
      <c r="C90" s="353"/>
      <c r="D90" s="353"/>
      <c r="E90" s="353"/>
      <c r="F90" s="353"/>
      <c r="G90" s="353"/>
      <c r="H90" s="353"/>
      <c r="I90" s="353"/>
      <c r="J90" s="353"/>
      <c r="K90" s="353"/>
      <c r="L90" s="353"/>
      <c r="M90" s="353"/>
      <c r="N90" s="353"/>
      <c r="O90" s="353"/>
      <c r="P90" s="353"/>
      <c r="Q90" s="353"/>
      <c r="R90" s="105"/>
      <c r="S90" s="109"/>
      <c r="T90" s="109"/>
      <c r="U90" s="109"/>
      <c r="V90" s="104" t="str">
        <f t="shared" si="3"/>
        <v xml:space="preserve">  </v>
      </c>
      <c r="W90" s="105" t="str">
        <f t="shared" si="0"/>
        <v/>
      </c>
      <c r="X90" s="96"/>
      <c r="Y90" s="96"/>
      <c r="Z90" s="106" t="str">
        <f t="shared" si="1"/>
        <v/>
      </c>
      <c r="AA90" s="96"/>
      <c r="AB90" s="96"/>
      <c r="AC90" s="96"/>
      <c r="AD90" s="107" t="str">
        <f t="shared" si="15"/>
        <v/>
      </c>
      <c r="AE90" s="353"/>
      <c r="AF90" s="106" t="str">
        <f t="shared" si="2"/>
        <v/>
      </c>
      <c r="AG90" s="353"/>
      <c r="AH90" s="107" t="str">
        <f>IFERROR(IF(AND(W88="Impacto",W89="Impacto",W90="Impacto"),(AH89-(+AH89*Z90)),IF(W90="Impacto",(P88-(+P88*Z90)),IF(W90="Probabilidad",AH89,""))),"")</f>
        <v/>
      </c>
      <c r="AI90" s="353"/>
      <c r="AJ90" s="353"/>
      <c r="AK90" s="108"/>
      <c r="AL90" s="105"/>
      <c r="AM90" s="104"/>
      <c r="AN90" s="109"/>
      <c r="AO90" s="353"/>
      <c r="AP90" s="353"/>
      <c r="AQ90" s="358"/>
      <c r="AR90" s="359"/>
      <c r="AS90" s="360"/>
      <c r="AT90" s="101"/>
      <c r="AU90" s="101"/>
      <c r="AV90" s="101"/>
      <c r="AW90" s="101"/>
      <c r="AX90" s="101"/>
      <c r="AY90" s="101"/>
      <c r="AZ90" s="101"/>
      <c r="BA90" s="101"/>
      <c r="BB90" s="101"/>
      <c r="BC90" s="101"/>
      <c r="BD90" s="101"/>
      <c r="BE90" s="101"/>
      <c r="BF90" s="101"/>
      <c r="BG90" s="101"/>
      <c r="BH90" s="101"/>
      <c r="BI90" s="101"/>
      <c r="BJ90" s="101"/>
      <c r="BK90" s="101"/>
    </row>
    <row r="91" spans="1:63" ht="150" hidden="1" customHeight="1">
      <c r="A91" s="353"/>
      <c r="B91" s="353"/>
      <c r="C91" s="353"/>
      <c r="D91" s="353"/>
      <c r="E91" s="353"/>
      <c r="F91" s="353"/>
      <c r="G91" s="353"/>
      <c r="H91" s="353"/>
      <c r="I91" s="353"/>
      <c r="J91" s="353"/>
      <c r="K91" s="353"/>
      <c r="L91" s="353"/>
      <c r="M91" s="353"/>
      <c r="N91" s="353"/>
      <c r="O91" s="353"/>
      <c r="P91" s="353"/>
      <c r="Q91" s="353"/>
      <c r="R91" s="105"/>
      <c r="S91" s="109"/>
      <c r="T91" s="109"/>
      <c r="U91" s="109"/>
      <c r="V91" s="104" t="str">
        <f t="shared" si="3"/>
        <v xml:space="preserve">  </v>
      </c>
      <c r="W91" s="105" t="str">
        <f t="shared" si="0"/>
        <v/>
      </c>
      <c r="X91" s="96"/>
      <c r="Y91" s="96"/>
      <c r="Z91" s="106" t="str">
        <f t="shared" si="1"/>
        <v/>
      </c>
      <c r="AA91" s="96"/>
      <c r="AB91" s="96"/>
      <c r="AC91" s="96"/>
      <c r="AD91" s="107" t="str">
        <f t="shared" si="15"/>
        <v/>
      </c>
      <c r="AE91" s="353"/>
      <c r="AF91" s="106" t="str">
        <f t="shared" si="2"/>
        <v/>
      </c>
      <c r="AG91" s="353"/>
      <c r="AH91" s="107" t="str">
        <f>IFERROR(IF(AND(W90="Impacto",W91="Impacto"),(AH90-(+AH90*Z91)),IF(W91="Impacto",(P88-(+P88*Z91)),IF(W91="Probabilidad",AH90,""))),"")</f>
        <v/>
      </c>
      <c r="AI91" s="353"/>
      <c r="AJ91" s="353"/>
      <c r="AK91" s="108"/>
      <c r="AL91" s="105"/>
      <c r="AM91" s="104"/>
      <c r="AN91" s="109"/>
      <c r="AO91" s="353"/>
      <c r="AP91" s="353"/>
      <c r="AQ91" s="358"/>
      <c r="AR91" s="359"/>
      <c r="AS91" s="360"/>
      <c r="AT91" s="101"/>
      <c r="AU91" s="101"/>
      <c r="AV91" s="101"/>
      <c r="AW91" s="101"/>
      <c r="AX91" s="101"/>
      <c r="AY91" s="101"/>
      <c r="AZ91" s="101"/>
      <c r="BA91" s="101"/>
      <c r="BB91" s="101"/>
      <c r="BC91" s="101"/>
      <c r="BD91" s="101"/>
      <c r="BE91" s="101"/>
      <c r="BF91" s="101"/>
      <c r="BG91" s="101"/>
      <c r="BH91" s="101"/>
      <c r="BI91" s="101"/>
      <c r="BJ91" s="101"/>
      <c r="BK91" s="101"/>
    </row>
    <row r="92" spans="1:63" ht="150" hidden="1" customHeight="1">
      <c r="A92" s="353"/>
      <c r="B92" s="353"/>
      <c r="C92" s="353"/>
      <c r="D92" s="353"/>
      <c r="E92" s="353"/>
      <c r="F92" s="353"/>
      <c r="G92" s="353"/>
      <c r="H92" s="353"/>
      <c r="I92" s="353"/>
      <c r="J92" s="353"/>
      <c r="K92" s="353"/>
      <c r="L92" s="353"/>
      <c r="M92" s="353"/>
      <c r="N92" s="353"/>
      <c r="O92" s="353"/>
      <c r="P92" s="353"/>
      <c r="Q92" s="353"/>
      <c r="R92" s="105"/>
      <c r="S92" s="109"/>
      <c r="T92" s="109"/>
      <c r="U92" s="109"/>
      <c r="V92" s="104" t="str">
        <f t="shared" si="3"/>
        <v xml:space="preserve">  </v>
      </c>
      <c r="W92" s="105" t="str">
        <f t="shared" si="0"/>
        <v/>
      </c>
      <c r="X92" s="96"/>
      <c r="Y92" s="96"/>
      <c r="Z92" s="106" t="str">
        <f t="shared" si="1"/>
        <v/>
      </c>
      <c r="AA92" s="96"/>
      <c r="AB92" s="96"/>
      <c r="AC92" s="96"/>
      <c r="AD92" s="107" t="str">
        <f t="shared" si="15"/>
        <v/>
      </c>
      <c r="AE92" s="353"/>
      <c r="AF92" s="106" t="str">
        <f t="shared" si="2"/>
        <v/>
      </c>
      <c r="AG92" s="353"/>
      <c r="AH92" s="107" t="str">
        <f>IFERROR(IF(AND(W91="Impacto",W92="Impacto"),(AH91-(+AH91*Z92)),IF(W92="Impacto",(P88-(+P88*Z92)),IF(W92="Probabilidad",AH91,""))),"")</f>
        <v/>
      </c>
      <c r="AI92" s="353"/>
      <c r="AJ92" s="353"/>
      <c r="AK92" s="108"/>
      <c r="AL92" s="105"/>
      <c r="AM92" s="104"/>
      <c r="AN92" s="109"/>
      <c r="AO92" s="353"/>
      <c r="AP92" s="353"/>
      <c r="AQ92" s="358"/>
      <c r="AR92" s="359"/>
      <c r="AS92" s="360"/>
      <c r="AT92" s="101"/>
      <c r="AU92" s="101"/>
      <c r="AV92" s="101"/>
      <c r="AW92" s="101"/>
      <c r="AX92" s="101"/>
      <c r="AY92" s="101"/>
      <c r="AZ92" s="101"/>
      <c r="BA92" s="101"/>
      <c r="BB92" s="101"/>
      <c r="BC92" s="101"/>
      <c r="BD92" s="101"/>
      <c r="BE92" s="101"/>
      <c r="BF92" s="101"/>
      <c r="BG92" s="101"/>
      <c r="BH92" s="101"/>
      <c r="BI92" s="101"/>
      <c r="BJ92" s="101"/>
      <c r="BK92" s="101"/>
    </row>
    <row r="93" spans="1:63" ht="150" hidden="1" customHeight="1">
      <c r="A93" s="353"/>
      <c r="B93" s="353"/>
      <c r="C93" s="353"/>
      <c r="D93" s="353"/>
      <c r="E93" s="353"/>
      <c r="F93" s="353"/>
      <c r="G93" s="353"/>
      <c r="H93" s="353"/>
      <c r="I93" s="353"/>
      <c r="J93" s="353"/>
      <c r="K93" s="353"/>
      <c r="L93" s="353"/>
      <c r="M93" s="353"/>
      <c r="N93" s="353"/>
      <c r="O93" s="353"/>
      <c r="P93" s="353"/>
      <c r="Q93" s="353"/>
      <c r="R93" s="105"/>
      <c r="S93" s="109"/>
      <c r="T93" s="109"/>
      <c r="U93" s="109"/>
      <c r="V93" s="104" t="str">
        <f t="shared" si="3"/>
        <v xml:space="preserve">  </v>
      </c>
      <c r="W93" s="105" t="str">
        <f t="shared" si="0"/>
        <v/>
      </c>
      <c r="X93" s="96"/>
      <c r="Y93" s="96"/>
      <c r="Z93" s="106" t="str">
        <f t="shared" si="1"/>
        <v/>
      </c>
      <c r="AA93" s="96"/>
      <c r="AB93" s="96"/>
      <c r="AC93" s="96"/>
      <c r="AD93" s="107" t="str">
        <f t="shared" si="15"/>
        <v/>
      </c>
      <c r="AE93" s="353"/>
      <c r="AF93" s="106" t="str">
        <f t="shared" si="2"/>
        <v/>
      </c>
      <c r="AG93" s="353"/>
      <c r="AH93" s="107" t="str">
        <f>IFERROR(IF(AND(W91="Impacto",W92="Impacto",W93="Impacto"),(AH92-(+AH92*Z93)),IF(W93="Impacto",(P88-(+P88*Z93)),IF(W93="Probabilidad",AH92,""))),"")</f>
        <v/>
      </c>
      <c r="AI93" s="353"/>
      <c r="AJ93" s="353"/>
      <c r="AK93" s="108"/>
      <c r="AL93" s="105"/>
      <c r="AM93" s="104"/>
      <c r="AN93" s="109"/>
      <c r="AO93" s="353"/>
      <c r="AP93" s="353"/>
      <c r="AQ93" s="358"/>
      <c r="AR93" s="359"/>
      <c r="AS93" s="360"/>
      <c r="AT93" s="101"/>
      <c r="AU93" s="101"/>
      <c r="AV93" s="101"/>
      <c r="AW93" s="101"/>
      <c r="AX93" s="101"/>
      <c r="AY93" s="101"/>
      <c r="AZ93" s="101"/>
      <c r="BA93" s="101"/>
      <c r="BB93" s="101"/>
      <c r="BC93" s="101"/>
      <c r="BD93" s="101"/>
      <c r="BE93" s="101"/>
      <c r="BF93" s="101"/>
      <c r="BG93" s="101"/>
      <c r="BH93" s="101"/>
      <c r="BI93" s="101"/>
      <c r="BJ93" s="101"/>
      <c r="BK93" s="101"/>
    </row>
    <row r="94" spans="1:63" ht="150" hidden="1" customHeight="1">
      <c r="A94" s="354"/>
      <c r="B94" s="354"/>
      <c r="C94" s="354"/>
      <c r="D94" s="354"/>
      <c r="E94" s="354"/>
      <c r="F94" s="354"/>
      <c r="G94" s="354"/>
      <c r="H94" s="354"/>
      <c r="I94" s="354"/>
      <c r="J94" s="354"/>
      <c r="K94" s="354"/>
      <c r="L94" s="354"/>
      <c r="M94" s="354"/>
      <c r="N94" s="354"/>
      <c r="O94" s="354"/>
      <c r="P94" s="354"/>
      <c r="Q94" s="354"/>
      <c r="R94" s="105"/>
      <c r="S94" s="109"/>
      <c r="T94" s="109"/>
      <c r="U94" s="109"/>
      <c r="V94" s="104" t="str">
        <f t="shared" si="3"/>
        <v xml:space="preserve">  </v>
      </c>
      <c r="W94" s="105" t="str">
        <f t="shared" si="0"/>
        <v/>
      </c>
      <c r="X94" s="96"/>
      <c r="Y94" s="96"/>
      <c r="Z94" s="106" t="str">
        <f t="shared" si="1"/>
        <v/>
      </c>
      <c r="AA94" s="96"/>
      <c r="AB94" s="96"/>
      <c r="AC94" s="96"/>
      <c r="AD94" s="107" t="str">
        <f t="shared" si="15"/>
        <v/>
      </c>
      <c r="AE94" s="354"/>
      <c r="AF94" s="106" t="str">
        <f t="shared" si="2"/>
        <v/>
      </c>
      <c r="AG94" s="354"/>
      <c r="AH94" s="107" t="str">
        <f>IFERROR(IF(AND(W91="Impacto",W92="Impacto",W93="Impacto",W94="Impacto"),(AH93-(+AH93*Z94)),IF(W94="Impacto",(P88-(+P88*Z94)),IF(W94="Probabilidad",AH93,""))),"")</f>
        <v/>
      </c>
      <c r="AI94" s="354"/>
      <c r="AJ94" s="354"/>
      <c r="AK94" s="108"/>
      <c r="AL94" s="105"/>
      <c r="AM94" s="104"/>
      <c r="AN94" s="109"/>
      <c r="AO94" s="354"/>
      <c r="AP94" s="354"/>
      <c r="AQ94" s="361"/>
      <c r="AR94" s="362"/>
      <c r="AS94" s="363"/>
      <c r="AT94" s="101"/>
      <c r="AU94" s="101"/>
      <c r="AV94" s="101"/>
      <c r="AW94" s="101"/>
      <c r="AX94" s="101"/>
      <c r="AY94" s="101"/>
      <c r="AZ94" s="101"/>
      <c r="BA94" s="101"/>
      <c r="BB94" s="101"/>
      <c r="BC94" s="101"/>
      <c r="BD94" s="101"/>
      <c r="BE94" s="101"/>
      <c r="BF94" s="101"/>
      <c r="BG94" s="101"/>
      <c r="BH94" s="101"/>
      <c r="BI94" s="101"/>
      <c r="BJ94" s="101"/>
      <c r="BK94" s="101"/>
    </row>
    <row r="95" spans="1:63" ht="16.5" customHeight="1">
      <c r="A95" s="112"/>
      <c r="B95" s="112"/>
      <c r="C95" s="112"/>
      <c r="D95" s="112"/>
      <c r="E95" s="112"/>
      <c r="F95" s="112"/>
      <c r="G95" s="112"/>
      <c r="H95" s="112"/>
      <c r="I95" s="112"/>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row>
    <row r="96" spans="1:63" ht="16.5" customHeight="1">
      <c r="A96" s="112"/>
      <c r="B96" s="112"/>
      <c r="C96" s="112"/>
      <c r="D96" s="112"/>
      <c r="E96" s="112"/>
      <c r="F96" s="112"/>
      <c r="G96" s="112"/>
      <c r="H96" s="112"/>
      <c r="I96" s="112"/>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row>
    <row r="97" spans="1:63" ht="16.5" customHeight="1">
      <c r="A97" s="112"/>
      <c r="B97" s="112"/>
      <c r="C97" s="112"/>
      <c r="D97" s="112"/>
      <c r="E97" s="112"/>
      <c r="F97" s="112"/>
      <c r="G97" s="112"/>
      <c r="H97" s="112"/>
      <c r="I97" s="112"/>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row>
    <row r="98" spans="1:63" ht="16.5" customHeight="1">
      <c r="A98" s="112"/>
      <c r="B98" s="112"/>
      <c r="C98" s="112"/>
      <c r="D98" s="112"/>
      <c r="E98" s="112"/>
      <c r="F98" s="112"/>
      <c r="G98" s="112"/>
      <c r="H98" s="112"/>
      <c r="I98" s="112"/>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row>
    <row r="99" spans="1:63" ht="16.5" customHeight="1">
      <c r="A99" s="112"/>
      <c r="B99" s="112"/>
      <c r="C99" s="112"/>
      <c r="D99" s="112"/>
      <c r="E99" s="112"/>
      <c r="F99" s="112"/>
      <c r="G99" s="112"/>
      <c r="H99" s="112"/>
      <c r="I99" s="112"/>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row>
    <row r="100" spans="1:63" ht="16.5" customHeight="1">
      <c r="A100" s="112"/>
      <c r="B100" s="112"/>
      <c r="C100" s="112"/>
      <c r="D100" s="112"/>
      <c r="E100" s="112"/>
      <c r="F100" s="112"/>
      <c r="G100" s="112"/>
      <c r="H100" s="112"/>
      <c r="I100" s="112"/>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row>
    <row r="101" spans="1:63" ht="16.5" customHeight="1">
      <c r="A101" s="112"/>
      <c r="B101" s="112"/>
      <c r="C101" s="112"/>
      <c r="D101" s="112"/>
      <c r="E101" s="112"/>
      <c r="F101" s="112"/>
      <c r="G101" s="112"/>
      <c r="H101" s="112"/>
      <c r="I101" s="112"/>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row>
    <row r="102" spans="1:63" ht="16.5" customHeight="1">
      <c r="A102" s="112"/>
      <c r="B102" s="112"/>
      <c r="C102" s="112"/>
      <c r="D102" s="112"/>
      <c r="E102" s="112"/>
      <c r="F102" s="112"/>
      <c r="G102" s="112"/>
      <c r="H102" s="112"/>
      <c r="I102" s="112"/>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row>
    <row r="103" spans="1:63" ht="16.5" customHeight="1">
      <c r="A103" s="112"/>
      <c r="B103" s="112"/>
      <c r="C103" s="112"/>
      <c r="D103" s="112"/>
      <c r="E103" s="112"/>
      <c r="F103" s="112"/>
      <c r="G103" s="112"/>
      <c r="H103" s="112"/>
      <c r="I103" s="112"/>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row>
    <row r="104" spans="1:63" ht="16.5" customHeight="1">
      <c r="A104" s="112"/>
      <c r="B104" s="112"/>
      <c r="C104" s="112"/>
      <c r="D104" s="112"/>
      <c r="E104" s="112"/>
      <c r="F104" s="112"/>
      <c r="G104" s="112"/>
      <c r="H104" s="112"/>
      <c r="I104" s="112"/>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row>
    <row r="105" spans="1:63" ht="16.5" customHeight="1">
      <c r="A105" s="112"/>
      <c r="B105" s="112"/>
      <c r="C105" s="112"/>
      <c r="D105" s="112"/>
      <c r="E105" s="112"/>
      <c r="F105" s="112"/>
      <c r="G105" s="112"/>
      <c r="H105" s="112"/>
      <c r="I105" s="112"/>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row>
    <row r="106" spans="1:63" ht="16.5" customHeight="1">
      <c r="A106" s="112"/>
      <c r="B106" s="112"/>
      <c r="C106" s="112"/>
      <c r="D106" s="112"/>
      <c r="E106" s="112"/>
      <c r="F106" s="112"/>
      <c r="G106" s="112"/>
      <c r="H106" s="112"/>
      <c r="I106" s="112"/>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row>
    <row r="107" spans="1:63" ht="16.5" customHeight="1">
      <c r="A107" s="112"/>
      <c r="B107" s="112"/>
      <c r="C107" s="112"/>
      <c r="D107" s="112"/>
      <c r="E107" s="112"/>
      <c r="F107" s="112"/>
      <c r="G107" s="112"/>
      <c r="H107" s="112"/>
      <c r="I107" s="112"/>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row>
    <row r="108" spans="1:63" ht="16.5" customHeight="1">
      <c r="A108" s="112"/>
      <c r="B108" s="112"/>
      <c r="C108" s="112"/>
      <c r="D108" s="112"/>
      <c r="E108" s="112"/>
      <c r="F108" s="112"/>
      <c r="G108" s="112"/>
      <c r="H108" s="112"/>
      <c r="I108" s="112"/>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row>
    <row r="109" spans="1:63" ht="16.5" customHeight="1">
      <c r="A109" s="112"/>
      <c r="B109" s="112"/>
      <c r="C109" s="112"/>
      <c r="D109" s="112"/>
      <c r="E109" s="112"/>
      <c r="F109" s="112"/>
      <c r="G109" s="112"/>
      <c r="H109" s="112"/>
      <c r="I109" s="112"/>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row>
    <row r="110" spans="1:63" ht="16.5" customHeight="1">
      <c r="A110" s="112"/>
      <c r="B110" s="112"/>
      <c r="C110" s="112"/>
      <c r="D110" s="112"/>
      <c r="E110" s="112"/>
      <c r="F110" s="112"/>
      <c r="G110" s="112"/>
      <c r="H110" s="112"/>
      <c r="I110" s="112"/>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row>
    <row r="111" spans="1:63" ht="16.5" customHeight="1">
      <c r="A111" s="112"/>
      <c r="B111" s="112"/>
      <c r="C111" s="112"/>
      <c r="D111" s="112"/>
      <c r="E111" s="112"/>
      <c r="F111" s="112"/>
      <c r="G111" s="112"/>
      <c r="H111" s="112"/>
      <c r="I111" s="112"/>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row>
    <row r="112" spans="1:63" ht="16.5" customHeight="1">
      <c r="A112" s="112"/>
      <c r="B112" s="112"/>
      <c r="C112" s="112"/>
      <c r="D112" s="112"/>
      <c r="E112" s="112"/>
      <c r="F112" s="112"/>
      <c r="G112" s="112"/>
      <c r="H112" s="112"/>
      <c r="I112" s="112"/>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row>
    <row r="113" spans="1:63" ht="16.5" customHeight="1">
      <c r="A113" s="112"/>
      <c r="B113" s="112"/>
      <c r="C113" s="112"/>
      <c r="D113" s="112"/>
      <c r="E113" s="112"/>
      <c r="F113" s="112"/>
      <c r="G113" s="112"/>
      <c r="H113" s="112"/>
      <c r="I113" s="112"/>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row>
    <row r="114" spans="1:63" ht="16.5" customHeight="1">
      <c r="A114" s="112"/>
      <c r="B114" s="112"/>
      <c r="C114" s="112"/>
      <c r="D114" s="112"/>
      <c r="E114" s="112"/>
      <c r="F114" s="112"/>
      <c r="G114" s="112"/>
      <c r="H114" s="112"/>
      <c r="I114" s="112"/>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row>
    <row r="115" spans="1:63" ht="16.5" customHeight="1">
      <c r="A115" s="112"/>
      <c r="B115" s="112"/>
      <c r="C115" s="112"/>
      <c r="D115" s="112"/>
      <c r="E115" s="112"/>
      <c r="F115" s="112"/>
      <c r="G115" s="112"/>
      <c r="H115" s="112"/>
      <c r="I115" s="112"/>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row>
    <row r="116" spans="1:63" ht="16.5" customHeight="1">
      <c r="A116" s="112"/>
      <c r="B116" s="112"/>
      <c r="C116" s="112"/>
      <c r="D116" s="112"/>
      <c r="E116" s="112"/>
      <c r="F116" s="112"/>
      <c r="G116" s="112"/>
      <c r="H116" s="112"/>
      <c r="I116" s="112"/>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row>
    <row r="117" spans="1:63" ht="16.5" customHeight="1">
      <c r="A117" s="112"/>
      <c r="B117" s="112"/>
      <c r="C117" s="112"/>
      <c r="D117" s="112"/>
      <c r="E117" s="112"/>
      <c r="F117" s="112"/>
      <c r="G117" s="112"/>
      <c r="H117" s="112"/>
      <c r="I117" s="112"/>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row>
    <row r="118" spans="1:63" ht="16.5" customHeight="1">
      <c r="A118" s="112"/>
      <c r="B118" s="112"/>
      <c r="C118" s="112"/>
      <c r="D118" s="112"/>
      <c r="E118" s="112"/>
      <c r="F118" s="112"/>
      <c r="G118" s="112"/>
      <c r="H118" s="112"/>
      <c r="I118" s="112"/>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row>
    <row r="119" spans="1:63" ht="16.5" customHeight="1">
      <c r="A119" s="112"/>
      <c r="B119" s="112"/>
      <c r="C119" s="112"/>
      <c r="D119" s="112"/>
      <c r="E119" s="112"/>
      <c r="F119" s="112"/>
      <c r="G119" s="112"/>
      <c r="H119" s="112"/>
      <c r="I119" s="112"/>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row>
    <row r="120" spans="1:63" ht="16.5" customHeight="1">
      <c r="A120" s="112"/>
      <c r="B120" s="112"/>
      <c r="C120" s="112"/>
      <c r="D120" s="112"/>
      <c r="E120" s="112"/>
      <c r="F120" s="112"/>
      <c r="G120" s="112"/>
      <c r="H120" s="112"/>
      <c r="I120" s="112"/>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row>
    <row r="121" spans="1:63" ht="16.5" customHeight="1">
      <c r="A121" s="112"/>
      <c r="B121" s="112"/>
      <c r="C121" s="112"/>
      <c r="D121" s="112"/>
      <c r="E121" s="112"/>
      <c r="F121" s="112"/>
      <c r="G121" s="112"/>
      <c r="H121" s="112"/>
      <c r="I121" s="112"/>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row>
    <row r="122" spans="1:63" ht="16.5" customHeight="1">
      <c r="A122" s="112"/>
      <c r="B122" s="112"/>
      <c r="C122" s="112"/>
      <c r="D122" s="112"/>
      <c r="E122" s="112"/>
      <c r="F122" s="112"/>
      <c r="G122" s="112"/>
      <c r="H122" s="112"/>
      <c r="I122" s="112"/>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row>
    <row r="123" spans="1:63" ht="16.5" customHeight="1">
      <c r="A123" s="112"/>
      <c r="B123" s="112"/>
      <c r="C123" s="112"/>
      <c r="D123" s="112"/>
      <c r="E123" s="112"/>
      <c r="F123" s="112"/>
      <c r="G123" s="112"/>
      <c r="H123" s="112"/>
      <c r="I123" s="112"/>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row>
    <row r="124" spans="1:63" ht="16.5" customHeight="1">
      <c r="A124" s="112"/>
      <c r="B124" s="112"/>
      <c r="C124" s="112"/>
      <c r="D124" s="112"/>
      <c r="E124" s="112"/>
      <c r="F124" s="112"/>
      <c r="G124" s="112"/>
      <c r="H124" s="112"/>
      <c r="I124" s="112"/>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row>
    <row r="125" spans="1:63" ht="16.5" customHeight="1">
      <c r="A125" s="112"/>
      <c r="B125" s="112"/>
      <c r="C125" s="112"/>
      <c r="D125" s="112"/>
      <c r="E125" s="112"/>
      <c r="F125" s="112"/>
      <c r="G125" s="112"/>
      <c r="H125" s="112"/>
      <c r="I125" s="112"/>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row>
    <row r="126" spans="1:63" ht="16.5" customHeight="1">
      <c r="A126" s="112"/>
      <c r="B126" s="112"/>
      <c r="C126" s="112"/>
      <c r="D126" s="112"/>
      <c r="E126" s="112"/>
      <c r="F126" s="112"/>
      <c r="G126" s="112"/>
      <c r="H126" s="112"/>
      <c r="I126" s="112"/>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row>
    <row r="127" spans="1:63" ht="16.5" customHeight="1">
      <c r="A127" s="112"/>
      <c r="B127" s="112"/>
      <c r="C127" s="112"/>
      <c r="D127" s="112"/>
      <c r="E127" s="112"/>
      <c r="F127" s="112"/>
      <c r="G127" s="112"/>
      <c r="H127" s="112"/>
      <c r="I127" s="112"/>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row>
    <row r="128" spans="1:63" ht="16.5" customHeight="1">
      <c r="A128" s="112"/>
      <c r="B128" s="112"/>
      <c r="C128" s="112"/>
      <c r="D128" s="112"/>
      <c r="E128" s="112"/>
      <c r="F128" s="112"/>
      <c r="G128" s="112"/>
      <c r="H128" s="112"/>
      <c r="I128" s="112"/>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row>
    <row r="129" spans="1:63" ht="16.5" customHeight="1">
      <c r="A129" s="112"/>
      <c r="B129" s="112"/>
      <c r="C129" s="112"/>
      <c r="D129" s="112"/>
      <c r="E129" s="112"/>
      <c r="F129" s="112"/>
      <c r="G129" s="112"/>
      <c r="H129" s="112"/>
      <c r="I129" s="112"/>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row>
    <row r="130" spans="1:63" ht="16.5" customHeight="1">
      <c r="A130" s="112"/>
      <c r="B130" s="112"/>
      <c r="C130" s="112"/>
      <c r="D130" s="112"/>
      <c r="E130" s="112"/>
      <c r="F130" s="112"/>
      <c r="G130" s="112"/>
      <c r="H130" s="112"/>
      <c r="I130" s="112"/>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row>
    <row r="131" spans="1:63" ht="16.5" customHeight="1">
      <c r="A131" s="112"/>
      <c r="B131" s="112"/>
      <c r="C131" s="112"/>
      <c r="D131" s="112"/>
      <c r="E131" s="112"/>
      <c r="F131" s="112"/>
      <c r="G131" s="112"/>
      <c r="H131" s="112"/>
      <c r="I131" s="112"/>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row>
    <row r="132" spans="1:63" ht="16.5" customHeight="1">
      <c r="A132" s="112"/>
      <c r="B132" s="112"/>
      <c r="C132" s="112"/>
      <c r="D132" s="112"/>
      <c r="E132" s="112"/>
      <c r="F132" s="112"/>
      <c r="G132" s="112"/>
      <c r="H132" s="112"/>
      <c r="I132" s="112"/>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row>
    <row r="133" spans="1:63" ht="16.5" customHeight="1">
      <c r="A133" s="112"/>
      <c r="B133" s="112"/>
      <c r="C133" s="112"/>
      <c r="D133" s="112"/>
      <c r="E133" s="112"/>
      <c r="F133" s="112"/>
      <c r="G133" s="112"/>
      <c r="H133" s="112"/>
      <c r="I133" s="112"/>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row>
    <row r="134" spans="1:63" ht="16.5" customHeight="1">
      <c r="A134" s="112"/>
      <c r="B134" s="112"/>
      <c r="C134" s="112"/>
      <c r="D134" s="112"/>
      <c r="E134" s="112"/>
      <c r="F134" s="112"/>
      <c r="G134" s="112"/>
      <c r="H134" s="112"/>
      <c r="I134" s="112"/>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row>
    <row r="135" spans="1:63" ht="16.5" customHeight="1">
      <c r="A135" s="112"/>
      <c r="B135" s="112"/>
      <c r="C135" s="112"/>
      <c r="D135" s="112"/>
      <c r="E135" s="112"/>
      <c r="F135" s="112"/>
      <c r="G135" s="112"/>
      <c r="H135" s="112"/>
      <c r="I135" s="112"/>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row>
    <row r="136" spans="1:63" ht="16.5" customHeight="1">
      <c r="A136" s="112"/>
      <c r="B136" s="112"/>
      <c r="C136" s="112"/>
      <c r="D136" s="112"/>
      <c r="E136" s="112"/>
      <c r="F136" s="112"/>
      <c r="G136" s="112"/>
      <c r="H136" s="112"/>
      <c r="I136" s="112"/>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row>
    <row r="137" spans="1:63" ht="16.5" customHeight="1">
      <c r="A137" s="112"/>
      <c r="B137" s="112"/>
      <c r="C137" s="112"/>
      <c r="D137" s="112"/>
      <c r="E137" s="112"/>
      <c r="F137" s="112"/>
      <c r="G137" s="112"/>
      <c r="H137" s="112"/>
      <c r="I137" s="112"/>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row>
    <row r="138" spans="1:63" ht="16.5" customHeight="1">
      <c r="A138" s="112"/>
      <c r="B138" s="112"/>
      <c r="C138" s="112"/>
      <c r="D138" s="112"/>
      <c r="E138" s="112"/>
      <c r="F138" s="112"/>
      <c r="G138" s="112"/>
      <c r="H138" s="112"/>
      <c r="I138" s="112"/>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row>
    <row r="139" spans="1:63" ht="16.5" customHeight="1">
      <c r="A139" s="112"/>
      <c r="B139" s="112"/>
      <c r="C139" s="112"/>
      <c r="D139" s="112"/>
      <c r="E139" s="112"/>
      <c r="F139" s="112"/>
      <c r="G139" s="112"/>
      <c r="H139" s="112"/>
      <c r="I139" s="112"/>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row>
    <row r="140" spans="1:63" ht="16.5" customHeight="1">
      <c r="A140" s="112"/>
      <c r="B140" s="112"/>
      <c r="C140" s="112"/>
      <c r="D140" s="112"/>
      <c r="E140" s="112"/>
      <c r="F140" s="112"/>
      <c r="G140" s="112"/>
      <c r="H140" s="112"/>
      <c r="I140" s="112"/>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row>
    <row r="141" spans="1:63" ht="16.5" customHeight="1">
      <c r="A141" s="112"/>
      <c r="B141" s="112"/>
      <c r="C141" s="112"/>
      <c r="D141" s="112"/>
      <c r="E141" s="112"/>
      <c r="F141" s="112"/>
      <c r="G141" s="112"/>
      <c r="H141" s="112"/>
      <c r="I141" s="112"/>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row>
    <row r="142" spans="1:63" ht="16.5" customHeight="1">
      <c r="A142" s="112"/>
      <c r="B142" s="112"/>
      <c r="C142" s="112"/>
      <c r="D142" s="112"/>
      <c r="E142" s="112"/>
      <c r="F142" s="112"/>
      <c r="G142" s="112"/>
      <c r="H142" s="112"/>
      <c r="I142" s="112"/>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row>
    <row r="143" spans="1:63" ht="16.5" customHeight="1">
      <c r="A143" s="112"/>
      <c r="B143" s="112"/>
      <c r="C143" s="112"/>
      <c r="D143" s="112"/>
      <c r="E143" s="112"/>
      <c r="F143" s="112"/>
      <c r="G143" s="112"/>
      <c r="H143" s="112"/>
      <c r="I143" s="112"/>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row>
    <row r="144" spans="1:63" ht="16.5" customHeight="1">
      <c r="A144" s="112"/>
      <c r="B144" s="112"/>
      <c r="C144" s="112"/>
      <c r="D144" s="112"/>
      <c r="E144" s="112"/>
      <c r="F144" s="112"/>
      <c r="G144" s="112"/>
      <c r="H144" s="112"/>
      <c r="I144" s="112"/>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row>
    <row r="145" spans="1:63" ht="16.5" customHeight="1">
      <c r="A145" s="112"/>
      <c r="B145" s="112"/>
      <c r="C145" s="112"/>
      <c r="D145" s="112"/>
      <c r="E145" s="112"/>
      <c r="F145" s="112"/>
      <c r="G145" s="112"/>
      <c r="H145" s="112"/>
      <c r="I145" s="112"/>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row>
    <row r="146" spans="1:63" ht="16.5" customHeight="1">
      <c r="A146" s="112"/>
      <c r="B146" s="112"/>
      <c r="C146" s="112"/>
      <c r="D146" s="112"/>
      <c r="E146" s="112"/>
      <c r="F146" s="112"/>
      <c r="G146" s="112"/>
      <c r="H146" s="112"/>
      <c r="I146" s="112"/>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row>
    <row r="147" spans="1:63" ht="16.5" customHeight="1">
      <c r="A147" s="112"/>
      <c r="B147" s="112"/>
      <c r="C147" s="112"/>
      <c r="D147" s="112"/>
      <c r="E147" s="112"/>
      <c r="F147" s="112"/>
      <c r="G147" s="112"/>
      <c r="H147" s="112"/>
      <c r="I147" s="112"/>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row>
    <row r="148" spans="1:63" ht="16.5" customHeight="1">
      <c r="A148" s="112"/>
      <c r="B148" s="112"/>
      <c r="C148" s="112"/>
      <c r="D148" s="112"/>
      <c r="E148" s="112"/>
      <c r="F148" s="112"/>
      <c r="G148" s="112"/>
      <c r="H148" s="112"/>
      <c r="I148" s="112"/>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row>
    <row r="149" spans="1:63" ht="16.5" customHeight="1">
      <c r="A149" s="112"/>
      <c r="B149" s="112"/>
      <c r="C149" s="112"/>
      <c r="D149" s="112"/>
      <c r="E149" s="112"/>
      <c r="F149" s="112"/>
      <c r="G149" s="112"/>
      <c r="H149" s="112"/>
      <c r="I149" s="112"/>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row>
    <row r="150" spans="1:63" ht="16.5" customHeight="1">
      <c r="A150" s="112"/>
      <c r="B150" s="112"/>
      <c r="C150" s="112"/>
      <c r="D150" s="112"/>
      <c r="E150" s="112"/>
      <c r="F150" s="112"/>
      <c r="G150" s="112"/>
      <c r="H150" s="112"/>
      <c r="I150" s="112"/>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row>
    <row r="151" spans="1:63" ht="16.5" customHeight="1">
      <c r="A151" s="112"/>
      <c r="B151" s="112"/>
      <c r="C151" s="112"/>
      <c r="D151" s="112"/>
      <c r="E151" s="112"/>
      <c r="F151" s="112"/>
      <c r="G151" s="112"/>
      <c r="H151" s="112"/>
      <c r="I151" s="112"/>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row>
    <row r="152" spans="1:63" ht="16.5" customHeight="1">
      <c r="A152" s="112"/>
      <c r="B152" s="112"/>
      <c r="C152" s="112"/>
      <c r="D152" s="112"/>
      <c r="E152" s="112"/>
      <c r="F152" s="112"/>
      <c r="G152" s="112"/>
      <c r="H152" s="112"/>
      <c r="I152" s="112"/>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row>
    <row r="153" spans="1:63" ht="16.5" customHeight="1">
      <c r="A153" s="112"/>
      <c r="B153" s="112"/>
      <c r="C153" s="112"/>
      <c r="D153" s="112"/>
      <c r="E153" s="112"/>
      <c r="F153" s="112"/>
      <c r="G153" s="112"/>
      <c r="H153" s="112"/>
      <c r="I153" s="112"/>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row>
    <row r="154" spans="1:63" ht="16.5" customHeight="1">
      <c r="A154" s="112"/>
      <c r="B154" s="112"/>
      <c r="C154" s="112"/>
      <c r="D154" s="112"/>
      <c r="E154" s="112"/>
      <c r="F154" s="112"/>
      <c r="G154" s="112"/>
      <c r="H154" s="112"/>
      <c r="I154" s="112"/>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row>
    <row r="155" spans="1:63" ht="16.5" customHeight="1">
      <c r="A155" s="112"/>
      <c r="B155" s="112"/>
      <c r="C155" s="112"/>
      <c r="D155" s="112"/>
      <c r="E155" s="112"/>
      <c r="F155" s="112"/>
      <c r="G155" s="112"/>
      <c r="H155" s="112"/>
      <c r="I155" s="112"/>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row>
    <row r="156" spans="1:63" ht="16.5" customHeight="1">
      <c r="A156" s="112"/>
      <c r="B156" s="112"/>
      <c r="C156" s="112"/>
      <c r="D156" s="112"/>
      <c r="E156" s="112"/>
      <c r="F156" s="112"/>
      <c r="G156" s="112"/>
      <c r="H156" s="112"/>
      <c r="I156" s="112"/>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row>
    <row r="157" spans="1:63" ht="16.5" customHeight="1">
      <c r="A157" s="112"/>
      <c r="B157" s="112"/>
      <c r="C157" s="112"/>
      <c r="D157" s="112"/>
      <c r="E157" s="112"/>
      <c r="F157" s="112"/>
      <c r="G157" s="112"/>
      <c r="H157" s="112"/>
      <c r="I157" s="112"/>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row>
    <row r="158" spans="1:63" ht="16.5" customHeight="1">
      <c r="A158" s="112"/>
      <c r="B158" s="112"/>
      <c r="C158" s="112"/>
      <c r="D158" s="112"/>
      <c r="E158" s="112"/>
      <c r="F158" s="112"/>
      <c r="G158" s="112"/>
      <c r="H158" s="112"/>
      <c r="I158" s="112"/>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row>
    <row r="159" spans="1:63" ht="16.5" customHeight="1">
      <c r="A159" s="112"/>
      <c r="B159" s="112"/>
      <c r="C159" s="112"/>
      <c r="D159" s="112"/>
      <c r="E159" s="112"/>
      <c r="F159" s="112"/>
      <c r="G159" s="112"/>
      <c r="H159" s="112"/>
      <c r="I159" s="112"/>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row>
    <row r="160" spans="1:63" ht="16.5" customHeight="1">
      <c r="A160" s="112"/>
      <c r="B160" s="112"/>
      <c r="C160" s="112"/>
      <c r="D160" s="112"/>
      <c r="E160" s="112"/>
      <c r="F160" s="112"/>
      <c r="G160" s="112"/>
      <c r="H160" s="112"/>
      <c r="I160" s="112"/>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row>
    <row r="161" spans="1:63" ht="16.5" customHeight="1">
      <c r="A161" s="112"/>
      <c r="B161" s="112"/>
      <c r="C161" s="112"/>
      <c r="D161" s="112"/>
      <c r="E161" s="112"/>
      <c r="F161" s="112"/>
      <c r="G161" s="112"/>
      <c r="H161" s="112"/>
      <c r="I161" s="112"/>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row>
    <row r="162" spans="1:63" ht="16.5" customHeight="1">
      <c r="A162" s="112"/>
      <c r="B162" s="112"/>
      <c r="C162" s="112"/>
      <c r="D162" s="112"/>
      <c r="E162" s="112"/>
      <c r="F162" s="112"/>
      <c r="G162" s="112"/>
      <c r="H162" s="112"/>
      <c r="I162" s="112"/>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row>
    <row r="163" spans="1:63" ht="16.5" customHeight="1">
      <c r="A163" s="112"/>
      <c r="B163" s="112"/>
      <c r="C163" s="112"/>
      <c r="D163" s="112"/>
      <c r="E163" s="112"/>
      <c r="F163" s="112"/>
      <c r="G163" s="112"/>
      <c r="H163" s="112"/>
      <c r="I163" s="112"/>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row>
    <row r="164" spans="1:63" ht="16.5" customHeight="1">
      <c r="A164" s="112"/>
      <c r="B164" s="112"/>
      <c r="C164" s="112"/>
      <c r="D164" s="112"/>
      <c r="E164" s="112"/>
      <c r="F164" s="112"/>
      <c r="G164" s="112"/>
      <c r="H164" s="112"/>
      <c r="I164" s="112"/>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row>
    <row r="165" spans="1:63" ht="16.5" customHeight="1">
      <c r="A165" s="112"/>
      <c r="B165" s="112"/>
      <c r="C165" s="112"/>
      <c r="D165" s="112"/>
      <c r="E165" s="112"/>
      <c r="F165" s="112"/>
      <c r="G165" s="112"/>
      <c r="H165" s="112"/>
      <c r="I165" s="112"/>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row>
    <row r="166" spans="1:63" ht="16.5" customHeight="1">
      <c r="A166" s="112"/>
      <c r="B166" s="112"/>
      <c r="C166" s="112"/>
      <c r="D166" s="112"/>
      <c r="E166" s="112"/>
      <c r="F166" s="112"/>
      <c r="G166" s="112"/>
      <c r="H166" s="112"/>
      <c r="I166" s="112"/>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row>
    <row r="167" spans="1:63" ht="16.5" customHeight="1">
      <c r="A167" s="112"/>
      <c r="B167" s="112"/>
      <c r="C167" s="112"/>
      <c r="D167" s="112"/>
      <c r="E167" s="112"/>
      <c r="F167" s="112"/>
      <c r="G167" s="112"/>
      <c r="H167" s="112"/>
      <c r="I167" s="112"/>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row>
    <row r="168" spans="1:63" ht="16.5" customHeight="1">
      <c r="A168" s="112"/>
      <c r="B168" s="112"/>
      <c r="C168" s="112"/>
      <c r="D168" s="112"/>
      <c r="E168" s="112"/>
      <c r="F168" s="112"/>
      <c r="G168" s="112"/>
      <c r="H168" s="112"/>
      <c r="I168" s="112"/>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row>
    <row r="169" spans="1:63" ht="16.5" customHeight="1">
      <c r="A169" s="112"/>
      <c r="B169" s="112"/>
      <c r="C169" s="112"/>
      <c r="D169" s="112"/>
      <c r="E169" s="112"/>
      <c r="F169" s="112"/>
      <c r="G169" s="112"/>
      <c r="H169" s="112"/>
      <c r="I169" s="112"/>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row>
    <row r="170" spans="1:63" ht="16.5" customHeight="1">
      <c r="A170" s="112"/>
      <c r="B170" s="112"/>
      <c r="C170" s="112"/>
      <c r="D170" s="112"/>
      <c r="E170" s="112"/>
      <c r="F170" s="112"/>
      <c r="G170" s="112"/>
      <c r="H170" s="112"/>
      <c r="I170" s="112"/>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row>
    <row r="171" spans="1:63" ht="16.5" customHeight="1">
      <c r="A171" s="112"/>
      <c r="B171" s="112"/>
      <c r="C171" s="112"/>
      <c r="D171" s="112"/>
      <c r="E171" s="112"/>
      <c r="F171" s="112"/>
      <c r="G171" s="112"/>
      <c r="H171" s="112"/>
      <c r="I171" s="112"/>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row>
    <row r="172" spans="1:63" ht="16.5" customHeight="1">
      <c r="A172" s="112"/>
      <c r="B172" s="112"/>
      <c r="C172" s="112"/>
      <c r="D172" s="112"/>
      <c r="E172" s="112"/>
      <c r="F172" s="112"/>
      <c r="G172" s="112"/>
      <c r="H172" s="112"/>
      <c r="I172" s="112"/>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row>
    <row r="173" spans="1:63" ht="16.5" customHeight="1">
      <c r="A173" s="112"/>
      <c r="B173" s="112"/>
      <c r="C173" s="112"/>
      <c r="D173" s="112"/>
      <c r="E173" s="112"/>
      <c r="F173" s="112"/>
      <c r="G173" s="112"/>
      <c r="H173" s="112"/>
      <c r="I173" s="112"/>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row>
    <row r="174" spans="1:63" ht="16.5" customHeight="1">
      <c r="A174" s="112"/>
      <c r="B174" s="112"/>
      <c r="C174" s="112"/>
      <c r="D174" s="112"/>
      <c r="E174" s="112"/>
      <c r="F174" s="112"/>
      <c r="G174" s="112"/>
      <c r="H174" s="112"/>
      <c r="I174" s="112"/>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row>
    <row r="175" spans="1:63" ht="16.5" customHeight="1">
      <c r="A175" s="112"/>
      <c r="B175" s="112"/>
      <c r="C175" s="112"/>
      <c r="D175" s="112"/>
      <c r="E175" s="112"/>
      <c r="F175" s="112"/>
      <c r="G175" s="112"/>
      <c r="H175" s="112"/>
      <c r="I175" s="112"/>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row>
    <row r="176" spans="1:63" ht="16.5" customHeight="1">
      <c r="A176" s="112"/>
      <c r="B176" s="112"/>
      <c r="C176" s="112"/>
      <c r="D176" s="112"/>
      <c r="E176" s="112"/>
      <c r="F176" s="112"/>
      <c r="G176" s="112"/>
      <c r="H176" s="112"/>
      <c r="I176" s="112"/>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row>
    <row r="177" spans="1:63" ht="16.5" customHeight="1">
      <c r="A177" s="112"/>
      <c r="B177" s="112"/>
      <c r="C177" s="112"/>
      <c r="D177" s="112"/>
      <c r="E177" s="112"/>
      <c r="F177" s="112"/>
      <c r="G177" s="112"/>
      <c r="H177" s="112"/>
      <c r="I177" s="112"/>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row>
    <row r="178" spans="1:63" ht="16.5" customHeight="1">
      <c r="A178" s="112"/>
      <c r="B178" s="112"/>
      <c r="C178" s="112"/>
      <c r="D178" s="112"/>
      <c r="E178" s="112"/>
      <c r="F178" s="112"/>
      <c r="G178" s="112"/>
      <c r="H178" s="112"/>
      <c r="I178" s="112"/>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row>
    <row r="179" spans="1:63" ht="16.5" customHeight="1">
      <c r="A179" s="112"/>
      <c r="B179" s="112"/>
      <c r="C179" s="112"/>
      <c r="D179" s="112"/>
      <c r="E179" s="112"/>
      <c r="F179" s="112"/>
      <c r="G179" s="112"/>
      <c r="H179" s="112"/>
      <c r="I179" s="112"/>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row>
    <row r="180" spans="1:63" ht="16.5" customHeight="1">
      <c r="A180" s="112"/>
      <c r="B180" s="112"/>
      <c r="C180" s="112"/>
      <c r="D180" s="112"/>
      <c r="E180" s="112"/>
      <c r="F180" s="112"/>
      <c r="G180" s="112"/>
      <c r="H180" s="112"/>
      <c r="I180" s="112"/>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row>
    <row r="181" spans="1:63" ht="16.5" customHeight="1">
      <c r="A181" s="112"/>
      <c r="B181" s="112"/>
      <c r="C181" s="112"/>
      <c r="D181" s="112"/>
      <c r="E181" s="112"/>
      <c r="F181" s="112"/>
      <c r="G181" s="112"/>
      <c r="H181" s="112"/>
      <c r="I181" s="112"/>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row>
    <row r="182" spans="1:63" ht="16.5" customHeight="1">
      <c r="A182" s="112"/>
      <c r="B182" s="112"/>
      <c r="C182" s="112"/>
      <c r="D182" s="112"/>
      <c r="E182" s="112"/>
      <c r="F182" s="112"/>
      <c r="G182" s="112"/>
      <c r="H182" s="112"/>
      <c r="I182" s="112"/>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row>
    <row r="183" spans="1:63" ht="16.5" customHeight="1">
      <c r="A183" s="112"/>
      <c r="B183" s="112"/>
      <c r="C183" s="112"/>
      <c r="D183" s="112"/>
      <c r="E183" s="112"/>
      <c r="F183" s="112"/>
      <c r="G183" s="112"/>
      <c r="H183" s="112"/>
      <c r="I183" s="112"/>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row>
    <row r="184" spans="1:63" ht="16.5" customHeight="1">
      <c r="A184" s="112"/>
      <c r="B184" s="112"/>
      <c r="C184" s="112"/>
      <c r="D184" s="112"/>
      <c r="E184" s="112"/>
      <c r="F184" s="112"/>
      <c r="G184" s="112"/>
      <c r="H184" s="112"/>
      <c r="I184" s="112"/>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row>
    <row r="185" spans="1:63" ht="16.5" customHeight="1">
      <c r="A185" s="112"/>
      <c r="B185" s="112"/>
      <c r="C185" s="112"/>
      <c r="D185" s="112"/>
      <c r="E185" s="112"/>
      <c r="F185" s="112"/>
      <c r="G185" s="112"/>
      <c r="H185" s="112"/>
      <c r="I185" s="112"/>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row>
    <row r="186" spans="1:63" ht="16.5" customHeight="1">
      <c r="A186" s="112"/>
      <c r="B186" s="112"/>
      <c r="C186" s="112"/>
      <c r="D186" s="112"/>
      <c r="E186" s="112"/>
      <c r="F186" s="112"/>
      <c r="G186" s="112"/>
      <c r="H186" s="112"/>
      <c r="I186" s="112"/>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row>
    <row r="187" spans="1:63" ht="16.5" customHeight="1">
      <c r="A187" s="112"/>
      <c r="B187" s="112"/>
      <c r="C187" s="112"/>
      <c r="D187" s="112"/>
      <c r="E187" s="112"/>
      <c r="F187" s="112"/>
      <c r="G187" s="112"/>
      <c r="H187" s="112"/>
      <c r="I187" s="112"/>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row>
    <row r="188" spans="1:63" ht="16.5" customHeight="1">
      <c r="A188" s="112"/>
      <c r="B188" s="112"/>
      <c r="C188" s="112"/>
      <c r="D188" s="112"/>
      <c r="E188" s="112"/>
      <c r="F188" s="112"/>
      <c r="G188" s="112"/>
      <c r="H188" s="112"/>
      <c r="I188" s="112"/>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row>
    <row r="189" spans="1:63" ht="16.5" customHeight="1">
      <c r="A189" s="112"/>
      <c r="B189" s="112"/>
      <c r="C189" s="112"/>
      <c r="D189" s="112"/>
      <c r="E189" s="112"/>
      <c r="F189" s="112"/>
      <c r="G189" s="112"/>
      <c r="H189" s="112"/>
      <c r="I189" s="112"/>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row>
    <row r="190" spans="1:63" ht="16.5" customHeight="1">
      <c r="A190" s="112"/>
      <c r="B190" s="112"/>
      <c r="C190" s="112"/>
      <c r="D190" s="112"/>
      <c r="E190" s="112"/>
      <c r="F190" s="112"/>
      <c r="G190" s="112"/>
      <c r="H190" s="112"/>
      <c r="I190" s="112"/>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row>
    <row r="191" spans="1:63" ht="16.5" customHeight="1">
      <c r="A191" s="112"/>
      <c r="B191" s="112"/>
      <c r="C191" s="112"/>
      <c r="D191" s="112"/>
      <c r="E191" s="112"/>
      <c r="F191" s="112"/>
      <c r="G191" s="112"/>
      <c r="H191" s="112"/>
      <c r="I191" s="112"/>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row>
    <row r="192" spans="1:63" ht="16.5" customHeight="1">
      <c r="A192" s="112"/>
      <c r="B192" s="112"/>
      <c r="C192" s="112"/>
      <c r="D192" s="112"/>
      <c r="E192" s="112"/>
      <c r="F192" s="112"/>
      <c r="G192" s="112"/>
      <c r="H192" s="112"/>
      <c r="I192" s="112"/>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row>
    <row r="193" spans="1:63" ht="16.5" customHeight="1">
      <c r="A193" s="112"/>
      <c r="B193" s="112"/>
      <c r="C193" s="112"/>
      <c r="D193" s="112"/>
      <c r="E193" s="112"/>
      <c r="F193" s="112"/>
      <c r="G193" s="112"/>
      <c r="H193" s="112"/>
      <c r="I193" s="112"/>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row>
    <row r="194" spans="1:63" ht="16.5" customHeight="1">
      <c r="A194" s="112"/>
      <c r="B194" s="112"/>
      <c r="C194" s="112"/>
      <c r="D194" s="112"/>
      <c r="E194" s="112"/>
      <c r="F194" s="112"/>
      <c r="G194" s="112"/>
      <c r="H194" s="112"/>
      <c r="I194" s="112"/>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row>
    <row r="195" spans="1:63" ht="16.5" customHeight="1">
      <c r="A195" s="112"/>
      <c r="B195" s="112"/>
      <c r="C195" s="112"/>
      <c r="D195" s="112"/>
      <c r="E195" s="112"/>
      <c r="F195" s="112"/>
      <c r="G195" s="112"/>
      <c r="H195" s="112"/>
      <c r="I195" s="112"/>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row>
    <row r="196" spans="1:63" ht="16.5" customHeight="1">
      <c r="A196" s="112"/>
      <c r="B196" s="112"/>
      <c r="C196" s="112"/>
      <c r="D196" s="112"/>
      <c r="E196" s="112"/>
      <c r="F196" s="112"/>
      <c r="G196" s="112"/>
      <c r="H196" s="112"/>
      <c r="I196" s="112"/>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row>
    <row r="197" spans="1:63" ht="16.5" customHeight="1">
      <c r="A197" s="112"/>
      <c r="B197" s="112"/>
      <c r="C197" s="112"/>
      <c r="D197" s="112"/>
      <c r="E197" s="112"/>
      <c r="F197" s="112"/>
      <c r="G197" s="112"/>
      <c r="H197" s="112"/>
      <c r="I197" s="112"/>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row>
    <row r="198" spans="1:63" ht="16.5" customHeight="1">
      <c r="A198" s="112"/>
      <c r="B198" s="112"/>
      <c r="C198" s="112"/>
      <c r="D198" s="112"/>
      <c r="E198" s="112"/>
      <c r="F198" s="112"/>
      <c r="G198" s="112"/>
      <c r="H198" s="112"/>
      <c r="I198" s="112"/>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row>
    <row r="199" spans="1:63" ht="16.5" customHeight="1">
      <c r="A199" s="112"/>
      <c r="B199" s="112"/>
      <c r="C199" s="112"/>
      <c r="D199" s="112"/>
      <c r="E199" s="112"/>
      <c r="F199" s="112"/>
      <c r="G199" s="112"/>
      <c r="H199" s="112"/>
      <c r="I199" s="112"/>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row>
    <row r="200" spans="1:63" ht="16.5" customHeight="1">
      <c r="A200" s="112"/>
      <c r="B200" s="112"/>
      <c r="C200" s="112"/>
      <c r="D200" s="112"/>
      <c r="E200" s="112"/>
      <c r="F200" s="112"/>
      <c r="G200" s="112"/>
      <c r="H200" s="112"/>
      <c r="I200" s="112"/>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row>
    <row r="201" spans="1:63" ht="16.5" customHeight="1">
      <c r="A201" s="112"/>
      <c r="B201" s="112"/>
      <c r="C201" s="112"/>
      <c r="D201" s="112"/>
      <c r="E201" s="112"/>
      <c r="F201" s="112"/>
      <c r="G201" s="112"/>
      <c r="H201" s="112"/>
      <c r="I201" s="112"/>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row>
    <row r="202" spans="1:63" ht="16.5" customHeight="1">
      <c r="A202" s="112"/>
      <c r="B202" s="112"/>
      <c r="C202" s="112"/>
      <c r="D202" s="112"/>
      <c r="E202" s="112"/>
      <c r="F202" s="112"/>
      <c r="G202" s="112"/>
      <c r="H202" s="112"/>
      <c r="I202" s="112"/>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row>
    <row r="203" spans="1:63" ht="16.5" customHeight="1">
      <c r="A203" s="112"/>
      <c r="B203" s="112"/>
      <c r="C203" s="112"/>
      <c r="D203" s="112"/>
      <c r="E203" s="112"/>
      <c r="F203" s="112"/>
      <c r="G203" s="112"/>
      <c r="H203" s="112"/>
      <c r="I203" s="112"/>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row>
    <row r="204" spans="1:63" ht="16.5" customHeight="1">
      <c r="A204" s="112"/>
      <c r="B204" s="112"/>
      <c r="C204" s="112"/>
      <c r="D204" s="112"/>
      <c r="E204" s="112"/>
      <c r="F204" s="112"/>
      <c r="G204" s="112"/>
      <c r="H204" s="112"/>
      <c r="I204" s="112"/>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row>
    <row r="205" spans="1:63" ht="16.5" customHeight="1">
      <c r="A205" s="112"/>
      <c r="B205" s="112"/>
      <c r="C205" s="112"/>
      <c r="D205" s="112"/>
      <c r="E205" s="112"/>
      <c r="F205" s="112"/>
      <c r="G205" s="112"/>
      <c r="H205" s="112"/>
      <c r="I205" s="112"/>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row>
    <row r="206" spans="1:63" ht="16.5" customHeight="1">
      <c r="A206" s="112"/>
      <c r="B206" s="112"/>
      <c r="C206" s="112"/>
      <c r="D206" s="112"/>
      <c r="E206" s="112"/>
      <c r="F206" s="112"/>
      <c r="G206" s="112"/>
      <c r="H206" s="112"/>
      <c r="I206" s="112"/>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row>
    <row r="207" spans="1:63" ht="16.5" customHeight="1">
      <c r="A207" s="112"/>
      <c r="B207" s="112"/>
      <c r="C207" s="112"/>
      <c r="D207" s="112"/>
      <c r="E207" s="112"/>
      <c r="F207" s="112"/>
      <c r="G207" s="112"/>
      <c r="H207" s="112"/>
      <c r="I207" s="112"/>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row>
    <row r="208" spans="1:63" ht="16.5" customHeight="1">
      <c r="A208" s="112"/>
      <c r="B208" s="112"/>
      <c r="C208" s="112"/>
      <c r="D208" s="112"/>
      <c r="E208" s="112"/>
      <c r="F208" s="112"/>
      <c r="G208" s="112"/>
      <c r="H208" s="112"/>
      <c r="I208" s="112"/>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row>
    <row r="209" spans="1:63" ht="16.5" customHeight="1">
      <c r="A209" s="112"/>
      <c r="B209" s="112"/>
      <c r="C209" s="112"/>
      <c r="D209" s="112"/>
      <c r="E209" s="112"/>
      <c r="F209" s="112"/>
      <c r="G209" s="112"/>
      <c r="H209" s="112"/>
      <c r="I209" s="112"/>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row>
    <row r="210" spans="1:63" ht="16.5" customHeight="1">
      <c r="A210" s="112"/>
      <c r="B210" s="112"/>
      <c r="C210" s="112"/>
      <c r="D210" s="112"/>
      <c r="E210" s="112"/>
      <c r="F210" s="112"/>
      <c r="G210" s="112"/>
      <c r="H210" s="112"/>
      <c r="I210" s="112"/>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row>
    <row r="211" spans="1:63" ht="16.5" customHeight="1">
      <c r="A211" s="112"/>
      <c r="B211" s="112"/>
      <c r="C211" s="112"/>
      <c r="D211" s="112"/>
      <c r="E211" s="112"/>
      <c r="F211" s="112"/>
      <c r="G211" s="112"/>
      <c r="H211" s="112"/>
      <c r="I211" s="112"/>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row>
    <row r="212" spans="1:63" ht="16.5" customHeight="1">
      <c r="A212" s="112"/>
      <c r="B212" s="112"/>
      <c r="C212" s="112"/>
      <c r="D212" s="112"/>
      <c r="E212" s="112"/>
      <c r="F212" s="112"/>
      <c r="G212" s="112"/>
      <c r="H212" s="112"/>
      <c r="I212" s="112"/>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row>
    <row r="213" spans="1:63" ht="16.5" customHeight="1">
      <c r="A213" s="112"/>
      <c r="B213" s="112"/>
      <c r="C213" s="112"/>
      <c r="D213" s="112"/>
      <c r="E213" s="112"/>
      <c r="F213" s="112"/>
      <c r="G213" s="112"/>
      <c r="H213" s="112"/>
      <c r="I213" s="112"/>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row>
    <row r="214" spans="1:63" ht="16.5" customHeight="1">
      <c r="A214" s="112"/>
      <c r="B214" s="112"/>
      <c r="C214" s="112"/>
      <c r="D214" s="112"/>
      <c r="E214" s="112"/>
      <c r="F214" s="112"/>
      <c r="G214" s="112"/>
      <c r="H214" s="112"/>
      <c r="I214" s="112"/>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row>
    <row r="215" spans="1:63" ht="16.5" customHeight="1">
      <c r="A215" s="112"/>
      <c r="B215" s="112"/>
      <c r="C215" s="112"/>
      <c r="D215" s="112"/>
      <c r="E215" s="112"/>
      <c r="F215" s="112"/>
      <c r="G215" s="112"/>
      <c r="H215" s="112"/>
      <c r="I215" s="112"/>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row>
    <row r="216" spans="1:63" ht="16.5" customHeight="1">
      <c r="A216" s="112"/>
      <c r="B216" s="112"/>
      <c r="C216" s="112"/>
      <c r="D216" s="112"/>
      <c r="E216" s="112"/>
      <c r="F216" s="112"/>
      <c r="G216" s="112"/>
      <c r="H216" s="112"/>
      <c r="I216" s="112"/>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row>
    <row r="217" spans="1:63" ht="16.5" customHeight="1">
      <c r="A217" s="112"/>
      <c r="B217" s="112"/>
      <c r="C217" s="112"/>
      <c r="D217" s="112"/>
      <c r="E217" s="112"/>
      <c r="F217" s="112"/>
      <c r="G217" s="112"/>
      <c r="H217" s="112"/>
      <c r="I217" s="112"/>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row>
    <row r="218" spans="1:63" ht="16.5" customHeight="1">
      <c r="A218" s="112"/>
      <c r="B218" s="112"/>
      <c r="C218" s="112"/>
      <c r="D218" s="112"/>
      <c r="E218" s="112"/>
      <c r="F218" s="112"/>
      <c r="G218" s="112"/>
      <c r="H218" s="112"/>
      <c r="I218" s="112"/>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row>
    <row r="219" spans="1:63" ht="16.5" customHeight="1">
      <c r="A219" s="112"/>
      <c r="B219" s="112"/>
      <c r="C219" s="112"/>
      <c r="D219" s="112"/>
      <c r="E219" s="112"/>
      <c r="F219" s="112"/>
      <c r="G219" s="112"/>
      <c r="H219" s="112"/>
      <c r="I219" s="112"/>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row>
    <row r="220" spans="1:63" ht="16.5" customHeight="1">
      <c r="A220" s="112"/>
      <c r="B220" s="112"/>
      <c r="C220" s="112"/>
      <c r="D220" s="112"/>
      <c r="E220" s="112"/>
      <c r="F220" s="112"/>
      <c r="G220" s="112"/>
      <c r="H220" s="112"/>
      <c r="I220" s="112"/>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row>
    <row r="221" spans="1:63" ht="16.5" customHeight="1">
      <c r="A221" s="112"/>
      <c r="B221" s="112"/>
      <c r="C221" s="112"/>
      <c r="D221" s="112"/>
      <c r="E221" s="112"/>
      <c r="F221" s="112"/>
      <c r="G221" s="112"/>
      <c r="H221" s="112"/>
      <c r="I221" s="112"/>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row>
    <row r="222" spans="1:63" ht="16.5" customHeight="1">
      <c r="A222" s="112"/>
      <c r="B222" s="112"/>
      <c r="C222" s="112"/>
      <c r="D222" s="112"/>
      <c r="E222" s="112"/>
      <c r="F222" s="112"/>
      <c r="G222" s="112"/>
      <c r="H222" s="112"/>
      <c r="I222" s="112"/>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row>
    <row r="223" spans="1:63" ht="16.5" customHeight="1">
      <c r="A223" s="112"/>
      <c r="B223" s="112"/>
      <c r="C223" s="112"/>
      <c r="D223" s="112"/>
      <c r="E223" s="112"/>
      <c r="F223" s="112"/>
      <c r="G223" s="112"/>
      <c r="H223" s="112"/>
      <c r="I223" s="112"/>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row>
    <row r="224" spans="1:63" ht="16.5" customHeight="1">
      <c r="A224" s="112"/>
      <c r="B224" s="112"/>
      <c r="C224" s="112"/>
      <c r="D224" s="112"/>
      <c r="E224" s="112"/>
      <c r="F224" s="112"/>
      <c r="G224" s="112"/>
      <c r="H224" s="112"/>
      <c r="I224" s="112"/>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row>
    <row r="225" spans="1:63" ht="16.5" customHeight="1">
      <c r="A225" s="112"/>
      <c r="B225" s="112"/>
      <c r="C225" s="112"/>
      <c r="D225" s="112"/>
      <c r="E225" s="112"/>
      <c r="F225" s="112"/>
      <c r="G225" s="112"/>
      <c r="H225" s="112"/>
      <c r="I225" s="112"/>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row>
    <row r="226" spans="1:63" ht="16.5" customHeight="1">
      <c r="A226" s="112"/>
      <c r="B226" s="112"/>
      <c r="C226" s="112"/>
      <c r="D226" s="112"/>
      <c r="E226" s="112"/>
      <c r="F226" s="112"/>
      <c r="G226" s="112"/>
      <c r="H226" s="112"/>
      <c r="I226" s="112"/>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row>
    <row r="227" spans="1:63" ht="16.5" customHeight="1">
      <c r="A227" s="112"/>
      <c r="B227" s="112"/>
      <c r="C227" s="112"/>
      <c r="D227" s="112"/>
      <c r="E227" s="112"/>
      <c r="F227" s="112"/>
      <c r="G227" s="112"/>
      <c r="H227" s="112"/>
      <c r="I227" s="112"/>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row>
    <row r="228" spans="1:63" ht="16.5" customHeight="1">
      <c r="A228" s="112"/>
      <c r="B228" s="112"/>
      <c r="C228" s="112"/>
      <c r="D228" s="112"/>
      <c r="E228" s="112"/>
      <c r="F228" s="112"/>
      <c r="G228" s="112"/>
      <c r="H228" s="112"/>
      <c r="I228" s="112"/>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row>
    <row r="229" spans="1:63" ht="16.5" customHeight="1">
      <c r="A229" s="112"/>
      <c r="B229" s="112"/>
      <c r="C229" s="112"/>
      <c r="D229" s="112"/>
      <c r="E229" s="112"/>
      <c r="F229" s="112"/>
      <c r="G229" s="112"/>
      <c r="H229" s="112"/>
      <c r="I229" s="112"/>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row>
    <row r="230" spans="1:63" ht="16.5" customHeight="1">
      <c r="A230" s="112"/>
      <c r="B230" s="112"/>
      <c r="C230" s="112"/>
      <c r="D230" s="112"/>
      <c r="E230" s="112"/>
      <c r="F230" s="112"/>
      <c r="G230" s="112"/>
      <c r="H230" s="112"/>
      <c r="I230" s="112"/>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row>
    <row r="231" spans="1:63" ht="16.5" customHeight="1">
      <c r="A231" s="112"/>
      <c r="B231" s="112"/>
      <c r="C231" s="112"/>
      <c r="D231" s="112"/>
      <c r="E231" s="112"/>
      <c r="F231" s="112"/>
      <c r="G231" s="112"/>
      <c r="H231" s="112"/>
      <c r="I231" s="112"/>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row>
    <row r="232" spans="1:63" ht="16.5" customHeight="1">
      <c r="A232" s="112"/>
      <c r="B232" s="112"/>
      <c r="C232" s="112"/>
      <c r="D232" s="112"/>
      <c r="E232" s="112"/>
      <c r="F232" s="112"/>
      <c r="G232" s="112"/>
      <c r="H232" s="112"/>
      <c r="I232" s="112"/>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row>
    <row r="233" spans="1:63" ht="16.5" customHeight="1">
      <c r="A233" s="112"/>
      <c r="B233" s="112"/>
      <c r="C233" s="112"/>
      <c r="D233" s="112"/>
      <c r="E233" s="112"/>
      <c r="F233" s="112"/>
      <c r="G233" s="112"/>
      <c r="H233" s="112"/>
      <c r="I233" s="112"/>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row>
    <row r="234" spans="1:63" ht="16.5" customHeight="1">
      <c r="A234" s="112"/>
      <c r="B234" s="112"/>
      <c r="C234" s="112"/>
      <c r="D234" s="112"/>
      <c r="E234" s="112"/>
      <c r="F234" s="112"/>
      <c r="G234" s="112"/>
      <c r="H234" s="112"/>
      <c r="I234" s="112"/>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row>
    <row r="235" spans="1:63" ht="16.5" customHeight="1">
      <c r="A235" s="112"/>
      <c r="B235" s="112"/>
      <c r="C235" s="112"/>
      <c r="D235" s="112"/>
      <c r="E235" s="112"/>
      <c r="F235" s="112"/>
      <c r="G235" s="112"/>
      <c r="H235" s="112"/>
      <c r="I235" s="112"/>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row>
    <row r="236" spans="1:63" ht="16.5" customHeight="1">
      <c r="A236" s="112"/>
      <c r="B236" s="112"/>
      <c r="C236" s="112"/>
      <c r="D236" s="112"/>
      <c r="E236" s="112"/>
      <c r="F236" s="112"/>
      <c r="G236" s="112"/>
      <c r="H236" s="112"/>
      <c r="I236" s="112"/>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row>
    <row r="237" spans="1:63" ht="16.5" customHeight="1">
      <c r="A237" s="112"/>
      <c r="B237" s="112"/>
      <c r="C237" s="112"/>
      <c r="D237" s="112"/>
      <c r="E237" s="112"/>
      <c r="F237" s="112"/>
      <c r="G237" s="112"/>
      <c r="H237" s="112"/>
      <c r="I237" s="112"/>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row>
    <row r="238" spans="1:63" ht="16.5" customHeight="1">
      <c r="A238" s="112"/>
      <c r="B238" s="112"/>
      <c r="C238" s="112"/>
      <c r="D238" s="112"/>
      <c r="E238" s="112"/>
      <c r="F238" s="112"/>
      <c r="G238" s="112"/>
      <c r="H238" s="112"/>
      <c r="I238" s="112"/>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row>
    <row r="239" spans="1:63" ht="16.5" customHeight="1">
      <c r="A239" s="112"/>
      <c r="B239" s="112"/>
      <c r="C239" s="112"/>
      <c r="D239" s="112"/>
      <c r="E239" s="112"/>
      <c r="F239" s="112"/>
      <c r="G239" s="112"/>
      <c r="H239" s="112"/>
      <c r="I239" s="112"/>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row>
    <row r="240" spans="1:63" ht="16.5" customHeight="1">
      <c r="A240" s="112"/>
      <c r="B240" s="112"/>
      <c r="C240" s="112"/>
      <c r="D240" s="112"/>
      <c r="E240" s="112"/>
      <c r="F240" s="112"/>
      <c r="G240" s="112"/>
      <c r="H240" s="112"/>
      <c r="I240" s="112"/>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row>
    <row r="241" spans="1:63" ht="16.5" customHeight="1">
      <c r="A241" s="112"/>
      <c r="B241" s="112"/>
      <c r="C241" s="112"/>
      <c r="D241" s="112"/>
      <c r="E241" s="112"/>
      <c r="F241" s="112"/>
      <c r="G241" s="112"/>
      <c r="H241" s="112"/>
      <c r="I241" s="112"/>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row>
    <row r="242" spans="1:63" ht="16.5" customHeight="1">
      <c r="A242" s="112"/>
      <c r="B242" s="112"/>
      <c r="C242" s="112"/>
      <c r="D242" s="112"/>
      <c r="E242" s="112"/>
      <c r="F242" s="112"/>
      <c r="G242" s="112"/>
      <c r="H242" s="112"/>
      <c r="I242" s="112"/>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row>
    <row r="243" spans="1:63" ht="16.5" customHeight="1">
      <c r="A243" s="112"/>
      <c r="B243" s="112"/>
      <c r="C243" s="112"/>
      <c r="D243" s="112"/>
      <c r="E243" s="112"/>
      <c r="F243" s="112"/>
      <c r="G243" s="112"/>
      <c r="H243" s="112"/>
      <c r="I243" s="112"/>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row>
    <row r="244" spans="1:63" ht="16.5" customHeight="1">
      <c r="A244" s="112"/>
      <c r="B244" s="112"/>
      <c r="C244" s="112"/>
      <c r="D244" s="112"/>
      <c r="E244" s="112"/>
      <c r="F244" s="112"/>
      <c r="G244" s="112"/>
      <c r="H244" s="112"/>
      <c r="I244" s="112"/>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row>
    <row r="245" spans="1:63" ht="16.5" customHeight="1">
      <c r="A245" s="112"/>
      <c r="B245" s="112"/>
      <c r="C245" s="112"/>
      <c r="D245" s="112"/>
      <c r="E245" s="112"/>
      <c r="F245" s="112"/>
      <c r="G245" s="112"/>
      <c r="H245" s="112"/>
      <c r="I245" s="112"/>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row>
    <row r="246" spans="1:63" ht="16.5" customHeight="1">
      <c r="A246" s="112"/>
      <c r="B246" s="112"/>
      <c r="C246" s="112"/>
      <c r="D246" s="112"/>
      <c r="E246" s="112"/>
      <c r="F246" s="112"/>
      <c r="G246" s="112"/>
      <c r="H246" s="112"/>
      <c r="I246" s="112"/>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row>
    <row r="247" spans="1:63" ht="16.5" customHeight="1">
      <c r="A247" s="112"/>
      <c r="B247" s="112"/>
      <c r="C247" s="112"/>
      <c r="D247" s="112"/>
      <c r="E247" s="112"/>
      <c r="F247" s="112"/>
      <c r="G247" s="112"/>
      <c r="H247" s="112"/>
      <c r="I247" s="112"/>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row>
    <row r="248" spans="1:63" ht="16.5" customHeight="1">
      <c r="A248" s="112"/>
      <c r="B248" s="112"/>
      <c r="C248" s="112"/>
      <c r="D248" s="112"/>
      <c r="E248" s="112"/>
      <c r="F248" s="112"/>
      <c r="G248" s="112"/>
      <c r="H248" s="112"/>
      <c r="I248" s="112"/>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row>
    <row r="249" spans="1:63" ht="16.5" customHeight="1">
      <c r="A249" s="112"/>
      <c r="B249" s="112"/>
      <c r="C249" s="112"/>
      <c r="D249" s="112"/>
      <c r="E249" s="112"/>
      <c r="F249" s="112"/>
      <c r="G249" s="112"/>
      <c r="H249" s="112"/>
      <c r="I249" s="112"/>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row>
    <row r="250" spans="1:63" ht="16.5" customHeight="1">
      <c r="A250" s="112"/>
      <c r="B250" s="112"/>
      <c r="C250" s="112"/>
      <c r="D250" s="112"/>
      <c r="E250" s="112"/>
      <c r="F250" s="112"/>
      <c r="G250" s="112"/>
      <c r="H250" s="112"/>
      <c r="I250" s="112"/>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row>
    <row r="251" spans="1:63" ht="16.5" customHeight="1">
      <c r="A251" s="112"/>
      <c r="B251" s="112"/>
      <c r="C251" s="112"/>
      <c r="D251" s="112"/>
      <c r="E251" s="112"/>
      <c r="F251" s="112"/>
      <c r="G251" s="112"/>
      <c r="H251" s="112"/>
      <c r="I251" s="112"/>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row>
    <row r="252" spans="1:63" ht="16.5" customHeight="1">
      <c r="A252" s="112"/>
      <c r="B252" s="112"/>
      <c r="C252" s="112"/>
      <c r="D252" s="112"/>
      <c r="E252" s="112"/>
      <c r="F252" s="112"/>
      <c r="G252" s="112"/>
      <c r="H252" s="112"/>
      <c r="I252" s="112"/>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row>
    <row r="253" spans="1:63" ht="16.5" customHeight="1">
      <c r="A253" s="112"/>
      <c r="B253" s="112"/>
      <c r="C253" s="112"/>
      <c r="D253" s="112"/>
      <c r="E253" s="112"/>
      <c r="F253" s="112"/>
      <c r="G253" s="112"/>
      <c r="H253" s="112"/>
      <c r="I253" s="112"/>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row>
    <row r="254" spans="1:63" ht="16.5" customHeight="1">
      <c r="A254" s="112"/>
      <c r="B254" s="112"/>
      <c r="C254" s="112"/>
      <c r="D254" s="112"/>
      <c r="E254" s="112"/>
      <c r="F254" s="112"/>
      <c r="G254" s="112"/>
      <c r="H254" s="112"/>
      <c r="I254" s="112"/>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row>
    <row r="255" spans="1:63" ht="16.5" customHeight="1">
      <c r="A255" s="112"/>
      <c r="B255" s="112"/>
      <c r="C255" s="112"/>
      <c r="D255" s="112"/>
      <c r="E255" s="112"/>
      <c r="F255" s="112"/>
      <c r="G255" s="112"/>
      <c r="H255" s="112"/>
      <c r="I255" s="112"/>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row>
    <row r="256" spans="1:63" ht="16.5" customHeight="1">
      <c r="A256" s="112"/>
      <c r="B256" s="112"/>
      <c r="C256" s="112"/>
      <c r="D256" s="112"/>
      <c r="E256" s="112"/>
      <c r="F256" s="112"/>
      <c r="G256" s="112"/>
      <c r="H256" s="112"/>
      <c r="I256" s="112"/>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row>
    <row r="257" spans="1:63" ht="16.5" customHeight="1">
      <c r="A257" s="112"/>
      <c r="B257" s="112"/>
      <c r="C257" s="112"/>
      <c r="D257" s="112"/>
      <c r="E257" s="112"/>
      <c r="F257" s="112"/>
      <c r="G257" s="112"/>
      <c r="H257" s="112"/>
      <c r="I257" s="112"/>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row>
    <row r="258" spans="1:63" ht="16.5" customHeight="1">
      <c r="A258" s="112"/>
      <c r="B258" s="112"/>
      <c r="C258" s="112"/>
      <c r="D258" s="112"/>
      <c r="E258" s="112"/>
      <c r="F258" s="112"/>
      <c r="G258" s="112"/>
      <c r="H258" s="112"/>
      <c r="I258" s="112"/>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row>
    <row r="259" spans="1:63" ht="16.5" customHeight="1">
      <c r="A259" s="112"/>
      <c r="B259" s="112"/>
      <c r="C259" s="112"/>
      <c r="D259" s="112"/>
      <c r="E259" s="112"/>
      <c r="F259" s="112"/>
      <c r="G259" s="112"/>
      <c r="H259" s="112"/>
      <c r="I259" s="112"/>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row>
    <row r="260" spans="1:63" ht="16.5" customHeight="1">
      <c r="A260" s="112"/>
      <c r="B260" s="112"/>
      <c r="C260" s="112"/>
      <c r="D260" s="112"/>
      <c r="E260" s="112"/>
      <c r="F260" s="112"/>
      <c r="G260" s="112"/>
      <c r="H260" s="112"/>
      <c r="I260" s="112"/>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row>
    <row r="261" spans="1:63" ht="16.5" customHeight="1">
      <c r="A261" s="112"/>
      <c r="B261" s="112"/>
      <c r="C261" s="112"/>
      <c r="D261" s="112"/>
      <c r="E261" s="112"/>
      <c r="F261" s="112"/>
      <c r="G261" s="112"/>
      <c r="H261" s="112"/>
      <c r="I261" s="112"/>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row>
    <row r="262" spans="1:63" ht="16.5" customHeight="1">
      <c r="A262" s="112"/>
      <c r="B262" s="112"/>
      <c r="C262" s="112"/>
      <c r="D262" s="112"/>
      <c r="E262" s="112"/>
      <c r="F262" s="112"/>
      <c r="G262" s="112"/>
      <c r="H262" s="112"/>
      <c r="I262" s="112"/>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row>
    <row r="263" spans="1:63" ht="16.5" customHeight="1">
      <c r="A263" s="112"/>
      <c r="B263" s="112"/>
      <c r="C263" s="112"/>
      <c r="D263" s="112"/>
      <c r="E263" s="112"/>
      <c r="F263" s="112"/>
      <c r="G263" s="112"/>
      <c r="H263" s="112"/>
      <c r="I263" s="112"/>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row>
    <row r="264" spans="1:63" ht="16.5" customHeight="1">
      <c r="A264" s="112"/>
      <c r="B264" s="112"/>
      <c r="C264" s="112"/>
      <c r="D264" s="112"/>
      <c r="E264" s="112"/>
      <c r="F264" s="112"/>
      <c r="G264" s="112"/>
      <c r="H264" s="112"/>
      <c r="I264" s="112"/>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row>
    <row r="265" spans="1:63" ht="16.5" customHeight="1">
      <c r="A265" s="112"/>
      <c r="B265" s="112"/>
      <c r="C265" s="112"/>
      <c r="D265" s="112"/>
      <c r="E265" s="112"/>
      <c r="F265" s="112"/>
      <c r="G265" s="112"/>
      <c r="H265" s="112"/>
      <c r="I265" s="112"/>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row>
    <row r="266" spans="1:63" ht="16.5" customHeight="1">
      <c r="A266" s="112"/>
      <c r="B266" s="112"/>
      <c r="C266" s="112"/>
      <c r="D266" s="112"/>
      <c r="E266" s="112"/>
      <c r="F266" s="112"/>
      <c r="G266" s="112"/>
      <c r="H266" s="112"/>
      <c r="I266" s="112"/>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row>
    <row r="267" spans="1:63" ht="16.5" customHeight="1">
      <c r="A267" s="112"/>
      <c r="B267" s="112"/>
      <c r="C267" s="112"/>
      <c r="D267" s="112"/>
      <c r="E267" s="112"/>
      <c r="F267" s="112"/>
      <c r="G267" s="112"/>
      <c r="H267" s="112"/>
      <c r="I267" s="112"/>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row>
    <row r="268" spans="1:63" ht="16.5" customHeight="1">
      <c r="A268" s="112"/>
      <c r="B268" s="112"/>
      <c r="C268" s="112"/>
      <c r="D268" s="112"/>
      <c r="E268" s="112"/>
      <c r="F268" s="112"/>
      <c r="G268" s="112"/>
      <c r="H268" s="112"/>
      <c r="I268" s="112"/>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row>
    <row r="269" spans="1:63" ht="16.5" customHeight="1">
      <c r="A269" s="112"/>
      <c r="B269" s="112"/>
      <c r="C269" s="112"/>
      <c r="D269" s="112"/>
      <c r="E269" s="112"/>
      <c r="F269" s="112"/>
      <c r="G269" s="112"/>
      <c r="H269" s="112"/>
      <c r="I269" s="112"/>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row>
    <row r="270" spans="1:63" ht="16.5" customHeight="1">
      <c r="A270" s="112"/>
      <c r="B270" s="112"/>
      <c r="C270" s="112"/>
      <c r="D270" s="112"/>
      <c r="E270" s="112"/>
      <c r="F270" s="112"/>
      <c r="G270" s="112"/>
      <c r="H270" s="112"/>
      <c r="I270" s="112"/>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row>
    <row r="271" spans="1:63" ht="16.5" customHeight="1">
      <c r="A271" s="112"/>
      <c r="B271" s="112"/>
      <c r="C271" s="112"/>
      <c r="D271" s="112"/>
      <c r="E271" s="112"/>
      <c r="F271" s="112"/>
      <c r="G271" s="112"/>
      <c r="H271" s="112"/>
      <c r="I271" s="112"/>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row>
    <row r="272" spans="1:63" ht="16.5" customHeight="1">
      <c r="A272" s="112"/>
      <c r="B272" s="112"/>
      <c r="C272" s="112"/>
      <c r="D272" s="112"/>
      <c r="E272" s="112"/>
      <c r="F272" s="112"/>
      <c r="G272" s="112"/>
      <c r="H272" s="112"/>
      <c r="I272" s="112"/>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row>
    <row r="273" spans="1:63" ht="16.5" customHeight="1">
      <c r="A273" s="112"/>
      <c r="B273" s="112"/>
      <c r="C273" s="112"/>
      <c r="D273" s="112"/>
      <c r="E273" s="112"/>
      <c r="F273" s="112"/>
      <c r="G273" s="112"/>
      <c r="H273" s="112"/>
      <c r="I273" s="112"/>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row>
    <row r="274" spans="1:63" ht="16.5" customHeight="1">
      <c r="A274" s="112"/>
      <c r="B274" s="112"/>
      <c r="C274" s="112"/>
      <c r="D274" s="112"/>
      <c r="E274" s="112"/>
      <c r="F274" s="112"/>
      <c r="G274" s="112"/>
      <c r="H274" s="112"/>
      <c r="I274" s="112"/>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row>
    <row r="275" spans="1:63" ht="16.5" customHeight="1">
      <c r="A275" s="112"/>
      <c r="B275" s="112"/>
      <c r="C275" s="112"/>
      <c r="D275" s="112"/>
      <c r="E275" s="112"/>
      <c r="F275" s="112"/>
      <c r="G275" s="112"/>
      <c r="H275" s="112"/>
      <c r="I275" s="112"/>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row>
    <row r="276" spans="1:63" ht="16.5" customHeight="1">
      <c r="A276" s="112"/>
      <c r="B276" s="112"/>
      <c r="C276" s="112"/>
      <c r="D276" s="112"/>
      <c r="E276" s="112"/>
      <c r="F276" s="112"/>
      <c r="G276" s="112"/>
      <c r="H276" s="112"/>
      <c r="I276" s="112"/>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row>
    <row r="277" spans="1:63" ht="16.5" customHeight="1">
      <c r="A277" s="112"/>
      <c r="B277" s="112"/>
      <c r="C277" s="112"/>
      <c r="D277" s="112"/>
      <c r="E277" s="112"/>
      <c r="F277" s="112"/>
      <c r="G277" s="112"/>
      <c r="H277" s="112"/>
      <c r="I277" s="112"/>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row>
    <row r="278" spans="1:63" ht="16.5" customHeight="1">
      <c r="A278" s="112"/>
      <c r="B278" s="112"/>
      <c r="C278" s="112"/>
      <c r="D278" s="112"/>
      <c r="E278" s="112"/>
      <c r="F278" s="112"/>
      <c r="G278" s="112"/>
      <c r="H278" s="112"/>
      <c r="I278" s="112"/>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row>
    <row r="279" spans="1:63" ht="16.5" customHeight="1">
      <c r="A279" s="112"/>
      <c r="B279" s="112"/>
      <c r="C279" s="112"/>
      <c r="D279" s="112"/>
      <c r="E279" s="112"/>
      <c r="F279" s="112"/>
      <c r="G279" s="112"/>
      <c r="H279" s="112"/>
      <c r="I279" s="112"/>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row>
    <row r="280" spans="1:63" ht="16.5" customHeight="1">
      <c r="A280" s="112"/>
      <c r="B280" s="112"/>
      <c r="C280" s="112"/>
      <c r="D280" s="112"/>
      <c r="E280" s="112"/>
      <c r="F280" s="112"/>
      <c r="G280" s="112"/>
      <c r="H280" s="112"/>
      <c r="I280" s="112"/>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row>
    <row r="281" spans="1:63" ht="16.5" customHeight="1">
      <c r="A281" s="112"/>
      <c r="B281" s="112"/>
      <c r="C281" s="112"/>
      <c r="D281" s="112"/>
      <c r="E281" s="112"/>
      <c r="F281" s="112"/>
      <c r="G281" s="112"/>
      <c r="H281" s="112"/>
      <c r="I281" s="112"/>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row>
    <row r="282" spans="1:63" ht="16.5" customHeight="1">
      <c r="A282" s="112"/>
      <c r="B282" s="112"/>
      <c r="C282" s="112"/>
      <c r="D282" s="112"/>
      <c r="E282" s="112"/>
      <c r="F282" s="112"/>
      <c r="G282" s="112"/>
      <c r="H282" s="112"/>
      <c r="I282" s="112"/>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row>
    <row r="283" spans="1:63" ht="16.5" customHeight="1">
      <c r="A283" s="112"/>
      <c r="B283" s="112"/>
      <c r="C283" s="112"/>
      <c r="D283" s="112"/>
      <c r="E283" s="112"/>
      <c r="F283" s="112"/>
      <c r="G283" s="112"/>
      <c r="H283" s="112"/>
      <c r="I283" s="112"/>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row>
    <row r="284" spans="1:63" ht="16.5" customHeight="1">
      <c r="A284" s="112"/>
      <c r="B284" s="112"/>
      <c r="C284" s="112"/>
      <c r="D284" s="112"/>
      <c r="E284" s="112"/>
      <c r="F284" s="112"/>
      <c r="G284" s="112"/>
      <c r="H284" s="112"/>
      <c r="I284" s="112"/>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row>
    <row r="285" spans="1:63" ht="16.5" customHeight="1">
      <c r="A285" s="112"/>
      <c r="B285" s="112"/>
      <c r="C285" s="112"/>
      <c r="D285" s="112"/>
      <c r="E285" s="112"/>
      <c r="F285" s="112"/>
      <c r="G285" s="112"/>
      <c r="H285" s="112"/>
      <c r="I285" s="112"/>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row>
    <row r="286" spans="1:63" ht="16.5" customHeight="1">
      <c r="A286" s="112"/>
      <c r="B286" s="112"/>
      <c r="C286" s="112"/>
      <c r="D286" s="112"/>
      <c r="E286" s="112"/>
      <c r="F286" s="112"/>
      <c r="G286" s="112"/>
      <c r="H286" s="112"/>
      <c r="I286" s="112"/>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row>
    <row r="287" spans="1:63" ht="16.5" customHeight="1">
      <c r="A287" s="112"/>
      <c r="B287" s="112"/>
      <c r="C287" s="112"/>
      <c r="D287" s="112"/>
      <c r="E287" s="112"/>
      <c r="F287" s="112"/>
      <c r="G287" s="112"/>
      <c r="H287" s="112"/>
      <c r="I287" s="112"/>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row>
    <row r="288" spans="1:63" ht="16.5" customHeight="1">
      <c r="A288" s="112"/>
      <c r="B288" s="112"/>
      <c r="C288" s="112"/>
      <c r="D288" s="112"/>
      <c r="E288" s="112"/>
      <c r="F288" s="112"/>
      <c r="G288" s="112"/>
      <c r="H288" s="112"/>
      <c r="I288" s="112"/>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row>
    <row r="289" spans="1:63" ht="16.5" customHeight="1">
      <c r="A289" s="112"/>
      <c r="B289" s="112"/>
      <c r="C289" s="112"/>
      <c r="D289" s="112"/>
      <c r="E289" s="112"/>
      <c r="F289" s="112"/>
      <c r="G289" s="112"/>
      <c r="H289" s="112"/>
      <c r="I289" s="112"/>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row>
    <row r="290" spans="1:63" ht="16.5" customHeight="1">
      <c r="A290" s="112"/>
      <c r="B290" s="112"/>
      <c r="C290" s="112"/>
      <c r="D290" s="112"/>
      <c r="E290" s="112"/>
      <c r="F290" s="112"/>
      <c r="G290" s="112"/>
      <c r="H290" s="112"/>
      <c r="I290" s="112"/>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row>
    <row r="291" spans="1:63" ht="16.5" customHeight="1">
      <c r="A291" s="112"/>
      <c r="B291" s="112"/>
      <c r="C291" s="112"/>
      <c r="D291" s="112"/>
      <c r="E291" s="112"/>
      <c r="F291" s="112"/>
      <c r="G291" s="112"/>
      <c r="H291" s="112"/>
      <c r="I291" s="112"/>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row>
    <row r="292" spans="1:63" ht="16.5" customHeight="1">
      <c r="A292" s="112"/>
      <c r="B292" s="112"/>
      <c r="C292" s="112"/>
      <c r="D292" s="112"/>
      <c r="E292" s="112"/>
      <c r="F292" s="112"/>
      <c r="G292" s="112"/>
      <c r="H292" s="112"/>
      <c r="I292" s="112"/>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row>
    <row r="293" spans="1:63" ht="16.5" customHeight="1">
      <c r="A293" s="112"/>
      <c r="B293" s="112"/>
      <c r="C293" s="112"/>
      <c r="D293" s="112"/>
      <c r="E293" s="112"/>
      <c r="F293" s="112"/>
      <c r="G293" s="112"/>
      <c r="H293" s="112"/>
      <c r="I293" s="112"/>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row>
    <row r="294" spans="1:63" ht="16.5" customHeight="1">
      <c r="A294" s="112"/>
      <c r="B294" s="112"/>
      <c r="C294" s="112"/>
      <c r="D294" s="112"/>
      <c r="E294" s="112"/>
      <c r="F294" s="112"/>
      <c r="G294" s="112"/>
      <c r="H294" s="112"/>
      <c r="I294" s="112"/>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row>
    <row r="295" spans="1:63" ht="16.5" customHeight="1">
      <c r="A295" s="112"/>
      <c r="B295" s="112"/>
      <c r="C295" s="112"/>
      <c r="D295" s="112"/>
      <c r="E295" s="112"/>
      <c r="F295" s="112"/>
      <c r="G295" s="112"/>
      <c r="H295" s="112"/>
      <c r="I295" s="112"/>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row>
    <row r="296" spans="1:63" ht="16.5" customHeight="1">
      <c r="A296" s="112"/>
      <c r="B296" s="112"/>
      <c r="C296" s="112"/>
      <c r="D296" s="112"/>
      <c r="E296" s="112"/>
      <c r="F296" s="112"/>
      <c r="G296" s="112"/>
      <c r="H296" s="112"/>
      <c r="I296" s="112"/>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row>
    <row r="297" spans="1:63" ht="16.5" customHeight="1">
      <c r="A297" s="112"/>
      <c r="B297" s="112"/>
      <c r="C297" s="112"/>
      <c r="D297" s="112"/>
      <c r="E297" s="112"/>
      <c r="F297" s="112"/>
      <c r="G297" s="112"/>
      <c r="H297" s="112"/>
      <c r="I297" s="112"/>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row>
    <row r="298" spans="1:63" ht="16.5" customHeight="1">
      <c r="A298" s="112"/>
      <c r="B298" s="112"/>
      <c r="C298" s="112"/>
      <c r="D298" s="112"/>
      <c r="E298" s="112"/>
      <c r="F298" s="112"/>
      <c r="G298" s="112"/>
      <c r="H298" s="112"/>
      <c r="I298" s="112"/>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row>
    <row r="299" spans="1:63" ht="16.5" customHeight="1">
      <c r="A299" s="112"/>
      <c r="B299" s="112"/>
      <c r="C299" s="112"/>
      <c r="D299" s="112"/>
      <c r="E299" s="112"/>
      <c r="F299" s="112"/>
      <c r="G299" s="112"/>
      <c r="H299" s="112"/>
      <c r="I299" s="112"/>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row>
    <row r="300" spans="1:63" ht="16.5" customHeight="1">
      <c r="A300" s="112"/>
      <c r="B300" s="112"/>
      <c r="C300" s="112"/>
      <c r="D300" s="112"/>
      <c r="E300" s="112"/>
      <c r="F300" s="112"/>
      <c r="G300" s="112"/>
      <c r="H300" s="112"/>
      <c r="I300" s="112"/>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row>
    <row r="301" spans="1:63" ht="16.5" customHeight="1">
      <c r="A301" s="112"/>
      <c r="B301" s="112"/>
      <c r="C301" s="112"/>
      <c r="D301" s="112"/>
      <c r="E301" s="112"/>
      <c r="F301" s="112"/>
      <c r="G301" s="112"/>
      <c r="H301" s="112"/>
      <c r="I301" s="112"/>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row>
    <row r="302" spans="1:63" ht="16.5" customHeight="1">
      <c r="A302" s="112"/>
      <c r="B302" s="112"/>
      <c r="C302" s="112"/>
      <c r="D302" s="112"/>
      <c r="E302" s="112"/>
      <c r="F302" s="112"/>
      <c r="G302" s="112"/>
      <c r="H302" s="112"/>
      <c r="I302" s="112"/>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row>
    <row r="303" spans="1:63" ht="16.5" customHeight="1">
      <c r="A303" s="112"/>
      <c r="B303" s="112"/>
      <c r="C303" s="112"/>
      <c r="D303" s="112"/>
      <c r="E303" s="112"/>
      <c r="F303" s="112"/>
      <c r="G303" s="112"/>
      <c r="H303" s="112"/>
      <c r="I303" s="112"/>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row>
    <row r="304" spans="1:63" ht="16.5" customHeight="1">
      <c r="A304" s="112"/>
      <c r="B304" s="112"/>
      <c r="C304" s="112"/>
      <c r="D304" s="112"/>
      <c r="E304" s="112"/>
      <c r="F304" s="112"/>
      <c r="G304" s="112"/>
      <c r="H304" s="112"/>
      <c r="I304" s="112"/>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row>
    <row r="305" spans="1:63" ht="16.5" customHeight="1">
      <c r="A305" s="112"/>
      <c r="B305" s="112"/>
      <c r="C305" s="112"/>
      <c r="D305" s="112"/>
      <c r="E305" s="112"/>
      <c r="F305" s="112"/>
      <c r="G305" s="112"/>
      <c r="H305" s="112"/>
      <c r="I305" s="112"/>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row>
    <row r="306" spans="1:63" ht="16.5" customHeight="1">
      <c r="A306" s="112"/>
      <c r="B306" s="112"/>
      <c r="C306" s="112"/>
      <c r="D306" s="112"/>
      <c r="E306" s="112"/>
      <c r="F306" s="112"/>
      <c r="G306" s="112"/>
      <c r="H306" s="112"/>
      <c r="I306" s="112"/>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row>
    <row r="307" spans="1:63" ht="16.5" customHeight="1">
      <c r="A307" s="112"/>
      <c r="B307" s="112"/>
      <c r="C307" s="112"/>
      <c r="D307" s="112"/>
      <c r="E307" s="112"/>
      <c r="F307" s="112"/>
      <c r="G307" s="112"/>
      <c r="H307" s="112"/>
      <c r="I307" s="112"/>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row>
    <row r="308" spans="1:63" ht="16.5" customHeight="1">
      <c r="A308" s="112"/>
      <c r="B308" s="112"/>
      <c r="C308" s="112"/>
      <c r="D308" s="112"/>
      <c r="E308" s="112"/>
      <c r="F308" s="112"/>
      <c r="G308" s="112"/>
      <c r="H308" s="112"/>
      <c r="I308" s="112"/>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row>
    <row r="309" spans="1:63" ht="16.5" customHeight="1">
      <c r="A309" s="112"/>
      <c r="B309" s="112"/>
      <c r="C309" s="112"/>
      <c r="D309" s="112"/>
      <c r="E309" s="112"/>
      <c r="F309" s="112"/>
      <c r="G309" s="112"/>
      <c r="H309" s="112"/>
      <c r="I309" s="112"/>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row>
    <row r="310" spans="1:63" ht="16.5" customHeight="1">
      <c r="A310" s="112"/>
      <c r="B310" s="112"/>
      <c r="C310" s="112"/>
      <c r="D310" s="112"/>
      <c r="E310" s="112"/>
      <c r="F310" s="112"/>
      <c r="G310" s="112"/>
      <c r="H310" s="112"/>
      <c r="I310" s="112"/>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row>
    <row r="311" spans="1:63" ht="16.5" customHeight="1">
      <c r="A311" s="112"/>
      <c r="B311" s="112"/>
      <c r="C311" s="112"/>
      <c r="D311" s="112"/>
      <c r="E311" s="112"/>
      <c r="F311" s="112"/>
      <c r="G311" s="112"/>
      <c r="H311" s="112"/>
      <c r="I311" s="112"/>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row>
    <row r="312" spans="1:63" ht="16.5" customHeight="1">
      <c r="A312" s="112"/>
      <c r="B312" s="112"/>
      <c r="C312" s="112"/>
      <c r="D312" s="112"/>
      <c r="E312" s="112"/>
      <c r="F312" s="112"/>
      <c r="G312" s="112"/>
      <c r="H312" s="112"/>
      <c r="I312" s="112"/>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row>
    <row r="313" spans="1:63" ht="16.5" customHeight="1">
      <c r="A313" s="112"/>
      <c r="B313" s="112"/>
      <c r="C313" s="112"/>
      <c r="D313" s="112"/>
      <c r="E313" s="112"/>
      <c r="F313" s="112"/>
      <c r="G313" s="112"/>
      <c r="H313" s="112"/>
      <c r="I313" s="112"/>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row>
    <row r="314" spans="1:63" ht="16.5" customHeight="1">
      <c r="A314" s="112"/>
      <c r="B314" s="112"/>
      <c r="C314" s="112"/>
      <c r="D314" s="112"/>
      <c r="E314" s="112"/>
      <c r="F314" s="112"/>
      <c r="G314" s="112"/>
      <c r="H314" s="112"/>
      <c r="I314" s="112"/>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row>
    <row r="315" spans="1:63" ht="16.5" customHeight="1">
      <c r="A315" s="112"/>
      <c r="B315" s="112"/>
      <c r="C315" s="112"/>
      <c r="D315" s="112"/>
      <c r="E315" s="112"/>
      <c r="F315" s="112"/>
      <c r="G315" s="112"/>
      <c r="H315" s="112"/>
      <c r="I315" s="112"/>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row>
    <row r="316" spans="1:63" ht="16.5" customHeight="1">
      <c r="A316" s="112"/>
      <c r="B316" s="112"/>
      <c r="C316" s="112"/>
      <c r="D316" s="112"/>
      <c r="E316" s="112"/>
      <c r="F316" s="112"/>
      <c r="G316" s="112"/>
      <c r="H316" s="112"/>
      <c r="I316" s="112"/>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row>
    <row r="317" spans="1:63" ht="16.5" customHeight="1">
      <c r="A317" s="112"/>
      <c r="B317" s="112"/>
      <c r="C317" s="112"/>
      <c r="D317" s="112"/>
      <c r="E317" s="112"/>
      <c r="F317" s="112"/>
      <c r="G317" s="112"/>
      <c r="H317" s="112"/>
      <c r="I317" s="112"/>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row>
    <row r="318" spans="1:63" ht="16.5" customHeight="1">
      <c r="A318" s="112"/>
      <c r="B318" s="112"/>
      <c r="C318" s="112"/>
      <c r="D318" s="112"/>
      <c r="E318" s="112"/>
      <c r="F318" s="112"/>
      <c r="G318" s="112"/>
      <c r="H318" s="112"/>
      <c r="I318" s="112"/>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row>
    <row r="319" spans="1:63" ht="16.5" customHeight="1">
      <c r="A319" s="112"/>
      <c r="B319" s="112"/>
      <c r="C319" s="112"/>
      <c r="D319" s="112"/>
      <c r="E319" s="112"/>
      <c r="F319" s="112"/>
      <c r="G319" s="112"/>
      <c r="H319" s="112"/>
      <c r="I319" s="112"/>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row>
    <row r="320" spans="1:63" ht="16.5" customHeight="1">
      <c r="A320" s="112"/>
      <c r="B320" s="112"/>
      <c r="C320" s="112"/>
      <c r="D320" s="112"/>
      <c r="E320" s="112"/>
      <c r="F320" s="112"/>
      <c r="G320" s="112"/>
      <c r="H320" s="112"/>
      <c r="I320" s="112"/>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row>
    <row r="321" spans="1:63" ht="16.5" customHeight="1">
      <c r="A321" s="112"/>
      <c r="B321" s="112"/>
      <c r="C321" s="112"/>
      <c r="D321" s="112"/>
      <c r="E321" s="112"/>
      <c r="F321" s="112"/>
      <c r="G321" s="112"/>
      <c r="H321" s="112"/>
      <c r="I321" s="112"/>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row>
    <row r="322" spans="1:63" ht="16.5" customHeight="1">
      <c r="A322" s="112"/>
      <c r="B322" s="112"/>
      <c r="C322" s="112"/>
      <c r="D322" s="112"/>
      <c r="E322" s="112"/>
      <c r="F322" s="112"/>
      <c r="G322" s="112"/>
      <c r="H322" s="112"/>
      <c r="I322" s="112"/>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row>
    <row r="323" spans="1:63" ht="16.5" customHeight="1">
      <c r="A323" s="112"/>
      <c r="B323" s="112"/>
      <c r="C323" s="112"/>
      <c r="D323" s="112"/>
      <c r="E323" s="112"/>
      <c r="F323" s="112"/>
      <c r="G323" s="112"/>
      <c r="H323" s="112"/>
      <c r="I323" s="112"/>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row>
    <row r="324" spans="1:63" ht="16.5" customHeight="1">
      <c r="A324" s="112"/>
      <c r="B324" s="112"/>
      <c r="C324" s="112"/>
      <c r="D324" s="112"/>
      <c r="E324" s="112"/>
      <c r="F324" s="112"/>
      <c r="G324" s="112"/>
      <c r="H324" s="112"/>
      <c r="I324" s="112"/>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row>
    <row r="325" spans="1:63" ht="16.5" customHeight="1">
      <c r="A325" s="112"/>
      <c r="B325" s="112"/>
      <c r="C325" s="112"/>
      <c r="D325" s="112"/>
      <c r="E325" s="112"/>
      <c r="F325" s="112"/>
      <c r="G325" s="112"/>
      <c r="H325" s="112"/>
      <c r="I325" s="112"/>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row>
    <row r="326" spans="1:63" ht="16.5" customHeight="1">
      <c r="A326" s="112"/>
      <c r="B326" s="112"/>
      <c r="C326" s="112"/>
      <c r="D326" s="112"/>
      <c r="E326" s="112"/>
      <c r="F326" s="112"/>
      <c r="G326" s="112"/>
      <c r="H326" s="112"/>
      <c r="I326" s="112"/>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row>
    <row r="327" spans="1:63" ht="16.5" customHeight="1">
      <c r="A327" s="112"/>
      <c r="B327" s="112"/>
      <c r="C327" s="112"/>
      <c r="D327" s="112"/>
      <c r="E327" s="112"/>
      <c r="F327" s="112"/>
      <c r="G327" s="112"/>
      <c r="H327" s="112"/>
      <c r="I327" s="112"/>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row>
    <row r="328" spans="1:63" ht="16.5" customHeight="1">
      <c r="A328" s="112"/>
      <c r="B328" s="112"/>
      <c r="C328" s="112"/>
      <c r="D328" s="112"/>
      <c r="E328" s="112"/>
      <c r="F328" s="112"/>
      <c r="G328" s="112"/>
      <c r="H328" s="112"/>
      <c r="I328" s="112"/>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row>
    <row r="329" spans="1:63" ht="16.5" customHeight="1">
      <c r="A329" s="112"/>
      <c r="B329" s="112"/>
      <c r="C329" s="112"/>
      <c r="D329" s="112"/>
      <c r="E329" s="112"/>
      <c r="F329" s="112"/>
      <c r="G329" s="112"/>
      <c r="H329" s="112"/>
      <c r="I329" s="112"/>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row>
    <row r="330" spans="1:63" ht="16.5" customHeight="1">
      <c r="A330" s="112"/>
      <c r="B330" s="112"/>
      <c r="C330" s="112"/>
      <c r="D330" s="112"/>
      <c r="E330" s="112"/>
      <c r="F330" s="112"/>
      <c r="G330" s="112"/>
      <c r="H330" s="112"/>
      <c r="I330" s="112"/>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row>
    <row r="331" spans="1:63" ht="16.5" customHeight="1">
      <c r="A331" s="112"/>
      <c r="B331" s="112"/>
      <c r="C331" s="112"/>
      <c r="D331" s="112"/>
      <c r="E331" s="112"/>
      <c r="F331" s="112"/>
      <c r="G331" s="112"/>
      <c r="H331" s="112"/>
      <c r="I331" s="112"/>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row>
    <row r="332" spans="1:63" ht="16.5" customHeight="1">
      <c r="A332" s="112"/>
      <c r="B332" s="112"/>
      <c r="C332" s="112"/>
      <c r="D332" s="112"/>
      <c r="E332" s="112"/>
      <c r="F332" s="112"/>
      <c r="G332" s="112"/>
      <c r="H332" s="112"/>
      <c r="I332" s="112"/>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row>
    <row r="333" spans="1:63" ht="16.5" customHeight="1">
      <c r="A333" s="112"/>
      <c r="B333" s="112"/>
      <c r="C333" s="112"/>
      <c r="D333" s="112"/>
      <c r="E333" s="112"/>
      <c r="F333" s="112"/>
      <c r="G333" s="112"/>
      <c r="H333" s="112"/>
      <c r="I333" s="112"/>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row>
    <row r="334" spans="1:63" ht="16.5" customHeight="1">
      <c r="A334" s="112"/>
      <c r="B334" s="112"/>
      <c r="C334" s="112"/>
      <c r="D334" s="112"/>
      <c r="E334" s="112"/>
      <c r="F334" s="112"/>
      <c r="G334" s="112"/>
      <c r="H334" s="112"/>
      <c r="I334" s="112"/>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row>
    <row r="335" spans="1:63" ht="16.5" customHeight="1">
      <c r="A335" s="112"/>
      <c r="B335" s="112"/>
      <c r="C335" s="112"/>
      <c r="D335" s="112"/>
      <c r="E335" s="112"/>
      <c r="F335" s="112"/>
      <c r="G335" s="112"/>
      <c r="H335" s="112"/>
      <c r="I335" s="112"/>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row>
    <row r="336" spans="1:63" ht="16.5" customHeight="1">
      <c r="A336" s="112"/>
      <c r="B336" s="112"/>
      <c r="C336" s="112"/>
      <c r="D336" s="112"/>
      <c r="E336" s="112"/>
      <c r="F336" s="112"/>
      <c r="G336" s="112"/>
      <c r="H336" s="112"/>
      <c r="I336" s="112"/>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row>
    <row r="337" spans="1:63" ht="16.5" customHeight="1">
      <c r="A337" s="112"/>
      <c r="B337" s="112"/>
      <c r="C337" s="112"/>
      <c r="D337" s="112"/>
      <c r="E337" s="112"/>
      <c r="F337" s="112"/>
      <c r="G337" s="112"/>
      <c r="H337" s="112"/>
      <c r="I337" s="112"/>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row>
    <row r="338" spans="1:63" ht="16.5" customHeight="1">
      <c r="A338" s="112"/>
      <c r="B338" s="112"/>
      <c r="C338" s="112"/>
      <c r="D338" s="112"/>
      <c r="E338" s="112"/>
      <c r="F338" s="112"/>
      <c r="G338" s="112"/>
      <c r="H338" s="112"/>
      <c r="I338" s="112"/>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row>
    <row r="339" spans="1:63" ht="16.5" customHeight="1">
      <c r="A339" s="112"/>
      <c r="B339" s="112"/>
      <c r="C339" s="112"/>
      <c r="D339" s="112"/>
      <c r="E339" s="112"/>
      <c r="F339" s="112"/>
      <c r="G339" s="112"/>
      <c r="H339" s="112"/>
      <c r="I339" s="112"/>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row>
    <row r="340" spans="1:63" ht="16.5" customHeight="1">
      <c r="A340" s="112"/>
      <c r="B340" s="112"/>
      <c r="C340" s="112"/>
      <c r="D340" s="112"/>
      <c r="E340" s="112"/>
      <c r="F340" s="112"/>
      <c r="G340" s="112"/>
      <c r="H340" s="112"/>
      <c r="I340" s="112"/>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row>
    <row r="341" spans="1:63" ht="16.5" customHeight="1">
      <c r="A341" s="112"/>
      <c r="B341" s="112"/>
      <c r="C341" s="112"/>
      <c r="D341" s="112"/>
      <c r="E341" s="112"/>
      <c r="F341" s="112"/>
      <c r="G341" s="112"/>
      <c r="H341" s="112"/>
      <c r="I341" s="112"/>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row>
    <row r="342" spans="1:63" ht="16.5" customHeight="1">
      <c r="A342" s="112"/>
      <c r="B342" s="112"/>
      <c r="C342" s="112"/>
      <c r="D342" s="112"/>
      <c r="E342" s="112"/>
      <c r="F342" s="112"/>
      <c r="G342" s="112"/>
      <c r="H342" s="112"/>
      <c r="I342" s="112"/>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row>
    <row r="343" spans="1:63" ht="16.5" customHeight="1">
      <c r="A343" s="112"/>
      <c r="B343" s="112"/>
      <c r="C343" s="112"/>
      <c r="D343" s="112"/>
      <c r="E343" s="112"/>
      <c r="F343" s="112"/>
      <c r="G343" s="112"/>
      <c r="H343" s="112"/>
      <c r="I343" s="112"/>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row>
    <row r="344" spans="1:63" ht="16.5" customHeight="1">
      <c r="A344" s="112"/>
      <c r="B344" s="112"/>
      <c r="C344" s="112"/>
      <c r="D344" s="112"/>
      <c r="E344" s="112"/>
      <c r="F344" s="112"/>
      <c r="G344" s="112"/>
      <c r="H344" s="112"/>
      <c r="I344" s="112"/>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row>
    <row r="345" spans="1:63" ht="16.5" customHeight="1">
      <c r="A345" s="112"/>
      <c r="B345" s="112"/>
      <c r="C345" s="112"/>
      <c r="D345" s="112"/>
      <c r="E345" s="112"/>
      <c r="F345" s="112"/>
      <c r="G345" s="112"/>
      <c r="H345" s="112"/>
      <c r="I345" s="112"/>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row>
    <row r="346" spans="1:63" ht="16.5" customHeight="1">
      <c r="A346" s="112"/>
      <c r="B346" s="112"/>
      <c r="C346" s="112"/>
      <c r="D346" s="112"/>
      <c r="E346" s="112"/>
      <c r="F346" s="112"/>
      <c r="G346" s="112"/>
      <c r="H346" s="112"/>
      <c r="I346" s="112"/>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row>
    <row r="347" spans="1:63" ht="16.5" customHeight="1">
      <c r="A347" s="112"/>
      <c r="B347" s="112"/>
      <c r="C347" s="112"/>
      <c r="D347" s="112"/>
      <c r="E347" s="112"/>
      <c r="F347" s="112"/>
      <c r="G347" s="112"/>
      <c r="H347" s="112"/>
      <c r="I347" s="112"/>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row>
    <row r="348" spans="1:63" ht="16.5" customHeight="1">
      <c r="A348" s="112"/>
      <c r="B348" s="112"/>
      <c r="C348" s="112"/>
      <c r="D348" s="112"/>
      <c r="E348" s="112"/>
      <c r="F348" s="112"/>
      <c r="G348" s="112"/>
      <c r="H348" s="112"/>
      <c r="I348" s="112"/>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row>
    <row r="349" spans="1:63" ht="16.5" customHeight="1">
      <c r="A349" s="112"/>
      <c r="B349" s="112"/>
      <c r="C349" s="112"/>
      <c r="D349" s="112"/>
      <c r="E349" s="112"/>
      <c r="F349" s="112"/>
      <c r="G349" s="112"/>
      <c r="H349" s="112"/>
      <c r="I349" s="112"/>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row>
    <row r="350" spans="1:63" ht="16.5" customHeight="1">
      <c r="A350" s="112"/>
      <c r="B350" s="112"/>
      <c r="C350" s="112"/>
      <c r="D350" s="112"/>
      <c r="E350" s="112"/>
      <c r="F350" s="112"/>
      <c r="G350" s="112"/>
      <c r="H350" s="112"/>
      <c r="I350" s="112"/>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row>
    <row r="351" spans="1:63" ht="16.5" customHeight="1">
      <c r="A351" s="112"/>
      <c r="B351" s="112"/>
      <c r="C351" s="112"/>
      <c r="D351" s="112"/>
      <c r="E351" s="112"/>
      <c r="F351" s="112"/>
      <c r="G351" s="112"/>
      <c r="H351" s="112"/>
      <c r="I351" s="112"/>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row>
    <row r="352" spans="1:63" ht="16.5" customHeight="1">
      <c r="A352" s="112"/>
      <c r="B352" s="112"/>
      <c r="C352" s="112"/>
      <c r="D352" s="112"/>
      <c r="E352" s="112"/>
      <c r="F352" s="112"/>
      <c r="G352" s="112"/>
      <c r="H352" s="112"/>
      <c r="I352" s="112"/>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row>
    <row r="353" spans="1:63" ht="16.5" customHeight="1">
      <c r="A353" s="112"/>
      <c r="B353" s="112"/>
      <c r="C353" s="112"/>
      <c r="D353" s="112"/>
      <c r="E353" s="112"/>
      <c r="F353" s="112"/>
      <c r="G353" s="112"/>
      <c r="H353" s="112"/>
      <c r="I353" s="112"/>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row>
    <row r="354" spans="1:63" ht="16.5" customHeight="1">
      <c r="A354" s="112"/>
      <c r="B354" s="112"/>
      <c r="C354" s="112"/>
      <c r="D354" s="112"/>
      <c r="E354" s="112"/>
      <c r="F354" s="112"/>
      <c r="G354" s="112"/>
      <c r="H354" s="112"/>
      <c r="I354" s="112"/>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row>
    <row r="355" spans="1:63" ht="16.5" customHeight="1">
      <c r="A355" s="112"/>
      <c r="B355" s="112"/>
      <c r="C355" s="112"/>
      <c r="D355" s="112"/>
      <c r="E355" s="112"/>
      <c r="F355" s="112"/>
      <c r="G355" s="112"/>
      <c r="H355" s="112"/>
      <c r="I355" s="112"/>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row>
    <row r="356" spans="1:63" ht="16.5" customHeight="1">
      <c r="A356" s="112"/>
      <c r="B356" s="112"/>
      <c r="C356" s="112"/>
      <c r="D356" s="112"/>
      <c r="E356" s="112"/>
      <c r="F356" s="112"/>
      <c r="G356" s="112"/>
      <c r="H356" s="112"/>
      <c r="I356" s="112"/>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row>
    <row r="357" spans="1:63" ht="16.5" customHeight="1">
      <c r="A357" s="112"/>
      <c r="B357" s="112"/>
      <c r="C357" s="112"/>
      <c r="D357" s="112"/>
      <c r="E357" s="112"/>
      <c r="F357" s="112"/>
      <c r="G357" s="112"/>
      <c r="H357" s="112"/>
      <c r="I357" s="112"/>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row>
    <row r="358" spans="1:63" ht="16.5" customHeight="1">
      <c r="A358" s="112"/>
      <c r="B358" s="112"/>
      <c r="C358" s="112"/>
      <c r="D358" s="112"/>
      <c r="E358" s="112"/>
      <c r="F358" s="112"/>
      <c r="G358" s="112"/>
      <c r="H358" s="112"/>
      <c r="I358" s="112"/>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row>
    <row r="359" spans="1:63" ht="16.5" customHeight="1">
      <c r="A359" s="112"/>
      <c r="B359" s="112"/>
      <c r="C359" s="112"/>
      <c r="D359" s="112"/>
      <c r="E359" s="112"/>
      <c r="F359" s="112"/>
      <c r="G359" s="112"/>
      <c r="H359" s="112"/>
      <c r="I359" s="112"/>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row>
    <row r="360" spans="1:63" ht="16.5" customHeight="1">
      <c r="A360" s="112"/>
      <c r="B360" s="112"/>
      <c r="C360" s="112"/>
      <c r="D360" s="112"/>
      <c r="E360" s="112"/>
      <c r="F360" s="112"/>
      <c r="G360" s="112"/>
      <c r="H360" s="112"/>
      <c r="I360" s="112"/>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row>
    <row r="361" spans="1:63" ht="16.5" customHeight="1">
      <c r="A361" s="112"/>
      <c r="B361" s="112"/>
      <c r="C361" s="112"/>
      <c r="D361" s="112"/>
      <c r="E361" s="112"/>
      <c r="F361" s="112"/>
      <c r="G361" s="112"/>
      <c r="H361" s="112"/>
      <c r="I361" s="112"/>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row>
    <row r="362" spans="1:63" ht="16.5" customHeight="1">
      <c r="A362" s="112"/>
      <c r="B362" s="112"/>
      <c r="C362" s="112"/>
      <c r="D362" s="112"/>
      <c r="E362" s="112"/>
      <c r="F362" s="112"/>
      <c r="G362" s="112"/>
      <c r="H362" s="112"/>
      <c r="I362" s="112"/>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row>
    <row r="363" spans="1:63" ht="16.5" customHeight="1">
      <c r="A363" s="112"/>
      <c r="B363" s="112"/>
      <c r="C363" s="112"/>
      <c r="D363" s="112"/>
      <c r="E363" s="112"/>
      <c r="F363" s="112"/>
      <c r="G363" s="112"/>
      <c r="H363" s="112"/>
      <c r="I363" s="112"/>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row>
    <row r="364" spans="1:63" ht="16.5" customHeight="1">
      <c r="A364" s="112"/>
      <c r="B364" s="112"/>
      <c r="C364" s="112"/>
      <c r="D364" s="112"/>
      <c r="E364" s="112"/>
      <c r="F364" s="112"/>
      <c r="G364" s="112"/>
      <c r="H364" s="112"/>
      <c r="I364" s="112"/>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row>
    <row r="365" spans="1:63" ht="16.5" customHeight="1">
      <c r="A365" s="112"/>
      <c r="B365" s="112"/>
      <c r="C365" s="112"/>
      <c r="D365" s="112"/>
      <c r="E365" s="112"/>
      <c r="F365" s="112"/>
      <c r="G365" s="112"/>
      <c r="H365" s="112"/>
      <c r="I365" s="112"/>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row>
    <row r="366" spans="1:63" ht="16.5" customHeight="1">
      <c r="A366" s="112"/>
      <c r="B366" s="112"/>
      <c r="C366" s="112"/>
      <c r="D366" s="112"/>
      <c r="E366" s="112"/>
      <c r="F366" s="112"/>
      <c r="G366" s="112"/>
      <c r="H366" s="112"/>
      <c r="I366" s="112"/>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row>
    <row r="367" spans="1:63" ht="16.5" customHeight="1">
      <c r="A367" s="112"/>
      <c r="B367" s="112"/>
      <c r="C367" s="112"/>
      <c r="D367" s="112"/>
      <c r="E367" s="112"/>
      <c r="F367" s="112"/>
      <c r="G367" s="112"/>
      <c r="H367" s="112"/>
      <c r="I367" s="112"/>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row>
    <row r="368" spans="1:63" ht="16.5" customHeight="1">
      <c r="A368" s="112"/>
      <c r="B368" s="112"/>
      <c r="C368" s="112"/>
      <c r="D368" s="112"/>
      <c r="E368" s="112"/>
      <c r="F368" s="112"/>
      <c r="G368" s="112"/>
      <c r="H368" s="112"/>
      <c r="I368" s="112"/>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row>
    <row r="369" spans="1:63" ht="16.5" customHeight="1">
      <c r="A369" s="112"/>
      <c r="B369" s="112"/>
      <c r="C369" s="112"/>
      <c r="D369" s="112"/>
      <c r="E369" s="112"/>
      <c r="F369" s="112"/>
      <c r="G369" s="112"/>
      <c r="H369" s="112"/>
      <c r="I369" s="112"/>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row>
    <row r="370" spans="1:63" ht="16.5" customHeight="1">
      <c r="A370" s="112"/>
      <c r="B370" s="112"/>
      <c r="C370" s="112"/>
      <c r="D370" s="112"/>
      <c r="E370" s="112"/>
      <c r="F370" s="112"/>
      <c r="G370" s="112"/>
      <c r="H370" s="112"/>
      <c r="I370" s="112"/>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row>
    <row r="371" spans="1:63" ht="16.5" customHeight="1">
      <c r="A371" s="112"/>
      <c r="B371" s="112"/>
      <c r="C371" s="112"/>
      <c r="D371" s="112"/>
      <c r="E371" s="112"/>
      <c r="F371" s="112"/>
      <c r="G371" s="112"/>
      <c r="H371" s="112"/>
      <c r="I371" s="112"/>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row>
    <row r="372" spans="1:63" ht="16.5" customHeight="1">
      <c r="A372" s="112"/>
      <c r="B372" s="112"/>
      <c r="C372" s="112"/>
      <c r="D372" s="112"/>
      <c r="E372" s="112"/>
      <c r="F372" s="112"/>
      <c r="G372" s="112"/>
      <c r="H372" s="112"/>
      <c r="I372" s="112"/>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row>
    <row r="373" spans="1:63" ht="16.5" customHeight="1">
      <c r="A373" s="112"/>
      <c r="B373" s="112"/>
      <c r="C373" s="112"/>
      <c r="D373" s="112"/>
      <c r="E373" s="112"/>
      <c r="F373" s="112"/>
      <c r="G373" s="112"/>
      <c r="H373" s="112"/>
      <c r="I373" s="112"/>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row>
    <row r="374" spans="1:63" ht="16.5" customHeight="1">
      <c r="A374" s="112"/>
      <c r="B374" s="112"/>
      <c r="C374" s="112"/>
      <c r="D374" s="112"/>
      <c r="E374" s="112"/>
      <c r="F374" s="112"/>
      <c r="G374" s="112"/>
      <c r="H374" s="112"/>
      <c r="I374" s="112"/>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row>
    <row r="375" spans="1:63" ht="16.5" customHeight="1">
      <c r="A375" s="112"/>
      <c r="B375" s="112"/>
      <c r="C375" s="112"/>
      <c r="D375" s="112"/>
      <c r="E375" s="112"/>
      <c r="F375" s="112"/>
      <c r="G375" s="112"/>
      <c r="H375" s="112"/>
      <c r="I375" s="112"/>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row>
    <row r="376" spans="1:63" ht="16.5" customHeight="1">
      <c r="A376" s="112"/>
      <c r="B376" s="112"/>
      <c r="C376" s="112"/>
      <c r="D376" s="112"/>
      <c r="E376" s="112"/>
      <c r="F376" s="112"/>
      <c r="G376" s="112"/>
      <c r="H376" s="112"/>
      <c r="I376" s="112"/>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row>
    <row r="377" spans="1:63" ht="16.5" customHeight="1">
      <c r="A377" s="112"/>
      <c r="B377" s="112"/>
      <c r="C377" s="112"/>
      <c r="D377" s="112"/>
      <c r="E377" s="112"/>
      <c r="F377" s="112"/>
      <c r="G377" s="112"/>
      <c r="H377" s="112"/>
      <c r="I377" s="112"/>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row>
    <row r="378" spans="1:63" ht="16.5" customHeight="1">
      <c r="A378" s="112"/>
      <c r="B378" s="112"/>
      <c r="C378" s="112"/>
      <c r="D378" s="112"/>
      <c r="E378" s="112"/>
      <c r="F378" s="112"/>
      <c r="G378" s="112"/>
      <c r="H378" s="112"/>
      <c r="I378" s="112"/>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row>
    <row r="379" spans="1:63" ht="16.5" customHeight="1">
      <c r="A379" s="112"/>
      <c r="B379" s="112"/>
      <c r="C379" s="112"/>
      <c r="D379" s="112"/>
      <c r="E379" s="112"/>
      <c r="F379" s="112"/>
      <c r="G379" s="112"/>
      <c r="H379" s="112"/>
      <c r="I379" s="112"/>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row>
    <row r="380" spans="1:63" ht="16.5" customHeight="1">
      <c r="A380" s="112"/>
      <c r="B380" s="112"/>
      <c r="C380" s="112"/>
      <c r="D380" s="112"/>
      <c r="E380" s="112"/>
      <c r="F380" s="112"/>
      <c r="G380" s="112"/>
      <c r="H380" s="112"/>
      <c r="I380" s="112"/>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row>
    <row r="381" spans="1:63" ht="16.5" customHeight="1">
      <c r="A381" s="112"/>
      <c r="B381" s="112"/>
      <c r="C381" s="112"/>
      <c r="D381" s="112"/>
      <c r="E381" s="112"/>
      <c r="F381" s="112"/>
      <c r="G381" s="112"/>
      <c r="H381" s="112"/>
      <c r="I381" s="112"/>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row>
    <row r="382" spans="1:63" ht="16.5" customHeight="1">
      <c r="A382" s="112"/>
      <c r="B382" s="112"/>
      <c r="C382" s="112"/>
      <c r="D382" s="112"/>
      <c r="E382" s="112"/>
      <c r="F382" s="112"/>
      <c r="G382" s="112"/>
      <c r="H382" s="112"/>
      <c r="I382" s="112"/>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row>
    <row r="383" spans="1:63" ht="16.5" customHeight="1">
      <c r="A383" s="112"/>
      <c r="B383" s="112"/>
      <c r="C383" s="112"/>
      <c r="D383" s="112"/>
      <c r="E383" s="112"/>
      <c r="F383" s="112"/>
      <c r="G383" s="112"/>
      <c r="H383" s="112"/>
      <c r="I383" s="112"/>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row>
    <row r="384" spans="1:63" ht="16.5" customHeight="1">
      <c r="A384" s="112"/>
      <c r="B384" s="112"/>
      <c r="C384" s="112"/>
      <c r="D384" s="112"/>
      <c r="E384" s="112"/>
      <c r="F384" s="112"/>
      <c r="G384" s="112"/>
      <c r="H384" s="112"/>
      <c r="I384" s="112"/>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row>
    <row r="385" spans="1:63" ht="16.5" customHeight="1">
      <c r="A385" s="112"/>
      <c r="B385" s="112"/>
      <c r="C385" s="112"/>
      <c r="D385" s="112"/>
      <c r="E385" s="112"/>
      <c r="F385" s="112"/>
      <c r="G385" s="112"/>
      <c r="H385" s="112"/>
      <c r="I385" s="112"/>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row>
    <row r="386" spans="1:63" ht="16.5" customHeight="1">
      <c r="A386" s="112"/>
      <c r="B386" s="112"/>
      <c r="C386" s="112"/>
      <c r="D386" s="112"/>
      <c r="E386" s="112"/>
      <c r="F386" s="112"/>
      <c r="G386" s="112"/>
      <c r="H386" s="112"/>
      <c r="I386" s="112"/>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row>
    <row r="387" spans="1:63" ht="16.5" customHeight="1">
      <c r="A387" s="112"/>
      <c r="B387" s="112"/>
      <c r="C387" s="112"/>
      <c r="D387" s="112"/>
      <c r="E387" s="112"/>
      <c r="F387" s="112"/>
      <c r="G387" s="112"/>
      <c r="H387" s="112"/>
      <c r="I387" s="112"/>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row>
    <row r="388" spans="1:63" ht="16.5" customHeight="1">
      <c r="A388" s="112"/>
      <c r="B388" s="112"/>
      <c r="C388" s="112"/>
      <c r="D388" s="112"/>
      <c r="E388" s="112"/>
      <c r="F388" s="112"/>
      <c r="G388" s="112"/>
      <c r="H388" s="112"/>
      <c r="I388" s="112"/>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row>
    <row r="389" spans="1:63" ht="16.5" customHeight="1">
      <c r="A389" s="112"/>
      <c r="B389" s="112"/>
      <c r="C389" s="112"/>
      <c r="D389" s="112"/>
      <c r="E389" s="112"/>
      <c r="F389" s="112"/>
      <c r="G389" s="112"/>
      <c r="H389" s="112"/>
      <c r="I389" s="112"/>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row>
    <row r="390" spans="1:63" ht="16.5" customHeight="1">
      <c r="A390" s="112"/>
      <c r="B390" s="112"/>
      <c r="C390" s="112"/>
      <c r="D390" s="112"/>
      <c r="E390" s="112"/>
      <c r="F390" s="112"/>
      <c r="G390" s="112"/>
      <c r="H390" s="112"/>
      <c r="I390" s="112"/>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row>
    <row r="391" spans="1:63" ht="16.5" customHeight="1">
      <c r="A391" s="112"/>
      <c r="B391" s="112"/>
      <c r="C391" s="112"/>
      <c r="D391" s="112"/>
      <c r="E391" s="112"/>
      <c r="F391" s="112"/>
      <c r="G391" s="112"/>
      <c r="H391" s="112"/>
      <c r="I391" s="112"/>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row>
    <row r="392" spans="1:63" ht="16.5" customHeight="1">
      <c r="A392" s="112"/>
      <c r="B392" s="112"/>
      <c r="C392" s="112"/>
      <c r="D392" s="112"/>
      <c r="E392" s="112"/>
      <c r="F392" s="112"/>
      <c r="G392" s="112"/>
      <c r="H392" s="112"/>
      <c r="I392" s="112"/>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row>
    <row r="393" spans="1:63" ht="16.5" customHeight="1">
      <c r="A393" s="112"/>
      <c r="B393" s="112"/>
      <c r="C393" s="112"/>
      <c r="D393" s="112"/>
      <c r="E393" s="112"/>
      <c r="F393" s="112"/>
      <c r="G393" s="112"/>
      <c r="H393" s="112"/>
      <c r="I393" s="112"/>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row>
    <row r="394" spans="1:63" ht="16.5" customHeight="1">
      <c r="A394" s="112"/>
      <c r="B394" s="112"/>
      <c r="C394" s="112"/>
      <c r="D394" s="112"/>
      <c r="E394" s="112"/>
      <c r="F394" s="112"/>
      <c r="G394" s="112"/>
      <c r="H394" s="112"/>
      <c r="I394" s="112"/>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row>
    <row r="395" spans="1:63" ht="16.5" customHeight="1">
      <c r="A395" s="112"/>
      <c r="B395" s="112"/>
      <c r="C395" s="112"/>
      <c r="D395" s="112"/>
      <c r="E395" s="112"/>
      <c r="F395" s="112"/>
      <c r="G395" s="112"/>
      <c r="H395" s="112"/>
      <c r="I395" s="112"/>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row>
    <row r="396" spans="1:63" ht="16.5" customHeight="1">
      <c r="A396" s="112"/>
      <c r="B396" s="112"/>
      <c r="C396" s="112"/>
      <c r="D396" s="112"/>
      <c r="E396" s="112"/>
      <c r="F396" s="112"/>
      <c r="G396" s="112"/>
      <c r="H396" s="112"/>
      <c r="I396" s="112"/>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row>
    <row r="397" spans="1:63" ht="16.5" customHeight="1">
      <c r="A397" s="112"/>
      <c r="B397" s="112"/>
      <c r="C397" s="112"/>
      <c r="D397" s="112"/>
      <c r="E397" s="112"/>
      <c r="F397" s="112"/>
      <c r="G397" s="112"/>
      <c r="H397" s="112"/>
      <c r="I397" s="112"/>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row>
    <row r="398" spans="1:63" ht="16.5" customHeight="1">
      <c r="A398" s="112"/>
      <c r="B398" s="112"/>
      <c r="C398" s="112"/>
      <c r="D398" s="112"/>
      <c r="E398" s="112"/>
      <c r="F398" s="112"/>
      <c r="G398" s="112"/>
      <c r="H398" s="112"/>
      <c r="I398" s="112"/>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row>
    <row r="399" spans="1:63" ht="16.5" customHeight="1">
      <c r="A399" s="112"/>
      <c r="B399" s="112"/>
      <c r="C399" s="112"/>
      <c r="D399" s="112"/>
      <c r="E399" s="112"/>
      <c r="F399" s="112"/>
      <c r="G399" s="112"/>
      <c r="H399" s="112"/>
      <c r="I399" s="112"/>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row>
    <row r="400" spans="1:63" ht="16.5" customHeight="1">
      <c r="A400" s="112"/>
      <c r="B400" s="112"/>
      <c r="C400" s="112"/>
      <c r="D400" s="112"/>
      <c r="E400" s="112"/>
      <c r="F400" s="112"/>
      <c r="G400" s="112"/>
      <c r="H400" s="112"/>
      <c r="I400" s="112"/>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row>
    <row r="401" spans="1:63" ht="16.5" customHeight="1">
      <c r="A401" s="112"/>
      <c r="B401" s="112"/>
      <c r="C401" s="112"/>
      <c r="D401" s="112"/>
      <c r="E401" s="112"/>
      <c r="F401" s="112"/>
      <c r="G401" s="112"/>
      <c r="H401" s="112"/>
      <c r="I401" s="112"/>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row>
    <row r="402" spans="1:63" ht="16.5" customHeight="1">
      <c r="A402" s="112"/>
      <c r="B402" s="112"/>
      <c r="C402" s="112"/>
      <c r="D402" s="112"/>
      <c r="E402" s="112"/>
      <c r="F402" s="112"/>
      <c r="G402" s="112"/>
      <c r="H402" s="112"/>
      <c r="I402" s="112"/>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row>
    <row r="403" spans="1:63" ht="16.5" customHeight="1">
      <c r="A403" s="112"/>
      <c r="B403" s="112"/>
      <c r="C403" s="112"/>
      <c r="D403" s="112"/>
      <c r="E403" s="112"/>
      <c r="F403" s="112"/>
      <c r="G403" s="112"/>
      <c r="H403" s="112"/>
      <c r="I403" s="112"/>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row>
    <row r="404" spans="1:63" ht="16.5" customHeight="1">
      <c r="A404" s="112"/>
      <c r="B404" s="112"/>
      <c r="C404" s="112"/>
      <c r="D404" s="112"/>
      <c r="E404" s="112"/>
      <c r="F404" s="112"/>
      <c r="G404" s="112"/>
      <c r="H404" s="112"/>
      <c r="I404" s="112"/>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row>
    <row r="405" spans="1:63" ht="16.5" customHeight="1">
      <c r="A405" s="112"/>
      <c r="B405" s="112"/>
      <c r="C405" s="112"/>
      <c r="D405" s="112"/>
      <c r="E405" s="112"/>
      <c r="F405" s="112"/>
      <c r="G405" s="112"/>
      <c r="H405" s="112"/>
      <c r="I405" s="112"/>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row>
    <row r="406" spans="1:63" ht="16.5" customHeight="1">
      <c r="A406" s="112"/>
      <c r="B406" s="112"/>
      <c r="C406" s="112"/>
      <c r="D406" s="112"/>
      <c r="E406" s="112"/>
      <c r="F406" s="112"/>
      <c r="G406" s="112"/>
      <c r="H406" s="112"/>
      <c r="I406" s="112"/>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row>
    <row r="407" spans="1:63" ht="16.5" customHeight="1">
      <c r="A407" s="112"/>
      <c r="B407" s="112"/>
      <c r="C407" s="112"/>
      <c r="D407" s="112"/>
      <c r="E407" s="112"/>
      <c r="F407" s="112"/>
      <c r="G407" s="112"/>
      <c r="H407" s="112"/>
      <c r="I407" s="112"/>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row>
    <row r="408" spans="1:63" ht="16.5" customHeight="1">
      <c r="A408" s="112"/>
      <c r="B408" s="112"/>
      <c r="C408" s="112"/>
      <c r="D408" s="112"/>
      <c r="E408" s="112"/>
      <c r="F408" s="112"/>
      <c r="G408" s="112"/>
      <c r="H408" s="112"/>
      <c r="I408" s="112"/>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row>
    <row r="409" spans="1:63" ht="16.5" customHeight="1">
      <c r="A409" s="112"/>
      <c r="B409" s="112"/>
      <c r="C409" s="112"/>
      <c r="D409" s="112"/>
      <c r="E409" s="112"/>
      <c r="F409" s="112"/>
      <c r="G409" s="112"/>
      <c r="H409" s="112"/>
      <c r="I409" s="112"/>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row>
    <row r="410" spans="1:63" ht="16.5" customHeight="1">
      <c r="A410" s="112"/>
      <c r="B410" s="112"/>
      <c r="C410" s="112"/>
      <c r="D410" s="112"/>
      <c r="E410" s="112"/>
      <c r="F410" s="112"/>
      <c r="G410" s="112"/>
      <c r="H410" s="112"/>
      <c r="I410" s="112"/>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row>
    <row r="411" spans="1:63" ht="16.5" customHeight="1">
      <c r="A411" s="112"/>
      <c r="B411" s="112"/>
      <c r="C411" s="112"/>
      <c r="D411" s="112"/>
      <c r="E411" s="112"/>
      <c r="F411" s="112"/>
      <c r="G411" s="112"/>
      <c r="H411" s="112"/>
      <c r="I411" s="112"/>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row>
    <row r="412" spans="1:63" ht="16.5" customHeight="1">
      <c r="A412" s="112"/>
      <c r="B412" s="112"/>
      <c r="C412" s="112"/>
      <c r="D412" s="112"/>
      <c r="E412" s="112"/>
      <c r="F412" s="112"/>
      <c r="G412" s="112"/>
      <c r="H412" s="112"/>
      <c r="I412" s="112"/>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row>
    <row r="413" spans="1:63" ht="16.5" customHeight="1">
      <c r="A413" s="112"/>
      <c r="B413" s="112"/>
      <c r="C413" s="112"/>
      <c r="D413" s="112"/>
      <c r="E413" s="112"/>
      <c r="F413" s="112"/>
      <c r="G413" s="112"/>
      <c r="H413" s="112"/>
      <c r="I413" s="112"/>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row>
    <row r="414" spans="1:63" ht="16.5" customHeight="1">
      <c r="A414" s="112"/>
      <c r="B414" s="112"/>
      <c r="C414" s="112"/>
      <c r="D414" s="112"/>
      <c r="E414" s="112"/>
      <c r="F414" s="112"/>
      <c r="G414" s="112"/>
      <c r="H414" s="112"/>
      <c r="I414" s="112"/>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row>
    <row r="415" spans="1:63" ht="16.5" customHeight="1">
      <c r="A415" s="112"/>
      <c r="B415" s="112"/>
      <c r="C415" s="112"/>
      <c r="D415" s="112"/>
      <c r="E415" s="112"/>
      <c r="F415" s="112"/>
      <c r="G415" s="112"/>
      <c r="H415" s="112"/>
      <c r="I415" s="112"/>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row>
    <row r="416" spans="1:63" ht="16.5" customHeight="1">
      <c r="A416" s="112"/>
      <c r="B416" s="112"/>
      <c r="C416" s="112"/>
      <c r="D416" s="112"/>
      <c r="E416" s="112"/>
      <c r="F416" s="112"/>
      <c r="G416" s="112"/>
      <c r="H416" s="112"/>
      <c r="I416" s="112"/>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row>
    <row r="417" spans="1:63" ht="16.5" customHeight="1">
      <c r="A417" s="112"/>
      <c r="B417" s="112"/>
      <c r="C417" s="112"/>
      <c r="D417" s="112"/>
      <c r="E417" s="112"/>
      <c r="F417" s="112"/>
      <c r="G417" s="112"/>
      <c r="H417" s="112"/>
      <c r="I417" s="112"/>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row>
    <row r="418" spans="1:63" ht="16.5" customHeight="1">
      <c r="A418" s="112"/>
      <c r="B418" s="112"/>
      <c r="C418" s="112"/>
      <c r="D418" s="112"/>
      <c r="E418" s="112"/>
      <c r="F418" s="112"/>
      <c r="G418" s="112"/>
      <c r="H418" s="112"/>
      <c r="I418" s="112"/>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row>
    <row r="419" spans="1:63" ht="16.5" customHeight="1">
      <c r="A419" s="112"/>
      <c r="B419" s="112"/>
      <c r="C419" s="112"/>
      <c r="D419" s="112"/>
      <c r="E419" s="112"/>
      <c r="F419" s="112"/>
      <c r="G419" s="112"/>
      <c r="H419" s="112"/>
      <c r="I419" s="112"/>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row>
    <row r="420" spans="1:63" ht="16.5" customHeight="1">
      <c r="A420" s="112"/>
      <c r="B420" s="112"/>
      <c r="C420" s="112"/>
      <c r="D420" s="112"/>
      <c r="E420" s="112"/>
      <c r="F420" s="112"/>
      <c r="G420" s="112"/>
      <c r="H420" s="112"/>
      <c r="I420" s="112"/>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row>
    <row r="421" spans="1:63" ht="16.5" customHeight="1">
      <c r="A421" s="112"/>
      <c r="B421" s="112"/>
      <c r="C421" s="112"/>
      <c r="D421" s="112"/>
      <c r="E421" s="112"/>
      <c r="F421" s="112"/>
      <c r="G421" s="112"/>
      <c r="H421" s="112"/>
      <c r="I421" s="112"/>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row>
    <row r="422" spans="1:63" ht="16.5" customHeight="1">
      <c r="A422" s="112"/>
      <c r="B422" s="112"/>
      <c r="C422" s="112"/>
      <c r="D422" s="112"/>
      <c r="E422" s="112"/>
      <c r="F422" s="112"/>
      <c r="G422" s="112"/>
      <c r="H422" s="112"/>
      <c r="I422" s="112"/>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row>
    <row r="423" spans="1:63" ht="16.5" customHeight="1">
      <c r="A423" s="112"/>
      <c r="B423" s="112"/>
      <c r="C423" s="112"/>
      <c r="D423" s="112"/>
      <c r="E423" s="112"/>
      <c r="F423" s="112"/>
      <c r="G423" s="112"/>
      <c r="H423" s="112"/>
      <c r="I423" s="112"/>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row>
    <row r="424" spans="1:63" ht="16.5" customHeight="1">
      <c r="A424" s="112"/>
      <c r="B424" s="112"/>
      <c r="C424" s="112"/>
      <c r="D424" s="112"/>
      <c r="E424" s="112"/>
      <c r="F424" s="112"/>
      <c r="G424" s="112"/>
      <c r="H424" s="112"/>
      <c r="I424" s="112"/>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row>
    <row r="425" spans="1:63" ht="16.5" customHeight="1">
      <c r="A425" s="112"/>
      <c r="B425" s="112"/>
      <c r="C425" s="112"/>
      <c r="D425" s="112"/>
      <c r="E425" s="112"/>
      <c r="F425" s="112"/>
      <c r="G425" s="112"/>
      <c r="H425" s="112"/>
      <c r="I425" s="112"/>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row>
    <row r="426" spans="1:63" ht="16.5" customHeight="1">
      <c r="A426" s="112"/>
      <c r="B426" s="112"/>
      <c r="C426" s="112"/>
      <c r="D426" s="112"/>
      <c r="E426" s="112"/>
      <c r="F426" s="112"/>
      <c r="G426" s="112"/>
      <c r="H426" s="112"/>
      <c r="I426" s="112"/>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row>
    <row r="427" spans="1:63" ht="16.5" customHeight="1">
      <c r="A427" s="112"/>
      <c r="B427" s="112"/>
      <c r="C427" s="112"/>
      <c r="D427" s="112"/>
      <c r="E427" s="112"/>
      <c r="F427" s="112"/>
      <c r="G427" s="112"/>
      <c r="H427" s="112"/>
      <c r="I427" s="112"/>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row>
    <row r="428" spans="1:63" ht="16.5" customHeight="1">
      <c r="A428" s="112"/>
      <c r="B428" s="112"/>
      <c r="C428" s="112"/>
      <c r="D428" s="112"/>
      <c r="E428" s="112"/>
      <c r="F428" s="112"/>
      <c r="G428" s="112"/>
      <c r="H428" s="112"/>
      <c r="I428" s="112"/>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row>
    <row r="429" spans="1:63" ht="16.5" customHeight="1">
      <c r="A429" s="112"/>
      <c r="B429" s="112"/>
      <c r="C429" s="112"/>
      <c r="D429" s="112"/>
      <c r="E429" s="112"/>
      <c r="F429" s="112"/>
      <c r="G429" s="112"/>
      <c r="H429" s="112"/>
      <c r="I429" s="112"/>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row>
    <row r="430" spans="1:63" ht="16.5" customHeight="1">
      <c r="A430" s="112"/>
      <c r="B430" s="112"/>
      <c r="C430" s="112"/>
      <c r="D430" s="112"/>
      <c r="E430" s="112"/>
      <c r="F430" s="112"/>
      <c r="G430" s="112"/>
      <c r="H430" s="112"/>
      <c r="I430" s="112"/>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row>
    <row r="431" spans="1:63" ht="16.5" customHeight="1">
      <c r="A431" s="112"/>
      <c r="B431" s="112"/>
      <c r="C431" s="112"/>
      <c r="D431" s="112"/>
      <c r="E431" s="112"/>
      <c r="F431" s="112"/>
      <c r="G431" s="112"/>
      <c r="H431" s="112"/>
      <c r="I431" s="112"/>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row>
    <row r="432" spans="1:63" ht="16.5" customHeight="1">
      <c r="A432" s="112"/>
      <c r="B432" s="112"/>
      <c r="C432" s="112"/>
      <c r="D432" s="112"/>
      <c r="E432" s="112"/>
      <c r="F432" s="112"/>
      <c r="G432" s="112"/>
      <c r="H432" s="112"/>
      <c r="I432" s="112"/>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row>
    <row r="433" spans="1:63" ht="16.5" customHeight="1">
      <c r="A433" s="112"/>
      <c r="B433" s="112"/>
      <c r="C433" s="112"/>
      <c r="D433" s="112"/>
      <c r="E433" s="112"/>
      <c r="F433" s="112"/>
      <c r="G433" s="112"/>
      <c r="H433" s="112"/>
      <c r="I433" s="112"/>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row>
    <row r="434" spans="1:63" ht="16.5" customHeight="1">
      <c r="A434" s="112"/>
      <c r="B434" s="112"/>
      <c r="C434" s="112"/>
      <c r="D434" s="112"/>
      <c r="E434" s="112"/>
      <c r="F434" s="112"/>
      <c r="G434" s="112"/>
      <c r="H434" s="112"/>
      <c r="I434" s="112"/>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row>
    <row r="435" spans="1:63" ht="16.5" customHeight="1">
      <c r="A435" s="112"/>
      <c r="B435" s="112"/>
      <c r="C435" s="112"/>
      <c r="D435" s="112"/>
      <c r="E435" s="112"/>
      <c r="F435" s="112"/>
      <c r="G435" s="112"/>
      <c r="H435" s="112"/>
      <c r="I435" s="112"/>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row>
    <row r="436" spans="1:63" ht="16.5" customHeight="1">
      <c r="A436" s="112"/>
      <c r="B436" s="112"/>
      <c r="C436" s="112"/>
      <c r="D436" s="112"/>
      <c r="E436" s="112"/>
      <c r="F436" s="112"/>
      <c r="G436" s="112"/>
      <c r="H436" s="112"/>
      <c r="I436" s="112"/>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row>
    <row r="437" spans="1:63" ht="16.5" customHeight="1">
      <c r="A437" s="112"/>
      <c r="B437" s="112"/>
      <c r="C437" s="112"/>
      <c r="D437" s="112"/>
      <c r="E437" s="112"/>
      <c r="F437" s="112"/>
      <c r="G437" s="112"/>
      <c r="H437" s="112"/>
      <c r="I437" s="112"/>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row>
    <row r="438" spans="1:63" ht="16.5" customHeight="1">
      <c r="A438" s="112"/>
      <c r="B438" s="112"/>
      <c r="C438" s="112"/>
      <c r="D438" s="112"/>
      <c r="E438" s="112"/>
      <c r="F438" s="112"/>
      <c r="G438" s="112"/>
      <c r="H438" s="112"/>
      <c r="I438" s="112"/>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row>
    <row r="439" spans="1:63" ht="16.5" customHeight="1">
      <c r="A439" s="112"/>
      <c r="B439" s="112"/>
      <c r="C439" s="112"/>
      <c r="D439" s="112"/>
      <c r="E439" s="112"/>
      <c r="F439" s="112"/>
      <c r="G439" s="112"/>
      <c r="H439" s="112"/>
      <c r="I439" s="112"/>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row>
    <row r="440" spans="1:63" ht="16.5" customHeight="1">
      <c r="A440" s="112"/>
      <c r="B440" s="112"/>
      <c r="C440" s="112"/>
      <c r="D440" s="112"/>
      <c r="E440" s="112"/>
      <c r="F440" s="112"/>
      <c r="G440" s="112"/>
      <c r="H440" s="112"/>
      <c r="I440" s="112"/>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row>
    <row r="441" spans="1:63" ht="16.5" customHeight="1">
      <c r="A441" s="112"/>
      <c r="B441" s="112"/>
      <c r="C441" s="112"/>
      <c r="D441" s="112"/>
      <c r="E441" s="112"/>
      <c r="F441" s="112"/>
      <c r="G441" s="112"/>
      <c r="H441" s="112"/>
      <c r="I441" s="112"/>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row>
    <row r="442" spans="1:63" ht="16.5" customHeight="1">
      <c r="A442" s="112"/>
      <c r="B442" s="112"/>
      <c r="C442" s="112"/>
      <c r="D442" s="112"/>
      <c r="E442" s="112"/>
      <c r="F442" s="112"/>
      <c r="G442" s="112"/>
      <c r="H442" s="112"/>
      <c r="I442" s="112"/>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row>
    <row r="443" spans="1:63" ht="16.5" customHeight="1">
      <c r="A443" s="112"/>
      <c r="B443" s="112"/>
      <c r="C443" s="112"/>
      <c r="D443" s="112"/>
      <c r="E443" s="112"/>
      <c r="F443" s="112"/>
      <c r="G443" s="112"/>
      <c r="H443" s="112"/>
      <c r="I443" s="112"/>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row>
    <row r="444" spans="1:63" ht="16.5" customHeight="1">
      <c r="A444" s="112"/>
      <c r="B444" s="112"/>
      <c r="C444" s="112"/>
      <c r="D444" s="112"/>
      <c r="E444" s="112"/>
      <c r="F444" s="112"/>
      <c r="G444" s="112"/>
      <c r="H444" s="112"/>
      <c r="I444" s="112"/>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row>
    <row r="445" spans="1:63" ht="16.5" customHeight="1">
      <c r="A445" s="112"/>
      <c r="B445" s="112"/>
      <c r="C445" s="112"/>
      <c r="D445" s="112"/>
      <c r="E445" s="112"/>
      <c r="F445" s="112"/>
      <c r="G445" s="112"/>
      <c r="H445" s="112"/>
      <c r="I445" s="112"/>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row>
    <row r="446" spans="1:63" ht="16.5" customHeight="1">
      <c r="A446" s="112"/>
      <c r="B446" s="112"/>
      <c r="C446" s="112"/>
      <c r="D446" s="112"/>
      <c r="E446" s="112"/>
      <c r="F446" s="112"/>
      <c r="G446" s="112"/>
      <c r="H446" s="112"/>
      <c r="I446" s="112"/>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row>
    <row r="447" spans="1:63" ht="16.5" customHeight="1">
      <c r="A447" s="112"/>
      <c r="B447" s="112"/>
      <c r="C447" s="112"/>
      <c r="D447" s="112"/>
      <c r="E447" s="112"/>
      <c r="F447" s="112"/>
      <c r="G447" s="112"/>
      <c r="H447" s="112"/>
      <c r="I447" s="112"/>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row>
    <row r="448" spans="1:63" ht="16.5" customHeight="1">
      <c r="A448" s="112"/>
      <c r="B448" s="112"/>
      <c r="C448" s="112"/>
      <c r="D448" s="112"/>
      <c r="E448" s="112"/>
      <c r="F448" s="112"/>
      <c r="G448" s="112"/>
      <c r="H448" s="112"/>
      <c r="I448" s="112"/>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row>
    <row r="449" spans="1:63" ht="16.5" customHeight="1">
      <c r="A449" s="112"/>
      <c r="B449" s="112"/>
      <c r="C449" s="112"/>
      <c r="D449" s="112"/>
      <c r="E449" s="112"/>
      <c r="F449" s="112"/>
      <c r="G449" s="112"/>
      <c r="H449" s="112"/>
      <c r="I449" s="112"/>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row>
    <row r="450" spans="1:63" ht="16.5" customHeight="1">
      <c r="A450" s="112"/>
      <c r="B450" s="112"/>
      <c r="C450" s="112"/>
      <c r="D450" s="112"/>
      <c r="E450" s="112"/>
      <c r="F450" s="112"/>
      <c r="G450" s="112"/>
      <c r="H450" s="112"/>
      <c r="I450" s="112"/>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row>
    <row r="451" spans="1:63" ht="16.5" customHeight="1">
      <c r="A451" s="112"/>
      <c r="B451" s="112"/>
      <c r="C451" s="112"/>
      <c r="D451" s="112"/>
      <c r="E451" s="112"/>
      <c r="F451" s="112"/>
      <c r="G451" s="112"/>
      <c r="H451" s="112"/>
      <c r="I451" s="112"/>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row>
    <row r="452" spans="1:63" ht="16.5" customHeight="1">
      <c r="A452" s="112"/>
      <c r="B452" s="112"/>
      <c r="C452" s="112"/>
      <c r="D452" s="112"/>
      <c r="E452" s="112"/>
      <c r="F452" s="112"/>
      <c r="G452" s="112"/>
      <c r="H452" s="112"/>
      <c r="I452" s="112"/>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row>
    <row r="453" spans="1:63" ht="16.5" customHeight="1">
      <c r="A453" s="112"/>
      <c r="B453" s="112"/>
      <c r="C453" s="112"/>
      <c r="D453" s="112"/>
      <c r="E453" s="112"/>
      <c r="F453" s="112"/>
      <c r="G453" s="112"/>
      <c r="H453" s="112"/>
      <c r="I453" s="112"/>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row>
    <row r="454" spans="1:63" ht="16.5" customHeight="1">
      <c r="A454" s="112"/>
      <c r="B454" s="112"/>
      <c r="C454" s="112"/>
      <c r="D454" s="112"/>
      <c r="E454" s="112"/>
      <c r="F454" s="112"/>
      <c r="G454" s="112"/>
      <c r="H454" s="112"/>
      <c r="I454" s="112"/>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row>
    <row r="455" spans="1:63" ht="16.5" customHeight="1">
      <c r="A455" s="112"/>
      <c r="B455" s="112"/>
      <c r="C455" s="112"/>
      <c r="D455" s="112"/>
      <c r="E455" s="112"/>
      <c r="F455" s="112"/>
      <c r="G455" s="112"/>
      <c r="H455" s="112"/>
      <c r="I455" s="112"/>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row>
    <row r="456" spans="1:63" ht="16.5" customHeight="1">
      <c r="A456" s="112"/>
      <c r="B456" s="112"/>
      <c r="C456" s="112"/>
      <c r="D456" s="112"/>
      <c r="E456" s="112"/>
      <c r="F456" s="112"/>
      <c r="G456" s="112"/>
      <c r="H456" s="112"/>
      <c r="I456" s="112"/>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row>
    <row r="457" spans="1:63" ht="16.5" customHeight="1">
      <c r="A457" s="112"/>
      <c r="B457" s="112"/>
      <c r="C457" s="112"/>
      <c r="D457" s="112"/>
      <c r="E457" s="112"/>
      <c r="F457" s="112"/>
      <c r="G457" s="112"/>
      <c r="H457" s="112"/>
      <c r="I457" s="112"/>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row>
    <row r="458" spans="1:63" ht="16.5" customHeight="1">
      <c r="A458" s="112"/>
      <c r="B458" s="112"/>
      <c r="C458" s="112"/>
      <c r="D458" s="112"/>
      <c r="E458" s="112"/>
      <c r="F458" s="112"/>
      <c r="G458" s="112"/>
      <c r="H458" s="112"/>
      <c r="I458" s="112"/>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row>
    <row r="459" spans="1:63" ht="16.5" customHeight="1">
      <c r="A459" s="112"/>
      <c r="B459" s="112"/>
      <c r="C459" s="112"/>
      <c r="D459" s="112"/>
      <c r="E459" s="112"/>
      <c r="F459" s="112"/>
      <c r="G459" s="112"/>
      <c r="H459" s="112"/>
      <c r="I459" s="112"/>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row>
    <row r="460" spans="1:63" ht="16.5" customHeight="1">
      <c r="A460" s="112"/>
      <c r="B460" s="112"/>
      <c r="C460" s="112"/>
      <c r="D460" s="112"/>
      <c r="E460" s="112"/>
      <c r="F460" s="112"/>
      <c r="G460" s="112"/>
      <c r="H460" s="112"/>
      <c r="I460" s="112"/>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row>
    <row r="461" spans="1:63" ht="16.5" customHeight="1">
      <c r="A461" s="112"/>
      <c r="B461" s="112"/>
      <c r="C461" s="112"/>
      <c r="D461" s="112"/>
      <c r="E461" s="112"/>
      <c r="F461" s="112"/>
      <c r="G461" s="112"/>
      <c r="H461" s="112"/>
      <c r="I461" s="112"/>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row>
    <row r="462" spans="1:63" ht="16.5" customHeight="1">
      <c r="A462" s="112"/>
      <c r="B462" s="112"/>
      <c r="C462" s="112"/>
      <c r="D462" s="112"/>
      <c r="E462" s="112"/>
      <c r="F462" s="112"/>
      <c r="G462" s="112"/>
      <c r="H462" s="112"/>
      <c r="I462" s="112"/>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row>
    <row r="463" spans="1:63" ht="16.5" customHeight="1">
      <c r="A463" s="112"/>
      <c r="B463" s="112"/>
      <c r="C463" s="112"/>
      <c r="D463" s="112"/>
      <c r="E463" s="112"/>
      <c r="F463" s="112"/>
      <c r="G463" s="112"/>
      <c r="H463" s="112"/>
      <c r="I463" s="112"/>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row>
    <row r="464" spans="1:63" ht="16.5" customHeight="1">
      <c r="A464" s="112"/>
      <c r="B464" s="112"/>
      <c r="C464" s="112"/>
      <c r="D464" s="112"/>
      <c r="E464" s="112"/>
      <c r="F464" s="112"/>
      <c r="G464" s="112"/>
      <c r="H464" s="112"/>
      <c r="I464" s="112"/>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row>
    <row r="465" spans="1:63" ht="16.5" customHeight="1">
      <c r="A465" s="112"/>
      <c r="B465" s="112"/>
      <c r="C465" s="112"/>
      <c r="D465" s="112"/>
      <c r="E465" s="112"/>
      <c r="F465" s="112"/>
      <c r="G465" s="112"/>
      <c r="H465" s="112"/>
      <c r="I465" s="112"/>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row>
    <row r="466" spans="1:63" ht="16.5" customHeight="1">
      <c r="A466" s="112"/>
      <c r="B466" s="112"/>
      <c r="C466" s="112"/>
      <c r="D466" s="112"/>
      <c r="E466" s="112"/>
      <c r="F466" s="112"/>
      <c r="G466" s="112"/>
      <c r="H466" s="112"/>
      <c r="I466" s="112"/>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row>
    <row r="467" spans="1:63" ht="16.5" customHeight="1">
      <c r="A467" s="112"/>
      <c r="B467" s="112"/>
      <c r="C467" s="112"/>
      <c r="D467" s="112"/>
      <c r="E467" s="112"/>
      <c r="F467" s="112"/>
      <c r="G467" s="112"/>
      <c r="H467" s="112"/>
      <c r="I467" s="112"/>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row>
    <row r="468" spans="1:63" ht="16.5" customHeight="1">
      <c r="A468" s="112"/>
      <c r="B468" s="112"/>
      <c r="C468" s="112"/>
      <c r="D468" s="112"/>
      <c r="E468" s="112"/>
      <c r="F468" s="112"/>
      <c r="G468" s="112"/>
      <c r="H468" s="112"/>
      <c r="I468" s="112"/>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row>
    <row r="469" spans="1:63" ht="16.5" customHeight="1">
      <c r="A469" s="112"/>
      <c r="B469" s="112"/>
      <c r="C469" s="112"/>
      <c r="D469" s="112"/>
      <c r="E469" s="112"/>
      <c r="F469" s="112"/>
      <c r="G469" s="112"/>
      <c r="H469" s="112"/>
      <c r="I469" s="112"/>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row>
    <row r="470" spans="1:63" ht="16.5" customHeight="1">
      <c r="A470" s="112"/>
      <c r="B470" s="112"/>
      <c r="C470" s="112"/>
      <c r="D470" s="112"/>
      <c r="E470" s="112"/>
      <c r="F470" s="112"/>
      <c r="G470" s="112"/>
      <c r="H470" s="112"/>
      <c r="I470" s="112"/>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row>
    <row r="471" spans="1:63" ht="16.5" customHeight="1">
      <c r="A471" s="112"/>
      <c r="B471" s="112"/>
      <c r="C471" s="112"/>
      <c r="D471" s="112"/>
      <c r="E471" s="112"/>
      <c r="F471" s="112"/>
      <c r="G471" s="112"/>
      <c r="H471" s="112"/>
      <c r="I471" s="112"/>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row>
    <row r="472" spans="1:63" ht="16.5" customHeight="1">
      <c r="A472" s="112"/>
      <c r="B472" s="112"/>
      <c r="C472" s="112"/>
      <c r="D472" s="112"/>
      <c r="E472" s="112"/>
      <c r="F472" s="112"/>
      <c r="G472" s="112"/>
      <c r="H472" s="112"/>
      <c r="I472" s="112"/>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row>
    <row r="473" spans="1:63" ht="16.5" customHeight="1">
      <c r="A473" s="112"/>
      <c r="B473" s="112"/>
      <c r="C473" s="112"/>
      <c r="D473" s="112"/>
      <c r="E473" s="112"/>
      <c r="F473" s="112"/>
      <c r="G473" s="112"/>
      <c r="H473" s="112"/>
      <c r="I473" s="112"/>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row>
    <row r="474" spans="1:63" ht="16.5" customHeight="1">
      <c r="A474" s="112"/>
      <c r="B474" s="112"/>
      <c r="C474" s="112"/>
      <c r="D474" s="112"/>
      <c r="E474" s="112"/>
      <c r="F474" s="112"/>
      <c r="G474" s="112"/>
      <c r="H474" s="112"/>
      <c r="I474" s="112"/>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row>
    <row r="475" spans="1:63" ht="16.5" customHeight="1">
      <c r="A475" s="112"/>
      <c r="B475" s="112"/>
      <c r="C475" s="112"/>
      <c r="D475" s="112"/>
      <c r="E475" s="112"/>
      <c r="F475" s="112"/>
      <c r="G475" s="112"/>
      <c r="H475" s="112"/>
      <c r="I475" s="112"/>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row>
    <row r="476" spans="1:63" ht="16.5" customHeight="1">
      <c r="A476" s="112"/>
      <c r="B476" s="112"/>
      <c r="C476" s="112"/>
      <c r="D476" s="112"/>
      <c r="E476" s="112"/>
      <c r="F476" s="112"/>
      <c r="G476" s="112"/>
      <c r="H476" s="112"/>
      <c r="I476" s="112"/>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row>
    <row r="477" spans="1:63" ht="16.5" customHeight="1">
      <c r="A477" s="112"/>
      <c r="B477" s="112"/>
      <c r="C477" s="112"/>
      <c r="D477" s="112"/>
      <c r="E477" s="112"/>
      <c r="F477" s="112"/>
      <c r="G477" s="112"/>
      <c r="H477" s="112"/>
      <c r="I477" s="112"/>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row>
    <row r="478" spans="1:63" ht="16.5" customHeight="1">
      <c r="A478" s="112"/>
      <c r="B478" s="112"/>
      <c r="C478" s="112"/>
      <c r="D478" s="112"/>
      <c r="E478" s="112"/>
      <c r="F478" s="112"/>
      <c r="G478" s="112"/>
      <c r="H478" s="112"/>
      <c r="I478" s="112"/>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row>
    <row r="479" spans="1:63" ht="16.5" customHeight="1">
      <c r="A479" s="112"/>
      <c r="B479" s="112"/>
      <c r="C479" s="112"/>
      <c r="D479" s="112"/>
      <c r="E479" s="112"/>
      <c r="F479" s="112"/>
      <c r="G479" s="112"/>
      <c r="H479" s="112"/>
      <c r="I479" s="112"/>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row>
    <row r="480" spans="1:63" ht="16.5" customHeight="1">
      <c r="A480" s="112"/>
      <c r="B480" s="112"/>
      <c r="C480" s="112"/>
      <c r="D480" s="112"/>
      <c r="E480" s="112"/>
      <c r="F480" s="112"/>
      <c r="G480" s="112"/>
      <c r="H480" s="112"/>
      <c r="I480" s="112"/>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row>
    <row r="481" spans="1:63" ht="16.5" customHeight="1">
      <c r="A481" s="112"/>
      <c r="B481" s="112"/>
      <c r="C481" s="112"/>
      <c r="D481" s="112"/>
      <c r="E481" s="112"/>
      <c r="F481" s="112"/>
      <c r="G481" s="112"/>
      <c r="H481" s="112"/>
      <c r="I481" s="112"/>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row>
    <row r="482" spans="1:63" ht="16.5" customHeight="1">
      <c r="A482" s="112"/>
      <c r="B482" s="112"/>
      <c r="C482" s="112"/>
      <c r="D482" s="112"/>
      <c r="E482" s="112"/>
      <c r="F482" s="112"/>
      <c r="G482" s="112"/>
      <c r="H482" s="112"/>
      <c r="I482" s="112"/>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row>
    <row r="483" spans="1:63" ht="16.5" customHeight="1">
      <c r="A483" s="112"/>
      <c r="B483" s="112"/>
      <c r="C483" s="112"/>
      <c r="D483" s="112"/>
      <c r="E483" s="112"/>
      <c r="F483" s="112"/>
      <c r="G483" s="112"/>
      <c r="H483" s="112"/>
      <c r="I483" s="112"/>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row>
    <row r="484" spans="1:63" ht="16.5" customHeight="1">
      <c r="A484" s="112"/>
      <c r="B484" s="112"/>
      <c r="C484" s="112"/>
      <c r="D484" s="112"/>
      <c r="E484" s="112"/>
      <c r="F484" s="112"/>
      <c r="G484" s="112"/>
      <c r="H484" s="112"/>
      <c r="I484" s="112"/>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row>
    <row r="485" spans="1:63" ht="16.5" customHeight="1">
      <c r="A485" s="112"/>
      <c r="B485" s="112"/>
      <c r="C485" s="112"/>
      <c r="D485" s="112"/>
      <c r="E485" s="112"/>
      <c r="F485" s="112"/>
      <c r="G485" s="112"/>
      <c r="H485" s="112"/>
      <c r="I485" s="112"/>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row>
    <row r="486" spans="1:63" ht="16.5" customHeight="1">
      <c r="A486" s="112"/>
      <c r="B486" s="112"/>
      <c r="C486" s="112"/>
      <c r="D486" s="112"/>
      <c r="E486" s="112"/>
      <c r="F486" s="112"/>
      <c r="G486" s="112"/>
      <c r="H486" s="112"/>
      <c r="I486" s="112"/>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row>
    <row r="487" spans="1:63" ht="16.5" customHeight="1">
      <c r="A487" s="112"/>
      <c r="B487" s="112"/>
      <c r="C487" s="112"/>
      <c r="D487" s="112"/>
      <c r="E487" s="112"/>
      <c r="F487" s="112"/>
      <c r="G487" s="112"/>
      <c r="H487" s="112"/>
      <c r="I487" s="112"/>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row>
    <row r="488" spans="1:63" ht="16.5" customHeight="1">
      <c r="A488" s="112"/>
      <c r="B488" s="112"/>
      <c r="C488" s="112"/>
      <c r="D488" s="112"/>
      <c r="E488" s="112"/>
      <c r="F488" s="112"/>
      <c r="G488" s="112"/>
      <c r="H488" s="112"/>
      <c r="I488" s="112"/>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row>
    <row r="489" spans="1:63" ht="16.5" customHeight="1">
      <c r="A489" s="112"/>
      <c r="B489" s="112"/>
      <c r="C489" s="112"/>
      <c r="D489" s="112"/>
      <c r="E489" s="112"/>
      <c r="F489" s="112"/>
      <c r="G489" s="112"/>
      <c r="H489" s="112"/>
      <c r="I489" s="112"/>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row>
    <row r="490" spans="1:63" ht="16.5" customHeight="1">
      <c r="A490" s="112"/>
      <c r="B490" s="112"/>
      <c r="C490" s="112"/>
      <c r="D490" s="112"/>
      <c r="E490" s="112"/>
      <c r="F490" s="112"/>
      <c r="G490" s="112"/>
      <c r="H490" s="112"/>
      <c r="I490" s="112"/>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row>
    <row r="491" spans="1:63" ht="16.5" customHeight="1">
      <c r="A491" s="112"/>
      <c r="B491" s="112"/>
      <c r="C491" s="112"/>
      <c r="D491" s="112"/>
      <c r="E491" s="112"/>
      <c r="F491" s="112"/>
      <c r="G491" s="112"/>
      <c r="H491" s="112"/>
      <c r="I491" s="112"/>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row>
    <row r="492" spans="1:63" ht="16.5" customHeight="1">
      <c r="A492" s="112"/>
      <c r="B492" s="112"/>
      <c r="C492" s="112"/>
      <c r="D492" s="112"/>
      <c r="E492" s="112"/>
      <c r="F492" s="112"/>
      <c r="G492" s="112"/>
      <c r="H492" s="112"/>
      <c r="I492" s="112"/>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row>
    <row r="493" spans="1:63" ht="16.5" customHeight="1">
      <c r="A493" s="112"/>
      <c r="B493" s="112"/>
      <c r="C493" s="112"/>
      <c r="D493" s="112"/>
      <c r="E493" s="112"/>
      <c r="F493" s="112"/>
      <c r="G493" s="112"/>
      <c r="H493" s="112"/>
      <c r="I493" s="112"/>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row>
    <row r="494" spans="1:63" ht="16.5" customHeight="1">
      <c r="A494" s="112"/>
      <c r="B494" s="112"/>
      <c r="C494" s="112"/>
      <c r="D494" s="112"/>
      <c r="E494" s="112"/>
      <c r="F494" s="112"/>
      <c r="G494" s="112"/>
      <c r="H494" s="112"/>
      <c r="I494" s="112"/>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row>
    <row r="495" spans="1:63" ht="16.5" customHeight="1">
      <c r="A495" s="112"/>
      <c r="B495" s="112"/>
      <c r="C495" s="112"/>
      <c r="D495" s="112"/>
      <c r="E495" s="112"/>
      <c r="F495" s="112"/>
      <c r="G495" s="112"/>
      <c r="H495" s="112"/>
      <c r="I495" s="112"/>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row>
    <row r="496" spans="1:63" ht="16.5" customHeight="1">
      <c r="A496" s="112"/>
      <c r="B496" s="112"/>
      <c r="C496" s="112"/>
      <c r="D496" s="112"/>
      <c r="E496" s="112"/>
      <c r="F496" s="112"/>
      <c r="G496" s="112"/>
      <c r="H496" s="112"/>
      <c r="I496" s="112"/>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row>
    <row r="497" spans="1:63" ht="16.5" customHeight="1">
      <c r="A497" s="112"/>
      <c r="B497" s="112"/>
      <c r="C497" s="112"/>
      <c r="D497" s="112"/>
      <c r="E497" s="112"/>
      <c r="F497" s="112"/>
      <c r="G497" s="112"/>
      <c r="H497" s="112"/>
      <c r="I497" s="112"/>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row>
    <row r="498" spans="1:63" ht="16.5" customHeight="1">
      <c r="A498" s="112"/>
      <c r="B498" s="112"/>
      <c r="C498" s="112"/>
      <c r="D498" s="112"/>
      <c r="E498" s="112"/>
      <c r="F498" s="112"/>
      <c r="G498" s="112"/>
      <c r="H498" s="112"/>
      <c r="I498" s="112"/>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row>
    <row r="499" spans="1:63" ht="16.5" customHeight="1">
      <c r="A499" s="112"/>
      <c r="B499" s="112"/>
      <c r="C499" s="112"/>
      <c r="D499" s="112"/>
      <c r="E499" s="112"/>
      <c r="F499" s="112"/>
      <c r="G499" s="112"/>
      <c r="H499" s="112"/>
      <c r="I499" s="112"/>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row>
    <row r="500" spans="1:63" ht="16.5" customHeight="1">
      <c r="A500" s="112"/>
      <c r="B500" s="112"/>
      <c r="C500" s="112"/>
      <c r="D500" s="112"/>
      <c r="E500" s="112"/>
      <c r="F500" s="112"/>
      <c r="G500" s="112"/>
      <c r="H500" s="112"/>
      <c r="I500" s="112"/>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row>
    <row r="501" spans="1:63" ht="16.5" customHeight="1">
      <c r="A501" s="112"/>
      <c r="B501" s="112"/>
      <c r="C501" s="112"/>
      <c r="D501" s="112"/>
      <c r="E501" s="112"/>
      <c r="F501" s="112"/>
      <c r="G501" s="112"/>
      <c r="H501" s="112"/>
      <c r="I501" s="112"/>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row>
    <row r="502" spans="1:63" ht="16.5" customHeight="1">
      <c r="A502" s="112"/>
      <c r="B502" s="112"/>
      <c r="C502" s="112"/>
      <c r="D502" s="112"/>
      <c r="E502" s="112"/>
      <c r="F502" s="112"/>
      <c r="G502" s="112"/>
      <c r="H502" s="112"/>
      <c r="I502" s="112"/>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row>
    <row r="503" spans="1:63" ht="16.5" customHeight="1">
      <c r="A503" s="112"/>
      <c r="B503" s="112"/>
      <c r="C503" s="112"/>
      <c r="D503" s="112"/>
      <c r="E503" s="112"/>
      <c r="F503" s="112"/>
      <c r="G503" s="112"/>
      <c r="H503" s="112"/>
      <c r="I503" s="112"/>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row>
    <row r="504" spans="1:63" ht="16.5" customHeight="1">
      <c r="A504" s="112"/>
      <c r="B504" s="112"/>
      <c r="C504" s="112"/>
      <c r="D504" s="112"/>
      <c r="E504" s="112"/>
      <c r="F504" s="112"/>
      <c r="G504" s="112"/>
      <c r="H504" s="112"/>
      <c r="I504" s="112"/>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row>
    <row r="505" spans="1:63" ht="16.5" customHeight="1">
      <c r="A505" s="112"/>
      <c r="B505" s="112"/>
      <c r="C505" s="112"/>
      <c r="D505" s="112"/>
      <c r="E505" s="112"/>
      <c r="F505" s="112"/>
      <c r="G505" s="112"/>
      <c r="H505" s="112"/>
      <c r="I505" s="112"/>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row>
    <row r="506" spans="1:63" ht="16.5" customHeight="1">
      <c r="A506" s="112"/>
      <c r="B506" s="112"/>
      <c r="C506" s="112"/>
      <c r="D506" s="112"/>
      <c r="E506" s="112"/>
      <c r="F506" s="112"/>
      <c r="G506" s="112"/>
      <c r="H506" s="112"/>
      <c r="I506" s="112"/>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row>
    <row r="507" spans="1:63" ht="16.5" customHeight="1">
      <c r="A507" s="112"/>
      <c r="B507" s="112"/>
      <c r="C507" s="112"/>
      <c r="D507" s="112"/>
      <c r="E507" s="112"/>
      <c r="F507" s="112"/>
      <c r="G507" s="112"/>
      <c r="H507" s="112"/>
      <c r="I507" s="112"/>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row>
    <row r="508" spans="1:63" ht="16.5" customHeight="1">
      <c r="A508" s="112"/>
      <c r="B508" s="112"/>
      <c r="C508" s="112"/>
      <c r="D508" s="112"/>
      <c r="E508" s="112"/>
      <c r="F508" s="112"/>
      <c r="G508" s="112"/>
      <c r="H508" s="112"/>
      <c r="I508" s="112"/>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row>
    <row r="509" spans="1:63" ht="16.5" customHeight="1">
      <c r="A509" s="112"/>
      <c r="B509" s="112"/>
      <c r="C509" s="112"/>
      <c r="D509" s="112"/>
      <c r="E509" s="112"/>
      <c r="F509" s="112"/>
      <c r="G509" s="112"/>
      <c r="H509" s="112"/>
      <c r="I509" s="112"/>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row>
    <row r="510" spans="1:63" ht="16.5" customHeight="1">
      <c r="A510" s="112"/>
      <c r="B510" s="112"/>
      <c r="C510" s="112"/>
      <c r="D510" s="112"/>
      <c r="E510" s="112"/>
      <c r="F510" s="112"/>
      <c r="G510" s="112"/>
      <c r="H510" s="112"/>
      <c r="I510" s="112"/>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row>
    <row r="511" spans="1:63" ht="16.5" customHeight="1">
      <c r="A511" s="112"/>
      <c r="B511" s="112"/>
      <c r="C511" s="112"/>
      <c r="D511" s="112"/>
      <c r="E511" s="112"/>
      <c r="F511" s="112"/>
      <c r="G511" s="112"/>
      <c r="H511" s="112"/>
      <c r="I511" s="112"/>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row>
    <row r="512" spans="1:63" ht="16.5" customHeight="1">
      <c r="A512" s="112"/>
      <c r="B512" s="112"/>
      <c r="C512" s="112"/>
      <c r="D512" s="112"/>
      <c r="E512" s="112"/>
      <c r="F512" s="112"/>
      <c r="G512" s="112"/>
      <c r="H512" s="112"/>
      <c r="I512" s="112"/>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row>
    <row r="513" spans="1:63" ht="16.5" customHeight="1">
      <c r="A513" s="112"/>
      <c r="B513" s="112"/>
      <c r="C513" s="112"/>
      <c r="D513" s="112"/>
      <c r="E513" s="112"/>
      <c r="F513" s="112"/>
      <c r="G513" s="112"/>
      <c r="H513" s="112"/>
      <c r="I513" s="112"/>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row>
    <row r="514" spans="1:63" ht="16.5" customHeight="1">
      <c r="A514" s="112"/>
      <c r="B514" s="112"/>
      <c r="C514" s="112"/>
      <c r="D514" s="112"/>
      <c r="E514" s="112"/>
      <c r="F514" s="112"/>
      <c r="G514" s="112"/>
      <c r="H514" s="112"/>
      <c r="I514" s="112"/>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row>
    <row r="515" spans="1:63" ht="16.5" customHeight="1">
      <c r="A515" s="112"/>
      <c r="B515" s="112"/>
      <c r="C515" s="112"/>
      <c r="D515" s="112"/>
      <c r="E515" s="112"/>
      <c r="F515" s="112"/>
      <c r="G515" s="112"/>
      <c r="H515" s="112"/>
      <c r="I515" s="112"/>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row>
    <row r="516" spans="1:63" ht="16.5" customHeight="1">
      <c r="A516" s="112"/>
      <c r="B516" s="112"/>
      <c r="C516" s="112"/>
      <c r="D516" s="112"/>
      <c r="E516" s="112"/>
      <c r="F516" s="112"/>
      <c r="G516" s="112"/>
      <c r="H516" s="112"/>
      <c r="I516" s="112"/>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row>
    <row r="517" spans="1:63" ht="16.5" customHeight="1">
      <c r="A517" s="112"/>
      <c r="B517" s="112"/>
      <c r="C517" s="112"/>
      <c r="D517" s="112"/>
      <c r="E517" s="112"/>
      <c r="F517" s="112"/>
      <c r="G517" s="112"/>
      <c r="H517" s="112"/>
      <c r="I517" s="112"/>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row>
    <row r="518" spans="1:63" ht="16.5" customHeight="1">
      <c r="A518" s="112"/>
      <c r="B518" s="112"/>
      <c r="C518" s="112"/>
      <c r="D518" s="112"/>
      <c r="E518" s="112"/>
      <c r="F518" s="112"/>
      <c r="G518" s="112"/>
      <c r="H518" s="112"/>
      <c r="I518" s="112"/>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row>
    <row r="519" spans="1:63" ht="16.5" customHeight="1">
      <c r="A519" s="112"/>
      <c r="B519" s="112"/>
      <c r="C519" s="112"/>
      <c r="D519" s="112"/>
      <c r="E519" s="112"/>
      <c r="F519" s="112"/>
      <c r="G519" s="112"/>
      <c r="H519" s="112"/>
      <c r="I519" s="112"/>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row>
    <row r="520" spans="1:63" ht="16.5" customHeight="1">
      <c r="A520" s="112"/>
      <c r="B520" s="112"/>
      <c r="C520" s="112"/>
      <c r="D520" s="112"/>
      <c r="E520" s="112"/>
      <c r="F520" s="112"/>
      <c r="G520" s="112"/>
      <c r="H520" s="112"/>
      <c r="I520" s="112"/>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row>
    <row r="521" spans="1:63" ht="16.5" customHeight="1">
      <c r="A521" s="112"/>
      <c r="B521" s="112"/>
      <c r="C521" s="112"/>
      <c r="D521" s="112"/>
      <c r="E521" s="112"/>
      <c r="F521" s="112"/>
      <c r="G521" s="112"/>
      <c r="H521" s="112"/>
      <c r="I521" s="112"/>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row>
    <row r="522" spans="1:63" ht="16.5" customHeight="1">
      <c r="A522" s="112"/>
      <c r="B522" s="112"/>
      <c r="C522" s="112"/>
      <c r="D522" s="112"/>
      <c r="E522" s="112"/>
      <c r="F522" s="112"/>
      <c r="G522" s="112"/>
      <c r="H522" s="112"/>
      <c r="I522" s="112"/>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row>
    <row r="523" spans="1:63" ht="16.5" customHeight="1">
      <c r="A523" s="112"/>
      <c r="B523" s="112"/>
      <c r="C523" s="112"/>
      <c r="D523" s="112"/>
      <c r="E523" s="112"/>
      <c r="F523" s="112"/>
      <c r="G523" s="112"/>
      <c r="H523" s="112"/>
      <c r="I523" s="112"/>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row>
    <row r="524" spans="1:63" ht="16.5" customHeight="1">
      <c r="A524" s="112"/>
      <c r="B524" s="112"/>
      <c r="C524" s="112"/>
      <c r="D524" s="112"/>
      <c r="E524" s="112"/>
      <c r="F524" s="112"/>
      <c r="G524" s="112"/>
      <c r="H524" s="112"/>
      <c r="I524" s="112"/>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row>
    <row r="525" spans="1:63" ht="16.5" customHeight="1">
      <c r="A525" s="112"/>
      <c r="B525" s="112"/>
      <c r="C525" s="112"/>
      <c r="D525" s="112"/>
      <c r="E525" s="112"/>
      <c r="F525" s="112"/>
      <c r="G525" s="112"/>
      <c r="H525" s="112"/>
      <c r="I525" s="112"/>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row>
    <row r="526" spans="1:63" ht="16.5" customHeight="1">
      <c r="A526" s="112"/>
      <c r="B526" s="112"/>
      <c r="C526" s="112"/>
      <c r="D526" s="112"/>
      <c r="E526" s="112"/>
      <c r="F526" s="112"/>
      <c r="G526" s="112"/>
      <c r="H526" s="112"/>
      <c r="I526" s="112"/>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row>
    <row r="527" spans="1:63" ht="16.5" customHeight="1">
      <c r="A527" s="112"/>
      <c r="B527" s="112"/>
      <c r="C527" s="112"/>
      <c r="D527" s="112"/>
      <c r="E527" s="112"/>
      <c r="F527" s="112"/>
      <c r="G527" s="112"/>
      <c r="H527" s="112"/>
      <c r="I527" s="112"/>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row>
    <row r="528" spans="1:63" ht="16.5" customHeight="1">
      <c r="A528" s="112"/>
      <c r="B528" s="112"/>
      <c r="C528" s="112"/>
      <c r="D528" s="112"/>
      <c r="E528" s="112"/>
      <c r="F528" s="112"/>
      <c r="G528" s="112"/>
      <c r="H528" s="112"/>
      <c r="I528" s="112"/>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row>
    <row r="529" spans="1:63" ht="16.5" customHeight="1">
      <c r="A529" s="112"/>
      <c r="B529" s="112"/>
      <c r="C529" s="112"/>
      <c r="D529" s="112"/>
      <c r="E529" s="112"/>
      <c r="F529" s="112"/>
      <c r="G529" s="112"/>
      <c r="H529" s="112"/>
      <c r="I529" s="112"/>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row>
    <row r="530" spans="1:63" ht="16.5" customHeight="1">
      <c r="A530" s="112"/>
      <c r="B530" s="112"/>
      <c r="C530" s="112"/>
      <c r="D530" s="112"/>
      <c r="E530" s="112"/>
      <c r="F530" s="112"/>
      <c r="G530" s="112"/>
      <c r="H530" s="112"/>
      <c r="I530" s="112"/>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row>
    <row r="531" spans="1:63" ht="16.5" customHeight="1">
      <c r="A531" s="112"/>
      <c r="B531" s="112"/>
      <c r="C531" s="112"/>
      <c r="D531" s="112"/>
      <c r="E531" s="112"/>
      <c r="F531" s="112"/>
      <c r="G531" s="112"/>
      <c r="H531" s="112"/>
      <c r="I531" s="112"/>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row>
    <row r="532" spans="1:63" ht="16.5" customHeight="1">
      <c r="A532" s="112"/>
      <c r="B532" s="112"/>
      <c r="C532" s="112"/>
      <c r="D532" s="112"/>
      <c r="E532" s="112"/>
      <c r="F532" s="112"/>
      <c r="G532" s="112"/>
      <c r="H532" s="112"/>
      <c r="I532" s="112"/>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row>
    <row r="533" spans="1:63" ht="16.5" customHeight="1">
      <c r="A533" s="112"/>
      <c r="B533" s="112"/>
      <c r="C533" s="112"/>
      <c r="D533" s="112"/>
      <c r="E533" s="112"/>
      <c r="F533" s="112"/>
      <c r="G533" s="112"/>
      <c r="H533" s="112"/>
      <c r="I533" s="112"/>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row>
    <row r="534" spans="1:63" ht="16.5" customHeight="1">
      <c r="A534" s="112"/>
      <c r="B534" s="112"/>
      <c r="C534" s="112"/>
      <c r="D534" s="112"/>
      <c r="E534" s="112"/>
      <c r="F534" s="112"/>
      <c r="G534" s="112"/>
      <c r="H534" s="112"/>
      <c r="I534" s="112"/>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row>
    <row r="535" spans="1:63" ht="16.5" customHeight="1">
      <c r="A535" s="112"/>
      <c r="B535" s="112"/>
      <c r="C535" s="112"/>
      <c r="D535" s="112"/>
      <c r="E535" s="112"/>
      <c r="F535" s="112"/>
      <c r="G535" s="112"/>
      <c r="H535" s="112"/>
      <c r="I535" s="112"/>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row>
    <row r="536" spans="1:63" ht="16.5" customHeight="1">
      <c r="A536" s="112"/>
      <c r="B536" s="112"/>
      <c r="C536" s="112"/>
      <c r="D536" s="112"/>
      <c r="E536" s="112"/>
      <c r="F536" s="112"/>
      <c r="G536" s="112"/>
      <c r="H536" s="112"/>
      <c r="I536" s="112"/>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row>
    <row r="537" spans="1:63" ht="16.5" customHeight="1">
      <c r="A537" s="112"/>
      <c r="B537" s="112"/>
      <c r="C537" s="112"/>
      <c r="D537" s="112"/>
      <c r="E537" s="112"/>
      <c r="F537" s="112"/>
      <c r="G537" s="112"/>
      <c r="H537" s="112"/>
      <c r="I537" s="112"/>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row>
    <row r="538" spans="1:63" ht="16.5" customHeight="1">
      <c r="A538" s="112"/>
      <c r="B538" s="112"/>
      <c r="C538" s="112"/>
      <c r="D538" s="112"/>
      <c r="E538" s="112"/>
      <c r="F538" s="112"/>
      <c r="G538" s="112"/>
      <c r="H538" s="112"/>
      <c r="I538" s="112"/>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row>
    <row r="539" spans="1:63" ht="16.5" customHeight="1">
      <c r="A539" s="112"/>
      <c r="B539" s="112"/>
      <c r="C539" s="112"/>
      <c r="D539" s="112"/>
      <c r="E539" s="112"/>
      <c r="F539" s="112"/>
      <c r="G539" s="112"/>
      <c r="H539" s="112"/>
      <c r="I539" s="112"/>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row>
    <row r="540" spans="1:63" ht="16.5" customHeight="1">
      <c r="A540" s="112"/>
      <c r="B540" s="112"/>
      <c r="C540" s="112"/>
      <c r="D540" s="112"/>
      <c r="E540" s="112"/>
      <c r="F540" s="112"/>
      <c r="G540" s="112"/>
      <c r="H540" s="112"/>
      <c r="I540" s="112"/>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row>
    <row r="541" spans="1:63" ht="16.5" customHeight="1">
      <c r="A541" s="112"/>
      <c r="B541" s="112"/>
      <c r="C541" s="112"/>
      <c r="D541" s="112"/>
      <c r="E541" s="112"/>
      <c r="F541" s="112"/>
      <c r="G541" s="112"/>
      <c r="H541" s="112"/>
      <c r="I541" s="112"/>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row>
    <row r="542" spans="1:63" ht="16.5" customHeight="1">
      <c r="A542" s="112"/>
      <c r="B542" s="112"/>
      <c r="C542" s="112"/>
      <c r="D542" s="112"/>
      <c r="E542" s="112"/>
      <c r="F542" s="112"/>
      <c r="G542" s="112"/>
      <c r="H542" s="112"/>
      <c r="I542" s="112"/>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row>
    <row r="543" spans="1:63" ht="16.5" customHeight="1">
      <c r="A543" s="112"/>
      <c r="B543" s="112"/>
      <c r="C543" s="112"/>
      <c r="D543" s="112"/>
      <c r="E543" s="112"/>
      <c r="F543" s="112"/>
      <c r="G543" s="112"/>
      <c r="H543" s="112"/>
      <c r="I543" s="112"/>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row>
    <row r="544" spans="1:63" ht="16.5" customHeight="1">
      <c r="A544" s="112"/>
      <c r="B544" s="112"/>
      <c r="C544" s="112"/>
      <c r="D544" s="112"/>
      <c r="E544" s="112"/>
      <c r="F544" s="112"/>
      <c r="G544" s="112"/>
      <c r="H544" s="112"/>
      <c r="I544" s="112"/>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row>
    <row r="545" spans="1:63" ht="16.5" customHeight="1">
      <c r="A545" s="112"/>
      <c r="B545" s="112"/>
      <c r="C545" s="112"/>
      <c r="D545" s="112"/>
      <c r="E545" s="112"/>
      <c r="F545" s="112"/>
      <c r="G545" s="112"/>
      <c r="H545" s="112"/>
      <c r="I545" s="112"/>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row>
    <row r="546" spans="1:63" ht="16.5" customHeight="1">
      <c r="A546" s="112"/>
      <c r="B546" s="112"/>
      <c r="C546" s="112"/>
      <c r="D546" s="112"/>
      <c r="E546" s="112"/>
      <c r="F546" s="112"/>
      <c r="G546" s="112"/>
      <c r="H546" s="112"/>
      <c r="I546" s="112"/>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row>
    <row r="547" spans="1:63" ht="16.5" customHeight="1">
      <c r="A547" s="112"/>
      <c r="B547" s="112"/>
      <c r="C547" s="112"/>
      <c r="D547" s="112"/>
      <c r="E547" s="112"/>
      <c r="F547" s="112"/>
      <c r="G547" s="112"/>
      <c r="H547" s="112"/>
      <c r="I547" s="112"/>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row>
    <row r="548" spans="1:63" ht="16.5" customHeight="1">
      <c r="A548" s="112"/>
      <c r="B548" s="112"/>
      <c r="C548" s="112"/>
      <c r="D548" s="112"/>
      <c r="E548" s="112"/>
      <c r="F548" s="112"/>
      <c r="G548" s="112"/>
      <c r="H548" s="112"/>
      <c r="I548" s="112"/>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row>
    <row r="549" spans="1:63" ht="16.5" customHeight="1">
      <c r="A549" s="112"/>
      <c r="B549" s="112"/>
      <c r="C549" s="112"/>
      <c r="D549" s="112"/>
      <c r="E549" s="112"/>
      <c r="F549" s="112"/>
      <c r="G549" s="112"/>
      <c r="H549" s="112"/>
      <c r="I549" s="112"/>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row>
    <row r="550" spans="1:63" ht="16.5" customHeight="1">
      <c r="A550" s="112"/>
      <c r="B550" s="112"/>
      <c r="C550" s="112"/>
      <c r="D550" s="112"/>
      <c r="E550" s="112"/>
      <c r="F550" s="112"/>
      <c r="G550" s="112"/>
      <c r="H550" s="112"/>
      <c r="I550" s="112"/>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row>
    <row r="551" spans="1:63" ht="16.5" customHeight="1">
      <c r="A551" s="112"/>
      <c r="B551" s="112"/>
      <c r="C551" s="112"/>
      <c r="D551" s="112"/>
      <c r="E551" s="112"/>
      <c r="F551" s="112"/>
      <c r="G551" s="112"/>
      <c r="H551" s="112"/>
      <c r="I551" s="112"/>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row>
    <row r="552" spans="1:63" ht="16.5" customHeight="1">
      <c r="A552" s="112"/>
      <c r="B552" s="112"/>
      <c r="C552" s="112"/>
      <c r="D552" s="112"/>
      <c r="E552" s="112"/>
      <c r="F552" s="112"/>
      <c r="G552" s="112"/>
      <c r="H552" s="112"/>
      <c r="I552" s="112"/>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row>
    <row r="553" spans="1:63" ht="16.5" customHeight="1">
      <c r="A553" s="112"/>
      <c r="B553" s="112"/>
      <c r="C553" s="112"/>
      <c r="D553" s="112"/>
      <c r="E553" s="112"/>
      <c r="F553" s="112"/>
      <c r="G553" s="112"/>
      <c r="H553" s="112"/>
      <c r="I553" s="112"/>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row>
    <row r="554" spans="1:63" ht="16.5" customHeight="1">
      <c r="A554" s="112"/>
      <c r="B554" s="112"/>
      <c r="C554" s="112"/>
      <c r="D554" s="112"/>
      <c r="E554" s="112"/>
      <c r="F554" s="112"/>
      <c r="G554" s="112"/>
      <c r="H554" s="112"/>
      <c r="I554" s="112"/>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row>
    <row r="555" spans="1:63" ht="16.5" customHeight="1">
      <c r="A555" s="112"/>
      <c r="B555" s="112"/>
      <c r="C555" s="112"/>
      <c r="D555" s="112"/>
      <c r="E555" s="112"/>
      <c r="F555" s="112"/>
      <c r="G555" s="112"/>
      <c r="H555" s="112"/>
      <c r="I555" s="112"/>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row>
    <row r="556" spans="1:63" ht="16.5" customHeight="1">
      <c r="A556" s="112"/>
      <c r="B556" s="112"/>
      <c r="C556" s="112"/>
      <c r="D556" s="112"/>
      <c r="E556" s="112"/>
      <c r="F556" s="112"/>
      <c r="G556" s="112"/>
      <c r="H556" s="112"/>
      <c r="I556" s="112"/>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row>
    <row r="557" spans="1:63" ht="16.5" customHeight="1">
      <c r="A557" s="112"/>
      <c r="B557" s="112"/>
      <c r="C557" s="112"/>
      <c r="D557" s="112"/>
      <c r="E557" s="112"/>
      <c r="F557" s="112"/>
      <c r="G557" s="112"/>
      <c r="H557" s="112"/>
      <c r="I557" s="112"/>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row>
    <row r="558" spans="1:63" ht="16.5" customHeight="1">
      <c r="A558" s="112"/>
      <c r="B558" s="112"/>
      <c r="C558" s="112"/>
      <c r="D558" s="112"/>
      <c r="E558" s="112"/>
      <c r="F558" s="112"/>
      <c r="G558" s="112"/>
      <c r="H558" s="112"/>
      <c r="I558" s="112"/>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row>
    <row r="559" spans="1:63" ht="16.5" customHeight="1">
      <c r="A559" s="112"/>
      <c r="B559" s="112"/>
      <c r="C559" s="112"/>
      <c r="D559" s="112"/>
      <c r="E559" s="112"/>
      <c r="F559" s="112"/>
      <c r="G559" s="112"/>
      <c r="H559" s="112"/>
      <c r="I559" s="112"/>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row>
    <row r="560" spans="1:63" ht="16.5" customHeight="1">
      <c r="A560" s="112"/>
      <c r="B560" s="112"/>
      <c r="C560" s="112"/>
      <c r="D560" s="112"/>
      <c r="E560" s="112"/>
      <c r="F560" s="112"/>
      <c r="G560" s="112"/>
      <c r="H560" s="112"/>
      <c r="I560" s="112"/>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row>
    <row r="561" spans="1:63" ht="16.5" customHeight="1">
      <c r="A561" s="112"/>
      <c r="B561" s="112"/>
      <c r="C561" s="112"/>
      <c r="D561" s="112"/>
      <c r="E561" s="112"/>
      <c r="F561" s="112"/>
      <c r="G561" s="112"/>
      <c r="H561" s="112"/>
      <c r="I561" s="112"/>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row>
    <row r="562" spans="1:63" ht="16.5" customHeight="1">
      <c r="A562" s="112"/>
      <c r="B562" s="112"/>
      <c r="C562" s="112"/>
      <c r="D562" s="112"/>
      <c r="E562" s="112"/>
      <c r="F562" s="112"/>
      <c r="G562" s="112"/>
      <c r="H562" s="112"/>
      <c r="I562" s="112"/>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row>
    <row r="563" spans="1:63" ht="16.5" customHeight="1">
      <c r="A563" s="112"/>
      <c r="B563" s="112"/>
      <c r="C563" s="112"/>
      <c r="D563" s="112"/>
      <c r="E563" s="112"/>
      <c r="F563" s="112"/>
      <c r="G563" s="112"/>
      <c r="H563" s="112"/>
      <c r="I563" s="112"/>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row>
    <row r="564" spans="1:63" ht="16.5" customHeight="1">
      <c r="A564" s="112"/>
      <c r="B564" s="112"/>
      <c r="C564" s="112"/>
      <c r="D564" s="112"/>
      <c r="E564" s="112"/>
      <c r="F564" s="112"/>
      <c r="G564" s="112"/>
      <c r="H564" s="112"/>
      <c r="I564" s="112"/>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row>
    <row r="565" spans="1:63" ht="16.5" customHeight="1">
      <c r="A565" s="112"/>
      <c r="B565" s="112"/>
      <c r="C565" s="112"/>
      <c r="D565" s="112"/>
      <c r="E565" s="112"/>
      <c r="F565" s="112"/>
      <c r="G565" s="112"/>
      <c r="H565" s="112"/>
      <c r="I565" s="112"/>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row>
    <row r="566" spans="1:63" ht="16.5" customHeight="1">
      <c r="A566" s="112"/>
      <c r="B566" s="112"/>
      <c r="C566" s="112"/>
      <c r="D566" s="112"/>
      <c r="E566" s="112"/>
      <c r="F566" s="112"/>
      <c r="G566" s="112"/>
      <c r="H566" s="112"/>
      <c r="I566" s="112"/>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row>
    <row r="567" spans="1:63" ht="16.5" customHeight="1">
      <c r="A567" s="112"/>
      <c r="B567" s="112"/>
      <c r="C567" s="112"/>
      <c r="D567" s="112"/>
      <c r="E567" s="112"/>
      <c r="F567" s="112"/>
      <c r="G567" s="112"/>
      <c r="H567" s="112"/>
      <c r="I567" s="112"/>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row>
    <row r="568" spans="1:63" ht="16.5" customHeight="1">
      <c r="A568" s="112"/>
      <c r="B568" s="112"/>
      <c r="C568" s="112"/>
      <c r="D568" s="112"/>
      <c r="E568" s="112"/>
      <c r="F568" s="112"/>
      <c r="G568" s="112"/>
      <c r="H568" s="112"/>
      <c r="I568" s="112"/>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row>
    <row r="569" spans="1:63" ht="16.5" customHeight="1">
      <c r="A569" s="112"/>
      <c r="B569" s="112"/>
      <c r="C569" s="112"/>
      <c r="D569" s="112"/>
      <c r="E569" s="112"/>
      <c r="F569" s="112"/>
      <c r="G569" s="112"/>
      <c r="H569" s="112"/>
      <c r="I569" s="112"/>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row>
    <row r="570" spans="1:63" ht="16.5" customHeight="1">
      <c r="A570" s="112"/>
      <c r="B570" s="112"/>
      <c r="C570" s="112"/>
      <c r="D570" s="112"/>
      <c r="E570" s="112"/>
      <c r="F570" s="112"/>
      <c r="G570" s="112"/>
      <c r="H570" s="112"/>
      <c r="I570" s="112"/>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row>
    <row r="571" spans="1:63" ht="16.5" customHeight="1">
      <c r="A571" s="112"/>
      <c r="B571" s="112"/>
      <c r="C571" s="112"/>
      <c r="D571" s="112"/>
      <c r="E571" s="112"/>
      <c r="F571" s="112"/>
      <c r="G571" s="112"/>
      <c r="H571" s="112"/>
      <c r="I571" s="112"/>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row>
    <row r="572" spans="1:63" ht="16.5" customHeight="1">
      <c r="A572" s="112"/>
      <c r="B572" s="112"/>
      <c r="C572" s="112"/>
      <c r="D572" s="112"/>
      <c r="E572" s="112"/>
      <c r="F572" s="112"/>
      <c r="G572" s="112"/>
      <c r="H572" s="112"/>
      <c r="I572" s="112"/>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row>
    <row r="573" spans="1:63" ht="16.5" customHeight="1">
      <c r="A573" s="112"/>
      <c r="B573" s="112"/>
      <c r="C573" s="112"/>
      <c r="D573" s="112"/>
      <c r="E573" s="112"/>
      <c r="F573" s="112"/>
      <c r="G573" s="112"/>
      <c r="H573" s="112"/>
      <c r="I573" s="112"/>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row>
    <row r="574" spans="1:63" ht="16.5" customHeight="1">
      <c r="A574" s="112"/>
      <c r="B574" s="112"/>
      <c r="C574" s="112"/>
      <c r="D574" s="112"/>
      <c r="E574" s="112"/>
      <c r="F574" s="112"/>
      <c r="G574" s="112"/>
      <c r="H574" s="112"/>
      <c r="I574" s="112"/>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row>
    <row r="575" spans="1:63" ht="16.5" customHeight="1">
      <c r="A575" s="112"/>
      <c r="B575" s="112"/>
      <c r="C575" s="112"/>
      <c r="D575" s="112"/>
      <c r="E575" s="112"/>
      <c r="F575" s="112"/>
      <c r="G575" s="112"/>
      <c r="H575" s="112"/>
      <c r="I575" s="112"/>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row>
    <row r="576" spans="1:63" ht="16.5" customHeight="1">
      <c r="A576" s="112"/>
      <c r="B576" s="112"/>
      <c r="C576" s="112"/>
      <c r="D576" s="112"/>
      <c r="E576" s="112"/>
      <c r="F576" s="112"/>
      <c r="G576" s="112"/>
      <c r="H576" s="112"/>
      <c r="I576" s="112"/>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row>
    <row r="577" spans="1:63" ht="16.5" customHeight="1">
      <c r="A577" s="112"/>
      <c r="B577" s="112"/>
      <c r="C577" s="112"/>
      <c r="D577" s="112"/>
      <c r="E577" s="112"/>
      <c r="F577" s="112"/>
      <c r="G577" s="112"/>
      <c r="H577" s="112"/>
      <c r="I577" s="112"/>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row>
    <row r="578" spans="1:63" ht="16.5" customHeight="1">
      <c r="A578" s="112"/>
      <c r="B578" s="112"/>
      <c r="C578" s="112"/>
      <c r="D578" s="112"/>
      <c r="E578" s="112"/>
      <c r="F578" s="112"/>
      <c r="G578" s="112"/>
      <c r="H578" s="112"/>
      <c r="I578" s="112"/>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row>
    <row r="579" spans="1:63" ht="16.5" customHeight="1">
      <c r="A579" s="112"/>
      <c r="B579" s="112"/>
      <c r="C579" s="112"/>
      <c r="D579" s="112"/>
      <c r="E579" s="112"/>
      <c r="F579" s="112"/>
      <c r="G579" s="112"/>
      <c r="H579" s="112"/>
      <c r="I579" s="112"/>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row>
    <row r="580" spans="1:63" ht="16.5" customHeight="1">
      <c r="A580" s="112"/>
      <c r="B580" s="112"/>
      <c r="C580" s="112"/>
      <c r="D580" s="112"/>
      <c r="E580" s="112"/>
      <c r="F580" s="112"/>
      <c r="G580" s="112"/>
      <c r="H580" s="112"/>
      <c r="I580" s="112"/>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row>
    <row r="581" spans="1:63" ht="16.5" customHeight="1">
      <c r="A581" s="112"/>
      <c r="B581" s="112"/>
      <c r="C581" s="112"/>
      <c r="D581" s="112"/>
      <c r="E581" s="112"/>
      <c r="F581" s="112"/>
      <c r="G581" s="112"/>
      <c r="H581" s="112"/>
      <c r="I581" s="112"/>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row>
    <row r="582" spans="1:63" ht="16.5" customHeight="1">
      <c r="A582" s="112"/>
      <c r="B582" s="112"/>
      <c r="C582" s="112"/>
      <c r="D582" s="112"/>
      <c r="E582" s="112"/>
      <c r="F582" s="112"/>
      <c r="G582" s="112"/>
      <c r="H582" s="112"/>
      <c r="I582" s="112"/>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row>
    <row r="583" spans="1:63" ht="16.5" customHeight="1">
      <c r="A583" s="112"/>
      <c r="B583" s="112"/>
      <c r="C583" s="112"/>
      <c r="D583" s="112"/>
      <c r="E583" s="112"/>
      <c r="F583" s="112"/>
      <c r="G583" s="112"/>
      <c r="H583" s="112"/>
      <c r="I583" s="112"/>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row>
    <row r="584" spans="1:63" ht="16.5" customHeight="1">
      <c r="A584" s="112"/>
      <c r="B584" s="112"/>
      <c r="C584" s="112"/>
      <c r="D584" s="112"/>
      <c r="E584" s="112"/>
      <c r="F584" s="112"/>
      <c r="G584" s="112"/>
      <c r="H584" s="112"/>
      <c r="I584" s="112"/>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row>
    <row r="585" spans="1:63" ht="16.5" customHeight="1">
      <c r="A585" s="112"/>
      <c r="B585" s="112"/>
      <c r="C585" s="112"/>
      <c r="D585" s="112"/>
      <c r="E585" s="112"/>
      <c r="F585" s="112"/>
      <c r="G585" s="112"/>
      <c r="H585" s="112"/>
      <c r="I585" s="112"/>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row>
    <row r="586" spans="1:63" ht="16.5" customHeight="1">
      <c r="A586" s="112"/>
      <c r="B586" s="112"/>
      <c r="C586" s="112"/>
      <c r="D586" s="112"/>
      <c r="E586" s="112"/>
      <c r="F586" s="112"/>
      <c r="G586" s="112"/>
      <c r="H586" s="112"/>
      <c r="I586" s="112"/>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row>
    <row r="587" spans="1:63" ht="16.5" customHeight="1">
      <c r="A587" s="112"/>
      <c r="B587" s="112"/>
      <c r="C587" s="112"/>
      <c r="D587" s="112"/>
      <c r="E587" s="112"/>
      <c r="F587" s="112"/>
      <c r="G587" s="112"/>
      <c r="H587" s="112"/>
      <c r="I587" s="112"/>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row>
    <row r="588" spans="1:63" ht="16.5" customHeight="1">
      <c r="A588" s="112"/>
      <c r="B588" s="112"/>
      <c r="C588" s="112"/>
      <c r="D588" s="112"/>
      <c r="E588" s="112"/>
      <c r="F588" s="112"/>
      <c r="G588" s="112"/>
      <c r="H588" s="112"/>
      <c r="I588" s="112"/>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row>
    <row r="589" spans="1:63" ht="16.5" customHeight="1">
      <c r="A589" s="112"/>
      <c r="B589" s="112"/>
      <c r="C589" s="112"/>
      <c r="D589" s="112"/>
      <c r="E589" s="112"/>
      <c r="F589" s="112"/>
      <c r="G589" s="112"/>
      <c r="H589" s="112"/>
      <c r="I589" s="112"/>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row>
    <row r="590" spans="1:63" ht="16.5" customHeight="1">
      <c r="A590" s="112"/>
      <c r="B590" s="112"/>
      <c r="C590" s="112"/>
      <c r="D590" s="112"/>
      <c r="E590" s="112"/>
      <c r="F590" s="112"/>
      <c r="G590" s="112"/>
      <c r="H590" s="112"/>
      <c r="I590" s="112"/>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row>
    <row r="591" spans="1:63" ht="16.5" customHeight="1">
      <c r="A591" s="112"/>
      <c r="B591" s="112"/>
      <c r="C591" s="112"/>
      <c r="D591" s="112"/>
      <c r="E591" s="112"/>
      <c r="F591" s="112"/>
      <c r="G591" s="112"/>
      <c r="H591" s="112"/>
      <c r="I591" s="112"/>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row>
    <row r="592" spans="1:63" ht="16.5" customHeight="1">
      <c r="A592" s="112"/>
      <c r="B592" s="112"/>
      <c r="C592" s="112"/>
      <c r="D592" s="112"/>
      <c r="E592" s="112"/>
      <c r="F592" s="112"/>
      <c r="G592" s="112"/>
      <c r="H592" s="112"/>
      <c r="I592" s="112"/>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row>
    <row r="593" spans="1:63" ht="16.5" customHeight="1">
      <c r="A593" s="112"/>
      <c r="B593" s="112"/>
      <c r="C593" s="112"/>
      <c r="D593" s="112"/>
      <c r="E593" s="112"/>
      <c r="F593" s="112"/>
      <c r="G593" s="112"/>
      <c r="H593" s="112"/>
      <c r="I593" s="112"/>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row>
    <row r="594" spans="1:63" ht="16.5" customHeight="1">
      <c r="A594" s="112"/>
      <c r="B594" s="112"/>
      <c r="C594" s="112"/>
      <c r="D594" s="112"/>
      <c r="E594" s="112"/>
      <c r="F594" s="112"/>
      <c r="G594" s="112"/>
      <c r="H594" s="112"/>
      <c r="I594" s="112"/>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row>
    <row r="595" spans="1:63" ht="16.5" customHeight="1">
      <c r="A595" s="112"/>
      <c r="B595" s="112"/>
      <c r="C595" s="112"/>
      <c r="D595" s="112"/>
      <c r="E595" s="112"/>
      <c r="F595" s="112"/>
      <c r="G595" s="112"/>
      <c r="H595" s="112"/>
      <c r="I595" s="112"/>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row>
    <row r="596" spans="1:63" ht="16.5" customHeight="1">
      <c r="A596" s="112"/>
      <c r="B596" s="112"/>
      <c r="C596" s="112"/>
      <c r="D596" s="112"/>
      <c r="E596" s="112"/>
      <c r="F596" s="112"/>
      <c r="G596" s="112"/>
      <c r="H596" s="112"/>
      <c r="I596" s="112"/>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row>
    <row r="597" spans="1:63" ht="16.5" customHeight="1">
      <c r="A597" s="112"/>
      <c r="B597" s="112"/>
      <c r="C597" s="112"/>
      <c r="D597" s="112"/>
      <c r="E597" s="112"/>
      <c r="F597" s="112"/>
      <c r="G597" s="112"/>
      <c r="H597" s="112"/>
      <c r="I597" s="112"/>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row>
    <row r="598" spans="1:63" ht="16.5" customHeight="1">
      <c r="A598" s="112"/>
      <c r="B598" s="112"/>
      <c r="C598" s="112"/>
      <c r="D598" s="112"/>
      <c r="E598" s="112"/>
      <c r="F598" s="112"/>
      <c r="G598" s="112"/>
      <c r="H598" s="112"/>
      <c r="I598" s="112"/>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row>
    <row r="599" spans="1:63" ht="16.5" customHeight="1">
      <c r="A599" s="112"/>
      <c r="B599" s="112"/>
      <c r="C599" s="112"/>
      <c r="D599" s="112"/>
      <c r="E599" s="112"/>
      <c r="F599" s="112"/>
      <c r="G599" s="112"/>
      <c r="H599" s="112"/>
      <c r="I599" s="112"/>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row>
    <row r="600" spans="1:63" ht="16.5" customHeight="1">
      <c r="A600" s="112"/>
      <c r="B600" s="112"/>
      <c r="C600" s="112"/>
      <c r="D600" s="112"/>
      <c r="E600" s="112"/>
      <c r="F600" s="112"/>
      <c r="G600" s="112"/>
      <c r="H600" s="112"/>
      <c r="I600" s="112"/>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row>
    <row r="601" spans="1:63" ht="16.5" customHeight="1">
      <c r="A601" s="112"/>
      <c r="B601" s="112"/>
      <c r="C601" s="112"/>
      <c r="D601" s="112"/>
      <c r="E601" s="112"/>
      <c r="F601" s="112"/>
      <c r="G601" s="112"/>
      <c r="H601" s="112"/>
      <c r="I601" s="112"/>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row>
    <row r="602" spans="1:63" ht="16.5" customHeight="1">
      <c r="A602" s="112"/>
      <c r="B602" s="112"/>
      <c r="C602" s="112"/>
      <c r="D602" s="112"/>
      <c r="E602" s="112"/>
      <c r="F602" s="112"/>
      <c r="G602" s="112"/>
      <c r="H602" s="112"/>
      <c r="I602" s="112"/>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row>
    <row r="603" spans="1:63" ht="16.5" customHeight="1">
      <c r="A603" s="112"/>
      <c r="B603" s="112"/>
      <c r="C603" s="112"/>
      <c r="D603" s="112"/>
      <c r="E603" s="112"/>
      <c r="F603" s="112"/>
      <c r="G603" s="112"/>
      <c r="H603" s="112"/>
      <c r="I603" s="112"/>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row>
    <row r="604" spans="1:63" ht="16.5" customHeight="1">
      <c r="A604" s="112"/>
      <c r="B604" s="112"/>
      <c r="C604" s="112"/>
      <c r="D604" s="112"/>
      <c r="E604" s="112"/>
      <c r="F604" s="112"/>
      <c r="G604" s="112"/>
      <c r="H604" s="112"/>
      <c r="I604" s="112"/>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row>
    <row r="605" spans="1:63" ht="16.5" customHeight="1">
      <c r="A605" s="112"/>
      <c r="B605" s="112"/>
      <c r="C605" s="112"/>
      <c r="D605" s="112"/>
      <c r="E605" s="112"/>
      <c r="F605" s="112"/>
      <c r="G605" s="112"/>
      <c r="H605" s="112"/>
      <c r="I605" s="112"/>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row>
    <row r="606" spans="1:63" ht="16.5" customHeight="1">
      <c r="A606" s="112"/>
      <c r="B606" s="112"/>
      <c r="C606" s="112"/>
      <c r="D606" s="112"/>
      <c r="E606" s="112"/>
      <c r="F606" s="112"/>
      <c r="G606" s="112"/>
      <c r="H606" s="112"/>
      <c r="I606" s="112"/>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row>
    <row r="607" spans="1:63" ht="16.5" customHeight="1">
      <c r="A607" s="112"/>
      <c r="B607" s="112"/>
      <c r="C607" s="112"/>
      <c r="D607" s="112"/>
      <c r="E607" s="112"/>
      <c r="F607" s="112"/>
      <c r="G607" s="112"/>
      <c r="H607" s="112"/>
      <c r="I607" s="112"/>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row>
    <row r="608" spans="1:63" ht="16.5" customHeight="1">
      <c r="A608" s="112"/>
      <c r="B608" s="112"/>
      <c r="C608" s="112"/>
      <c r="D608" s="112"/>
      <c r="E608" s="112"/>
      <c r="F608" s="112"/>
      <c r="G608" s="112"/>
      <c r="H608" s="112"/>
      <c r="I608" s="112"/>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row>
    <row r="609" spans="1:63" ht="16.5" customHeight="1">
      <c r="A609" s="112"/>
      <c r="B609" s="112"/>
      <c r="C609" s="112"/>
      <c r="D609" s="112"/>
      <c r="E609" s="112"/>
      <c r="F609" s="112"/>
      <c r="G609" s="112"/>
      <c r="H609" s="112"/>
      <c r="I609" s="112"/>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row>
    <row r="610" spans="1:63" ht="16.5" customHeight="1">
      <c r="A610" s="112"/>
      <c r="B610" s="112"/>
      <c r="C610" s="112"/>
      <c r="D610" s="112"/>
      <c r="E610" s="112"/>
      <c r="F610" s="112"/>
      <c r="G610" s="112"/>
      <c r="H610" s="112"/>
      <c r="I610" s="112"/>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row>
    <row r="611" spans="1:63" ht="16.5" customHeight="1">
      <c r="A611" s="112"/>
      <c r="B611" s="112"/>
      <c r="C611" s="112"/>
      <c r="D611" s="112"/>
      <c r="E611" s="112"/>
      <c r="F611" s="112"/>
      <c r="G611" s="112"/>
      <c r="H611" s="112"/>
      <c r="I611" s="112"/>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row>
    <row r="612" spans="1:63" ht="16.5" customHeight="1">
      <c r="A612" s="112"/>
      <c r="B612" s="112"/>
      <c r="C612" s="112"/>
      <c r="D612" s="112"/>
      <c r="E612" s="112"/>
      <c r="F612" s="112"/>
      <c r="G612" s="112"/>
      <c r="H612" s="112"/>
      <c r="I612" s="112"/>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row>
    <row r="613" spans="1:63" ht="16.5" customHeight="1">
      <c r="A613" s="112"/>
      <c r="B613" s="112"/>
      <c r="C613" s="112"/>
      <c r="D613" s="112"/>
      <c r="E613" s="112"/>
      <c r="F613" s="112"/>
      <c r="G613" s="112"/>
      <c r="H613" s="112"/>
      <c r="I613" s="112"/>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row>
    <row r="614" spans="1:63" ht="16.5" customHeight="1">
      <c r="A614" s="112"/>
      <c r="B614" s="112"/>
      <c r="C614" s="112"/>
      <c r="D614" s="112"/>
      <c r="E614" s="112"/>
      <c r="F614" s="112"/>
      <c r="G614" s="112"/>
      <c r="H614" s="112"/>
      <c r="I614" s="112"/>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row>
    <row r="615" spans="1:63" ht="16.5" customHeight="1">
      <c r="A615" s="112"/>
      <c r="B615" s="112"/>
      <c r="C615" s="112"/>
      <c r="D615" s="112"/>
      <c r="E615" s="112"/>
      <c r="F615" s="112"/>
      <c r="G615" s="112"/>
      <c r="H615" s="112"/>
      <c r="I615" s="112"/>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row>
    <row r="616" spans="1:63" ht="16.5" customHeight="1">
      <c r="A616" s="112"/>
      <c r="B616" s="112"/>
      <c r="C616" s="112"/>
      <c r="D616" s="112"/>
      <c r="E616" s="112"/>
      <c r="F616" s="112"/>
      <c r="G616" s="112"/>
      <c r="H616" s="112"/>
      <c r="I616" s="112"/>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row>
    <row r="617" spans="1:63" ht="16.5" customHeight="1">
      <c r="A617" s="112"/>
      <c r="B617" s="112"/>
      <c r="C617" s="112"/>
      <c r="D617" s="112"/>
      <c r="E617" s="112"/>
      <c r="F617" s="112"/>
      <c r="G617" s="112"/>
      <c r="H617" s="112"/>
      <c r="I617" s="112"/>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row>
    <row r="618" spans="1:63" ht="16.5" customHeight="1">
      <c r="A618" s="112"/>
      <c r="B618" s="112"/>
      <c r="C618" s="112"/>
      <c r="D618" s="112"/>
      <c r="E618" s="112"/>
      <c r="F618" s="112"/>
      <c r="G618" s="112"/>
      <c r="H618" s="112"/>
      <c r="I618" s="112"/>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row>
    <row r="619" spans="1:63" ht="16.5" customHeight="1">
      <c r="A619" s="112"/>
      <c r="B619" s="112"/>
      <c r="C619" s="112"/>
      <c r="D619" s="112"/>
      <c r="E619" s="112"/>
      <c r="F619" s="112"/>
      <c r="G619" s="112"/>
      <c r="H619" s="112"/>
      <c r="I619" s="112"/>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row>
    <row r="620" spans="1:63" ht="16.5" customHeight="1">
      <c r="A620" s="112"/>
      <c r="B620" s="112"/>
      <c r="C620" s="112"/>
      <c r="D620" s="112"/>
      <c r="E620" s="112"/>
      <c r="F620" s="112"/>
      <c r="G620" s="112"/>
      <c r="H620" s="112"/>
      <c r="I620" s="112"/>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row>
    <row r="621" spans="1:63" ht="16.5" customHeight="1">
      <c r="A621" s="112"/>
      <c r="B621" s="112"/>
      <c r="C621" s="112"/>
      <c r="D621" s="112"/>
      <c r="E621" s="112"/>
      <c r="F621" s="112"/>
      <c r="G621" s="112"/>
      <c r="H621" s="112"/>
      <c r="I621" s="112"/>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row>
    <row r="622" spans="1:63" ht="16.5" customHeight="1">
      <c r="A622" s="112"/>
      <c r="B622" s="112"/>
      <c r="C622" s="112"/>
      <c r="D622" s="112"/>
      <c r="E622" s="112"/>
      <c r="F622" s="112"/>
      <c r="G622" s="112"/>
      <c r="H622" s="112"/>
      <c r="I622" s="112"/>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row>
    <row r="623" spans="1:63" ht="16.5" customHeight="1">
      <c r="A623" s="112"/>
      <c r="B623" s="112"/>
      <c r="C623" s="112"/>
      <c r="D623" s="112"/>
      <c r="E623" s="112"/>
      <c r="F623" s="112"/>
      <c r="G623" s="112"/>
      <c r="H623" s="112"/>
      <c r="I623" s="112"/>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row>
    <row r="624" spans="1:63" ht="16.5" customHeight="1">
      <c r="A624" s="112"/>
      <c r="B624" s="112"/>
      <c r="C624" s="112"/>
      <c r="D624" s="112"/>
      <c r="E624" s="112"/>
      <c r="F624" s="112"/>
      <c r="G624" s="112"/>
      <c r="H624" s="112"/>
      <c r="I624" s="112"/>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row>
    <row r="625" spans="1:63" ht="16.5" customHeight="1">
      <c r="A625" s="112"/>
      <c r="B625" s="112"/>
      <c r="C625" s="112"/>
      <c r="D625" s="112"/>
      <c r="E625" s="112"/>
      <c r="F625" s="112"/>
      <c r="G625" s="112"/>
      <c r="H625" s="112"/>
      <c r="I625" s="112"/>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row>
    <row r="626" spans="1:63" ht="16.5" customHeight="1">
      <c r="A626" s="112"/>
      <c r="B626" s="112"/>
      <c r="C626" s="112"/>
      <c r="D626" s="112"/>
      <c r="E626" s="112"/>
      <c r="F626" s="112"/>
      <c r="G626" s="112"/>
      <c r="H626" s="112"/>
      <c r="I626" s="112"/>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row>
    <row r="627" spans="1:63" ht="16.5" customHeight="1">
      <c r="A627" s="112"/>
      <c r="B627" s="112"/>
      <c r="C627" s="112"/>
      <c r="D627" s="112"/>
      <c r="E627" s="112"/>
      <c r="F627" s="112"/>
      <c r="G627" s="112"/>
      <c r="H627" s="112"/>
      <c r="I627" s="112"/>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row>
    <row r="628" spans="1:63" ht="16.5" customHeight="1">
      <c r="A628" s="112"/>
      <c r="B628" s="112"/>
      <c r="C628" s="112"/>
      <c r="D628" s="112"/>
      <c r="E628" s="112"/>
      <c r="F628" s="112"/>
      <c r="G628" s="112"/>
      <c r="H628" s="112"/>
      <c r="I628" s="112"/>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row>
    <row r="629" spans="1:63" ht="16.5" customHeight="1">
      <c r="A629" s="112"/>
      <c r="B629" s="112"/>
      <c r="C629" s="112"/>
      <c r="D629" s="112"/>
      <c r="E629" s="112"/>
      <c r="F629" s="112"/>
      <c r="G629" s="112"/>
      <c r="H629" s="112"/>
      <c r="I629" s="112"/>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row>
    <row r="630" spans="1:63" ht="16.5" customHeight="1">
      <c r="A630" s="112"/>
      <c r="B630" s="112"/>
      <c r="C630" s="112"/>
      <c r="D630" s="112"/>
      <c r="E630" s="112"/>
      <c r="F630" s="112"/>
      <c r="G630" s="112"/>
      <c r="H630" s="112"/>
      <c r="I630" s="112"/>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row>
    <row r="631" spans="1:63" ht="16.5" customHeight="1">
      <c r="A631" s="112"/>
      <c r="B631" s="112"/>
      <c r="C631" s="112"/>
      <c r="D631" s="112"/>
      <c r="E631" s="112"/>
      <c r="F631" s="112"/>
      <c r="G631" s="112"/>
      <c r="H631" s="112"/>
      <c r="I631" s="112"/>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row>
    <row r="632" spans="1:63" ht="16.5" customHeight="1">
      <c r="A632" s="112"/>
      <c r="B632" s="112"/>
      <c r="C632" s="112"/>
      <c r="D632" s="112"/>
      <c r="E632" s="112"/>
      <c r="F632" s="112"/>
      <c r="G632" s="112"/>
      <c r="H632" s="112"/>
      <c r="I632" s="112"/>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row>
    <row r="633" spans="1:63" ht="16.5" customHeight="1">
      <c r="A633" s="112"/>
      <c r="B633" s="112"/>
      <c r="C633" s="112"/>
      <c r="D633" s="112"/>
      <c r="E633" s="112"/>
      <c r="F633" s="112"/>
      <c r="G633" s="112"/>
      <c r="H633" s="112"/>
      <c r="I633" s="112"/>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row>
    <row r="634" spans="1:63" ht="16.5" customHeight="1">
      <c r="A634" s="112"/>
      <c r="B634" s="112"/>
      <c r="C634" s="112"/>
      <c r="D634" s="112"/>
      <c r="E634" s="112"/>
      <c r="F634" s="112"/>
      <c r="G634" s="112"/>
      <c r="H634" s="112"/>
      <c r="I634" s="112"/>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row>
    <row r="635" spans="1:63" ht="16.5" customHeight="1">
      <c r="A635" s="112"/>
      <c r="B635" s="112"/>
      <c r="C635" s="112"/>
      <c r="D635" s="112"/>
      <c r="E635" s="112"/>
      <c r="F635" s="112"/>
      <c r="G635" s="112"/>
      <c r="H635" s="112"/>
      <c r="I635" s="112"/>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row>
    <row r="636" spans="1:63" ht="16.5" customHeight="1">
      <c r="A636" s="112"/>
      <c r="B636" s="112"/>
      <c r="C636" s="112"/>
      <c r="D636" s="112"/>
      <c r="E636" s="112"/>
      <c r="F636" s="112"/>
      <c r="G636" s="112"/>
      <c r="H636" s="112"/>
      <c r="I636" s="112"/>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row>
    <row r="637" spans="1:63" ht="16.5" customHeight="1">
      <c r="A637" s="112"/>
      <c r="B637" s="112"/>
      <c r="C637" s="112"/>
      <c r="D637" s="112"/>
      <c r="E637" s="112"/>
      <c r="F637" s="112"/>
      <c r="G637" s="112"/>
      <c r="H637" s="112"/>
      <c r="I637" s="112"/>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row>
    <row r="638" spans="1:63" ht="16.5" customHeight="1">
      <c r="A638" s="112"/>
      <c r="B638" s="112"/>
      <c r="C638" s="112"/>
      <c r="D638" s="112"/>
      <c r="E638" s="112"/>
      <c r="F638" s="112"/>
      <c r="G638" s="112"/>
      <c r="H638" s="112"/>
      <c r="I638" s="112"/>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row>
    <row r="639" spans="1:63" ht="16.5" customHeight="1">
      <c r="A639" s="112"/>
      <c r="B639" s="112"/>
      <c r="C639" s="112"/>
      <c r="D639" s="112"/>
      <c r="E639" s="112"/>
      <c r="F639" s="112"/>
      <c r="G639" s="112"/>
      <c r="H639" s="112"/>
      <c r="I639" s="112"/>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row>
    <row r="640" spans="1:63" ht="16.5" customHeight="1">
      <c r="A640" s="112"/>
      <c r="B640" s="112"/>
      <c r="C640" s="112"/>
      <c r="D640" s="112"/>
      <c r="E640" s="112"/>
      <c r="F640" s="112"/>
      <c r="G640" s="112"/>
      <c r="H640" s="112"/>
      <c r="I640" s="112"/>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row>
    <row r="641" spans="1:63" ht="16.5" customHeight="1">
      <c r="A641" s="112"/>
      <c r="B641" s="112"/>
      <c r="C641" s="112"/>
      <c r="D641" s="112"/>
      <c r="E641" s="112"/>
      <c r="F641" s="112"/>
      <c r="G641" s="112"/>
      <c r="H641" s="112"/>
      <c r="I641" s="112"/>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row>
    <row r="642" spans="1:63" ht="16.5" customHeight="1">
      <c r="A642" s="112"/>
      <c r="B642" s="112"/>
      <c r="C642" s="112"/>
      <c r="D642" s="112"/>
      <c r="E642" s="112"/>
      <c r="F642" s="112"/>
      <c r="G642" s="112"/>
      <c r="H642" s="112"/>
      <c r="I642" s="112"/>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row>
    <row r="643" spans="1:63" ht="16.5" customHeight="1">
      <c r="A643" s="112"/>
      <c r="B643" s="112"/>
      <c r="C643" s="112"/>
      <c r="D643" s="112"/>
      <c r="E643" s="112"/>
      <c r="F643" s="112"/>
      <c r="G643" s="112"/>
      <c r="H643" s="112"/>
      <c r="I643" s="112"/>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row>
    <row r="644" spans="1:63" ht="16.5" customHeight="1">
      <c r="A644" s="112"/>
      <c r="B644" s="112"/>
      <c r="C644" s="112"/>
      <c r="D644" s="112"/>
      <c r="E644" s="112"/>
      <c r="F644" s="112"/>
      <c r="G644" s="112"/>
      <c r="H644" s="112"/>
      <c r="I644" s="112"/>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row>
    <row r="645" spans="1:63" ht="16.5" customHeight="1">
      <c r="A645" s="112"/>
      <c r="B645" s="112"/>
      <c r="C645" s="112"/>
      <c r="D645" s="112"/>
      <c r="E645" s="112"/>
      <c r="F645" s="112"/>
      <c r="G645" s="112"/>
      <c r="H645" s="112"/>
      <c r="I645" s="112"/>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row>
    <row r="646" spans="1:63" ht="16.5" customHeight="1">
      <c r="A646" s="112"/>
      <c r="B646" s="112"/>
      <c r="C646" s="112"/>
      <c r="D646" s="112"/>
      <c r="E646" s="112"/>
      <c r="F646" s="112"/>
      <c r="G646" s="112"/>
      <c r="H646" s="112"/>
      <c r="I646" s="112"/>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row>
    <row r="647" spans="1:63" ht="16.5" customHeight="1">
      <c r="A647" s="112"/>
      <c r="B647" s="112"/>
      <c r="C647" s="112"/>
      <c r="D647" s="112"/>
      <c r="E647" s="112"/>
      <c r="F647" s="112"/>
      <c r="G647" s="112"/>
      <c r="H647" s="112"/>
      <c r="I647" s="112"/>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row>
    <row r="648" spans="1:63" ht="16.5" customHeight="1">
      <c r="A648" s="112"/>
      <c r="B648" s="112"/>
      <c r="C648" s="112"/>
      <c r="D648" s="112"/>
      <c r="E648" s="112"/>
      <c r="F648" s="112"/>
      <c r="G648" s="112"/>
      <c r="H648" s="112"/>
      <c r="I648" s="112"/>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row>
    <row r="649" spans="1:63" ht="16.5" customHeight="1">
      <c r="A649" s="112"/>
      <c r="B649" s="112"/>
      <c r="C649" s="112"/>
      <c r="D649" s="112"/>
      <c r="E649" s="112"/>
      <c r="F649" s="112"/>
      <c r="G649" s="112"/>
      <c r="H649" s="112"/>
      <c r="I649" s="112"/>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row>
    <row r="650" spans="1:63" ht="16.5" customHeight="1">
      <c r="A650" s="112"/>
      <c r="B650" s="112"/>
      <c r="C650" s="112"/>
      <c r="D650" s="112"/>
      <c r="E650" s="112"/>
      <c r="F650" s="112"/>
      <c r="G650" s="112"/>
      <c r="H650" s="112"/>
      <c r="I650" s="112"/>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row>
    <row r="651" spans="1:63" ht="16.5" customHeight="1">
      <c r="A651" s="112"/>
      <c r="B651" s="112"/>
      <c r="C651" s="112"/>
      <c r="D651" s="112"/>
      <c r="E651" s="112"/>
      <c r="F651" s="112"/>
      <c r="G651" s="112"/>
      <c r="H651" s="112"/>
      <c r="I651" s="112"/>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row>
    <row r="652" spans="1:63" ht="16.5" customHeight="1">
      <c r="A652" s="112"/>
      <c r="B652" s="112"/>
      <c r="C652" s="112"/>
      <c r="D652" s="112"/>
      <c r="E652" s="112"/>
      <c r="F652" s="112"/>
      <c r="G652" s="112"/>
      <c r="H652" s="112"/>
      <c r="I652" s="112"/>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row>
    <row r="653" spans="1:63" ht="16.5" customHeight="1">
      <c r="A653" s="112"/>
      <c r="B653" s="112"/>
      <c r="C653" s="112"/>
      <c r="D653" s="112"/>
      <c r="E653" s="112"/>
      <c r="F653" s="112"/>
      <c r="G653" s="112"/>
      <c r="H653" s="112"/>
      <c r="I653" s="112"/>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row>
    <row r="654" spans="1:63" ht="16.5" customHeight="1">
      <c r="A654" s="112"/>
      <c r="B654" s="112"/>
      <c r="C654" s="112"/>
      <c r="D654" s="112"/>
      <c r="E654" s="112"/>
      <c r="F654" s="112"/>
      <c r="G654" s="112"/>
      <c r="H654" s="112"/>
      <c r="I654" s="112"/>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row>
    <row r="655" spans="1:63" ht="16.5" customHeight="1">
      <c r="A655" s="112"/>
      <c r="B655" s="112"/>
      <c r="C655" s="112"/>
      <c r="D655" s="112"/>
      <c r="E655" s="112"/>
      <c r="F655" s="112"/>
      <c r="G655" s="112"/>
      <c r="H655" s="112"/>
      <c r="I655" s="112"/>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row>
    <row r="656" spans="1:63" ht="16.5" customHeight="1">
      <c r="A656" s="112"/>
      <c r="B656" s="112"/>
      <c r="C656" s="112"/>
      <c r="D656" s="112"/>
      <c r="E656" s="112"/>
      <c r="F656" s="112"/>
      <c r="G656" s="112"/>
      <c r="H656" s="112"/>
      <c r="I656" s="112"/>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row>
    <row r="657" spans="1:63" ht="16.5" customHeight="1">
      <c r="A657" s="112"/>
      <c r="B657" s="112"/>
      <c r="C657" s="112"/>
      <c r="D657" s="112"/>
      <c r="E657" s="112"/>
      <c r="F657" s="112"/>
      <c r="G657" s="112"/>
      <c r="H657" s="112"/>
      <c r="I657" s="112"/>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row>
    <row r="658" spans="1:63" ht="16.5" customHeight="1">
      <c r="A658" s="112"/>
      <c r="B658" s="112"/>
      <c r="C658" s="112"/>
      <c r="D658" s="112"/>
      <c r="E658" s="112"/>
      <c r="F658" s="112"/>
      <c r="G658" s="112"/>
      <c r="H658" s="112"/>
      <c r="I658" s="112"/>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row>
    <row r="659" spans="1:63" ht="16.5" customHeight="1">
      <c r="A659" s="112"/>
      <c r="B659" s="112"/>
      <c r="C659" s="112"/>
      <c r="D659" s="112"/>
      <c r="E659" s="112"/>
      <c r="F659" s="112"/>
      <c r="G659" s="112"/>
      <c r="H659" s="112"/>
      <c r="I659" s="112"/>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row>
    <row r="660" spans="1:63" ht="16.5" customHeight="1">
      <c r="A660" s="112"/>
      <c r="B660" s="112"/>
      <c r="C660" s="112"/>
      <c r="D660" s="112"/>
      <c r="E660" s="112"/>
      <c r="F660" s="112"/>
      <c r="G660" s="112"/>
      <c r="H660" s="112"/>
      <c r="I660" s="112"/>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row>
    <row r="661" spans="1:63" ht="16.5" customHeight="1">
      <c r="A661" s="112"/>
      <c r="B661" s="112"/>
      <c r="C661" s="112"/>
      <c r="D661" s="112"/>
      <c r="E661" s="112"/>
      <c r="F661" s="112"/>
      <c r="G661" s="112"/>
      <c r="H661" s="112"/>
      <c r="I661" s="112"/>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row>
    <row r="662" spans="1:63" ht="16.5" customHeight="1">
      <c r="A662" s="112"/>
      <c r="B662" s="112"/>
      <c r="C662" s="112"/>
      <c r="D662" s="112"/>
      <c r="E662" s="112"/>
      <c r="F662" s="112"/>
      <c r="G662" s="112"/>
      <c r="H662" s="112"/>
      <c r="I662" s="112"/>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row>
    <row r="663" spans="1:63" ht="16.5" customHeight="1">
      <c r="A663" s="112"/>
      <c r="B663" s="112"/>
      <c r="C663" s="112"/>
      <c r="D663" s="112"/>
      <c r="E663" s="112"/>
      <c r="F663" s="112"/>
      <c r="G663" s="112"/>
      <c r="H663" s="112"/>
      <c r="I663" s="112"/>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row>
    <row r="664" spans="1:63" ht="16.5" customHeight="1">
      <c r="A664" s="112"/>
      <c r="B664" s="112"/>
      <c r="C664" s="112"/>
      <c r="D664" s="112"/>
      <c r="E664" s="112"/>
      <c r="F664" s="112"/>
      <c r="G664" s="112"/>
      <c r="H664" s="112"/>
      <c r="I664" s="112"/>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row>
    <row r="665" spans="1:63" ht="16.5" customHeight="1">
      <c r="A665" s="112"/>
      <c r="B665" s="112"/>
      <c r="C665" s="112"/>
      <c r="D665" s="112"/>
      <c r="E665" s="112"/>
      <c r="F665" s="112"/>
      <c r="G665" s="112"/>
      <c r="H665" s="112"/>
      <c r="I665" s="112"/>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row>
    <row r="666" spans="1:63" ht="16.5" customHeight="1">
      <c r="A666" s="112"/>
      <c r="B666" s="112"/>
      <c r="C666" s="112"/>
      <c r="D666" s="112"/>
      <c r="E666" s="112"/>
      <c r="F666" s="112"/>
      <c r="G666" s="112"/>
      <c r="H666" s="112"/>
      <c r="I666" s="112"/>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row>
    <row r="667" spans="1:63" ht="16.5" customHeight="1">
      <c r="A667" s="112"/>
      <c r="B667" s="112"/>
      <c r="C667" s="112"/>
      <c r="D667" s="112"/>
      <c r="E667" s="112"/>
      <c r="F667" s="112"/>
      <c r="G667" s="112"/>
      <c r="H667" s="112"/>
      <c r="I667" s="112"/>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row>
    <row r="668" spans="1:63" ht="16.5" customHeight="1">
      <c r="A668" s="112"/>
      <c r="B668" s="112"/>
      <c r="C668" s="112"/>
      <c r="D668" s="112"/>
      <c r="E668" s="112"/>
      <c r="F668" s="112"/>
      <c r="G668" s="112"/>
      <c r="H668" s="112"/>
      <c r="I668" s="112"/>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row>
    <row r="669" spans="1:63" ht="16.5" customHeight="1">
      <c r="A669" s="112"/>
      <c r="B669" s="112"/>
      <c r="C669" s="112"/>
      <c r="D669" s="112"/>
      <c r="E669" s="112"/>
      <c r="F669" s="112"/>
      <c r="G669" s="112"/>
      <c r="H669" s="112"/>
      <c r="I669" s="112"/>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row>
    <row r="670" spans="1:63" ht="16.5" customHeight="1">
      <c r="A670" s="112"/>
      <c r="B670" s="112"/>
      <c r="C670" s="112"/>
      <c r="D670" s="112"/>
      <c r="E670" s="112"/>
      <c r="F670" s="112"/>
      <c r="G670" s="112"/>
      <c r="H670" s="112"/>
      <c r="I670" s="112"/>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row>
    <row r="671" spans="1:63" ht="16.5" customHeight="1">
      <c r="A671" s="112"/>
      <c r="B671" s="112"/>
      <c r="C671" s="112"/>
      <c r="D671" s="112"/>
      <c r="E671" s="112"/>
      <c r="F671" s="112"/>
      <c r="G671" s="112"/>
      <c r="H671" s="112"/>
      <c r="I671" s="112"/>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row>
    <row r="672" spans="1:63" ht="16.5" customHeight="1">
      <c r="A672" s="112"/>
      <c r="B672" s="112"/>
      <c r="C672" s="112"/>
      <c r="D672" s="112"/>
      <c r="E672" s="112"/>
      <c r="F672" s="112"/>
      <c r="G672" s="112"/>
      <c r="H672" s="112"/>
      <c r="I672" s="112"/>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row>
    <row r="673" spans="1:63" ht="16.5" customHeight="1">
      <c r="A673" s="112"/>
      <c r="B673" s="112"/>
      <c r="C673" s="112"/>
      <c r="D673" s="112"/>
      <c r="E673" s="112"/>
      <c r="F673" s="112"/>
      <c r="G673" s="112"/>
      <c r="H673" s="112"/>
      <c r="I673" s="112"/>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row>
    <row r="674" spans="1:63" ht="16.5" customHeight="1">
      <c r="A674" s="112"/>
      <c r="B674" s="112"/>
      <c r="C674" s="112"/>
      <c r="D674" s="112"/>
      <c r="E674" s="112"/>
      <c r="F674" s="112"/>
      <c r="G674" s="112"/>
      <c r="H674" s="112"/>
      <c r="I674" s="112"/>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row>
    <row r="675" spans="1:63" ht="16.5" customHeight="1">
      <c r="A675" s="112"/>
      <c r="B675" s="112"/>
      <c r="C675" s="112"/>
      <c r="D675" s="112"/>
      <c r="E675" s="112"/>
      <c r="F675" s="112"/>
      <c r="G675" s="112"/>
      <c r="H675" s="112"/>
      <c r="I675" s="112"/>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row>
    <row r="676" spans="1:63" ht="16.5" customHeight="1">
      <c r="A676" s="112"/>
      <c r="B676" s="112"/>
      <c r="C676" s="112"/>
      <c r="D676" s="112"/>
      <c r="E676" s="112"/>
      <c r="F676" s="112"/>
      <c r="G676" s="112"/>
      <c r="H676" s="112"/>
      <c r="I676" s="112"/>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row>
    <row r="677" spans="1:63" ht="16.5" customHeight="1">
      <c r="A677" s="112"/>
      <c r="B677" s="112"/>
      <c r="C677" s="112"/>
      <c r="D677" s="112"/>
      <c r="E677" s="112"/>
      <c r="F677" s="112"/>
      <c r="G677" s="112"/>
      <c r="H677" s="112"/>
      <c r="I677" s="112"/>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row>
    <row r="678" spans="1:63" ht="16.5" customHeight="1">
      <c r="A678" s="112"/>
      <c r="B678" s="112"/>
      <c r="C678" s="112"/>
      <c r="D678" s="112"/>
      <c r="E678" s="112"/>
      <c r="F678" s="112"/>
      <c r="G678" s="112"/>
      <c r="H678" s="112"/>
      <c r="I678" s="112"/>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row>
    <row r="679" spans="1:63" ht="16.5" customHeight="1">
      <c r="A679" s="112"/>
      <c r="B679" s="112"/>
      <c r="C679" s="112"/>
      <c r="D679" s="112"/>
      <c r="E679" s="112"/>
      <c r="F679" s="112"/>
      <c r="G679" s="112"/>
      <c r="H679" s="112"/>
      <c r="I679" s="112"/>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row>
    <row r="680" spans="1:63" ht="16.5" customHeight="1">
      <c r="A680" s="112"/>
      <c r="B680" s="112"/>
      <c r="C680" s="112"/>
      <c r="D680" s="112"/>
      <c r="E680" s="112"/>
      <c r="F680" s="112"/>
      <c r="G680" s="112"/>
      <c r="H680" s="112"/>
      <c r="I680" s="112"/>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row>
    <row r="681" spans="1:63" ht="16.5" customHeight="1">
      <c r="A681" s="112"/>
      <c r="B681" s="112"/>
      <c r="C681" s="112"/>
      <c r="D681" s="112"/>
      <c r="E681" s="112"/>
      <c r="F681" s="112"/>
      <c r="G681" s="112"/>
      <c r="H681" s="112"/>
      <c r="I681" s="112"/>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row>
    <row r="682" spans="1:63" ht="16.5" customHeight="1">
      <c r="A682" s="112"/>
      <c r="B682" s="112"/>
      <c r="C682" s="112"/>
      <c r="D682" s="112"/>
      <c r="E682" s="112"/>
      <c r="F682" s="112"/>
      <c r="G682" s="112"/>
      <c r="H682" s="112"/>
      <c r="I682" s="112"/>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row>
    <row r="683" spans="1:63" ht="16.5" customHeight="1">
      <c r="A683" s="112"/>
      <c r="B683" s="112"/>
      <c r="C683" s="112"/>
      <c r="D683" s="112"/>
      <c r="E683" s="112"/>
      <c r="F683" s="112"/>
      <c r="G683" s="112"/>
      <c r="H683" s="112"/>
      <c r="I683" s="112"/>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row>
    <row r="684" spans="1:63" ht="16.5" customHeight="1">
      <c r="A684" s="112"/>
      <c r="B684" s="112"/>
      <c r="C684" s="112"/>
      <c r="D684" s="112"/>
      <c r="E684" s="112"/>
      <c r="F684" s="112"/>
      <c r="G684" s="112"/>
      <c r="H684" s="112"/>
      <c r="I684" s="112"/>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row>
    <row r="685" spans="1:63" ht="16.5" customHeight="1">
      <c r="A685" s="112"/>
      <c r="B685" s="112"/>
      <c r="C685" s="112"/>
      <c r="D685" s="112"/>
      <c r="E685" s="112"/>
      <c r="F685" s="112"/>
      <c r="G685" s="112"/>
      <c r="H685" s="112"/>
      <c r="I685" s="112"/>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row>
    <row r="686" spans="1:63" ht="16.5" customHeight="1">
      <c r="A686" s="112"/>
      <c r="B686" s="112"/>
      <c r="C686" s="112"/>
      <c r="D686" s="112"/>
      <c r="E686" s="112"/>
      <c r="F686" s="112"/>
      <c r="G686" s="112"/>
      <c r="H686" s="112"/>
      <c r="I686" s="112"/>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row>
    <row r="687" spans="1:63" ht="16.5" customHeight="1">
      <c r="A687" s="112"/>
      <c r="B687" s="112"/>
      <c r="C687" s="112"/>
      <c r="D687" s="112"/>
      <c r="E687" s="112"/>
      <c r="F687" s="112"/>
      <c r="G687" s="112"/>
      <c r="H687" s="112"/>
      <c r="I687" s="112"/>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row>
    <row r="688" spans="1:63" ht="16.5" customHeight="1">
      <c r="A688" s="112"/>
      <c r="B688" s="112"/>
      <c r="C688" s="112"/>
      <c r="D688" s="112"/>
      <c r="E688" s="112"/>
      <c r="F688" s="112"/>
      <c r="G688" s="112"/>
      <c r="H688" s="112"/>
      <c r="I688" s="112"/>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row>
    <row r="689" spans="1:63" ht="16.5" customHeight="1">
      <c r="A689" s="112"/>
      <c r="B689" s="112"/>
      <c r="C689" s="112"/>
      <c r="D689" s="112"/>
      <c r="E689" s="112"/>
      <c r="F689" s="112"/>
      <c r="G689" s="112"/>
      <c r="H689" s="112"/>
      <c r="I689" s="112"/>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row>
    <row r="690" spans="1:63" ht="16.5" customHeight="1">
      <c r="A690" s="112"/>
      <c r="B690" s="112"/>
      <c r="C690" s="112"/>
      <c r="D690" s="112"/>
      <c r="E690" s="112"/>
      <c r="F690" s="112"/>
      <c r="G690" s="112"/>
      <c r="H690" s="112"/>
      <c r="I690" s="112"/>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row>
    <row r="691" spans="1:63" ht="16.5" customHeight="1">
      <c r="A691" s="112"/>
      <c r="B691" s="112"/>
      <c r="C691" s="112"/>
      <c r="D691" s="112"/>
      <c r="E691" s="112"/>
      <c r="F691" s="112"/>
      <c r="G691" s="112"/>
      <c r="H691" s="112"/>
      <c r="I691" s="112"/>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row>
    <row r="692" spans="1:63" ht="16.5" customHeight="1">
      <c r="A692" s="112"/>
      <c r="B692" s="112"/>
      <c r="C692" s="112"/>
      <c r="D692" s="112"/>
      <c r="E692" s="112"/>
      <c r="F692" s="112"/>
      <c r="G692" s="112"/>
      <c r="H692" s="112"/>
      <c r="I692" s="112"/>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row>
    <row r="693" spans="1:63" ht="16.5" customHeight="1">
      <c r="A693" s="112"/>
      <c r="B693" s="112"/>
      <c r="C693" s="112"/>
      <c r="D693" s="112"/>
      <c r="E693" s="112"/>
      <c r="F693" s="112"/>
      <c r="G693" s="112"/>
      <c r="H693" s="112"/>
      <c r="I693" s="112"/>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row>
    <row r="694" spans="1:63" ht="16.5" customHeight="1">
      <c r="A694" s="112"/>
      <c r="B694" s="112"/>
      <c r="C694" s="112"/>
      <c r="D694" s="112"/>
      <c r="E694" s="112"/>
      <c r="F694" s="112"/>
      <c r="G694" s="112"/>
      <c r="H694" s="112"/>
      <c r="I694" s="112"/>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row>
    <row r="695" spans="1:63" ht="16.5" customHeight="1">
      <c r="A695" s="112"/>
      <c r="B695" s="112"/>
      <c r="C695" s="112"/>
      <c r="D695" s="112"/>
      <c r="E695" s="112"/>
      <c r="F695" s="112"/>
      <c r="G695" s="112"/>
      <c r="H695" s="112"/>
      <c r="I695" s="112"/>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row>
    <row r="696" spans="1:63" ht="16.5" customHeight="1">
      <c r="A696" s="112"/>
      <c r="B696" s="112"/>
      <c r="C696" s="112"/>
      <c r="D696" s="112"/>
      <c r="E696" s="112"/>
      <c r="F696" s="112"/>
      <c r="G696" s="112"/>
      <c r="H696" s="112"/>
      <c r="I696" s="112"/>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row>
    <row r="697" spans="1:63" ht="16.5" customHeight="1">
      <c r="A697" s="112"/>
      <c r="B697" s="112"/>
      <c r="C697" s="112"/>
      <c r="D697" s="112"/>
      <c r="E697" s="112"/>
      <c r="F697" s="112"/>
      <c r="G697" s="112"/>
      <c r="H697" s="112"/>
      <c r="I697" s="112"/>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row>
    <row r="698" spans="1:63" ht="16.5" customHeight="1">
      <c r="A698" s="112"/>
      <c r="B698" s="112"/>
      <c r="C698" s="112"/>
      <c r="D698" s="112"/>
      <c r="E698" s="112"/>
      <c r="F698" s="112"/>
      <c r="G698" s="112"/>
      <c r="H698" s="112"/>
      <c r="I698" s="112"/>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row>
    <row r="699" spans="1:63" ht="16.5" customHeight="1">
      <c r="A699" s="112"/>
      <c r="B699" s="112"/>
      <c r="C699" s="112"/>
      <c r="D699" s="112"/>
      <c r="E699" s="112"/>
      <c r="F699" s="112"/>
      <c r="G699" s="112"/>
      <c r="H699" s="112"/>
      <c r="I699" s="112"/>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row>
    <row r="700" spans="1:63" ht="16.5" customHeight="1">
      <c r="A700" s="112"/>
      <c r="B700" s="112"/>
      <c r="C700" s="112"/>
      <c r="D700" s="112"/>
      <c r="E700" s="112"/>
      <c r="F700" s="112"/>
      <c r="G700" s="112"/>
      <c r="H700" s="112"/>
      <c r="I700" s="112"/>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row>
    <row r="701" spans="1:63" ht="16.5" customHeight="1">
      <c r="A701" s="112"/>
      <c r="B701" s="112"/>
      <c r="C701" s="112"/>
      <c r="D701" s="112"/>
      <c r="E701" s="112"/>
      <c r="F701" s="112"/>
      <c r="G701" s="112"/>
      <c r="H701" s="112"/>
      <c r="I701" s="112"/>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row>
    <row r="702" spans="1:63" ht="16.5" customHeight="1">
      <c r="A702" s="112"/>
      <c r="B702" s="112"/>
      <c r="C702" s="112"/>
      <c r="D702" s="112"/>
      <c r="E702" s="112"/>
      <c r="F702" s="112"/>
      <c r="G702" s="112"/>
      <c r="H702" s="112"/>
      <c r="I702" s="112"/>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row>
    <row r="703" spans="1:63" ht="16.5" customHeight="1">
      <c r="A703" s="112"/>
      <c r="B703" s="112"/>
      <c r="C703" s="112"/>
      <c r="D703" s="112"/>
      <c r="E703" s="112"/>
      <c r="F703" s="112"/>
      <c r="G703" s="112"/>
      <c r="H703" s="112"/>
      <c r="I703" s="112"/>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row>
    <row r="704" spans="1:63" ht="16.5" customHeight="1">
      <c r="A704" s="112"/>
      <c r="B704" s="112"/>
      <c r="C704" s="112"/>
      <c r="D704" s="112"/>
      <c r="E704" s="112"/>
      <c r="F704" s="112"/>
      <c r="G704" s="112"/>
      <c r="H704" s="112"/>
      <c r="I704" s="112"/>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row>
    <row r="705" spans="1:63" ht="16.5" customHeight="1">
      <c r="A705" s="112"/>
      <c r="B705" s="112"/>
      <c r="C705" s="112"/>
      <c r="D705" s="112"/>
      <c r="E705" s="112"/>
      <c r="F705" s="112"/>
      <c r="G705" s="112"/>
      <c r="H705" s="112"/>
      <c r="I705" s="112"/>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row>
    <row r="706" spans="1:63" ht="16.5" customHeight="1">
      <c r="A706" s="112"/>
      <c r="B706" s="112"/>
      <c r="C706" s="112"/>
      <c r="D706" s="112"/>
      <c r="E706" s="112"/>
      <c r="F706" s="112"/>
      <c r="G706" s="112"/>
      <c r="H706" s="112"/>
      <c r="I706" s="112"/>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row>
    <row r="707" spans="1:63" ht="16.5" customHeight="1">
      <c r="A707" s="112"/>
      <c r="B707" s="112"/>
      <c r="C707" s="112"/>
      <c r="D707" s="112"/>
      <c r="E707" s="112"/>
      <c r="F707" s="112"/>
      <c r="G707" s="112"/>
      <c r="H707" s="112"/>
      <c r="I707" s="112"/>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row>
    <row r="708" spans="1:63" ht="16.5" customHeight="1">
      <c r="A708" s="112"/>
      <c r="B708" s="112"/>
      <c r="C708" s="112"/>
      <c r="D708" s="112"/>
      <c r="E708" s="112"/>
      <c r="F708" s="112"/>
      <c r="G708" s="112"/>
      <c r="H708" s="112"/>
      <c r="I708" s="112"/>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row>
    <row r="709" spans="1:63" ht="16.5" customHeight="1">
      <c r="A709" s="112"/>
      <c r="B709" s="112"/>
      <c r="C709" s="112"/>
      <c r="D709" s="112"/>
      <c r="E709" s="112"/>
      <c r="F709" s="112"/>
      <c r="G709" s="112"/>
      <c r="H709" s="112"/>
      <c r="I709" s="112"/>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row>
    <row r="710" spans="1:63" ht="16.5" customHeight="1">
      <c r="A710" s="112"/>
      <c r="B710" s="112"/>
      <c r="C710" s="112"/>
      <c r="D710" s="112"/>
      <c r="E710" s="112"/>
      <c r="F710" s="112"/>
      <c r="G710" s="112"/>
      <c r="H710" s="112"/>
      <c r="I710" s="112"/>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row>
    <row r="711" spans="1:63" ht="16.5" customHeight="1">
      <c r="A711" s="112"/>
      <c r="B711" s="112"/>
      <c r="C711" s="112"/>
      <c r="D711" s="112"/>
      <c r="E711" s="112"/>
      <c r="F711" s="112"/>
      <c r="G711" s="112"/>
      <c r="H711" s="112"/>
      <c r="I711" s="112"/>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row>
    <row r="712" spans="1:63" ht="16.5" customHeight="1">
      <c r="A712" s="112"/>
      <c r="B712" s="112"/>
      <c r="C712" s="112"/>
      <c r="D712" s="112"/>
      <c r="E712" s="112"/>
      <c r="F712" s="112"/>
      <c r="G712" s="112"/>
      <c r="H712" s="112"/>
      <c r="I712" s="112"/>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row>
    <row r="713" spans="1:63" ht="16.5" customHeight="1">
      <c r="A713" s="112"/>
      <c r="B713" s="112"/>
      <c r="C713" s="112"/>
      <c r="D713" s="112"/>
      <c r="E713" s="112"/>
      <c r="F713" s="112"/>
      <c r="G713" s="112"/>
      <c r="H713" s="112"/>
      <c r="I713" s="112"/>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row>
    <row r="714" spans="1:63" ht="16.5" customHeight="1">
      <c r="A714" s="112"/>
      <c r="B714" s="112"/>
      <c r="C714" s="112"/>
      <c r="D714" s="112"/>
      <c r="E714" s="112"/>
      <c r="F714" s="112"/>
      <c r="G714" s="112"/>
      <c r="H714" s="112"/>
      <c r="I714" s="112"/>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row>
    <row r="715" spans="1:63" ht="16.5" customHeight="1">
      <c r="A715" s="112"/>
      <c r="B715" s="112"/>
      <c r="C715" s="112"/>
      <c r="D715" s="112"/>
      <c r="E715" s="112"/>
      <c r="F715" s="112"/>
      <c r="G715" s="112"/>
      <c r="H715" s="112"/>
      <c r="I715" s="112"/>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row>
    <row r="716" spans="1:63" ht="16.5" customHeight="1">
      <c r="A716" s="112"/>
      <c r="B716" s="112"/>
      <c r="C716" s="112"/>
      <c r="D716" s="112"/>
      <c r="E716" s="112"/>
      <c r="F716" s="112"/>
      <c r="G716" s="112"/>
      <c r="H716" s="112"/>
      <c r="I716" s="112"/>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row>
    <row r="717" spans="1:63" ht="16.5" customHeight="1">
      <c r="A717" s="112"/>
      <c r="B717" s="112"/>
      <c r="C717" s="112"/>
      <c r="D717" s="112"/>
      <c r="E717" s="112"/>
      <c r="F717" s="112"/>
      <c r="G717" s="112"/>
      <c r="H717" s="112"/>
      <c r="I717" s="112"/>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row>
    <row r="718" spans="1:63" ht="16.5" customHeight="1">
      <c r="A718" s="112"/>
      <c r="B718" s="112"/>
      <c r="C718" s="112"/>
      <c r="D718" s="112"/>
      <c r="E718" s="112"/>
      <c r="F718" s="112"/>
      <c r="G718" s="112"/>
      <c r="H718" s="112"/>
      <c r="I718" s="112"/>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row>
    <row r="719" spans="1:63" ht="16.5" customHeight="1">
      <c r="A719" s="112"/>
      <c r="B719" s="112"/>
      <c r="C719" s="112"/>
      <c r="D719" s="112"/>
      <c r="E719" s="112"/>
      <c r="F719" s="112"/>
      <c r="G719" s="112"/>
      <c r="H719" s="112"/>
      <c r="I719" s="112"/>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row>
    <row r="720" spans="1:63" ht="16.5" customHeight="1">
      <c r="A720" s="112"/>
      <c r="B720" s="112"/>
      <c r="C720" s="112"/>
      <c r="D720" s="112"/>
      <c r="E720" s="112"/>
      <c r="F720" s="112"/>
      <c r="G720" s="112"/>
      <c r="H720" s="112"/>
      <c r="I720" s="112"/>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row>
    <row r="721" spans="1:63" ht="16.5" customHeight="1">
      <c r="A721" s="112"/>
      <c r="B721" s="112"/>
      <c r="C721" s="112"/>
      <c r="D721" s="112"/>
      <c r="E721" s="112"/>
      <c r="F721" s="112"/>
      <c r="G721" s="112"/>
      <c r="H721" s="112"/>
      <c r="I721" s="112"/>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row>
    <row r="722" spans="1:63" ht="16.5" customHeight="1">
      <c r="A722" s="112"/>
      <c r="B722" s="112"/>
      <c r="C722" s="112"/>
      <c r="D722" s="112"/>
      <c r="E722" s="112"/>
      <c r="F722" s="112"/>
      <c r="G722" s="112"/>
      <c r="H722" s="112"/>
      <c r="I722" s="112"/>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row>
    <row r="723" spans="1:63" ht="16.5" customHeight="1">
      <c r="A723" s="112"/>
      <c r="B723" s="112"/>
      <c r="C723" s="112"/>
      <c r="D723" s="112"/>
      <c r="E723" s="112"/>
      <c r="F723" s="112"/>
      <c r="G723" s="112"/>
      <c r="H723" s="112"/>
      <c r="I723" s="112"/>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row>
    <row r="724" spans="1:63" ht="16.5" customHeight="1">
      <c r="A724" s="112"/>
      <c r="B724" s="112"/>
      <c r="C724" s="112"/>
      <c r="D724" s="112"/>
      <c r="E724" s="112"/>
      <c r="F724" s="112"/>
      <c r="G724" s="112"/>
      <c r="H724" s="112"/>
      <c r="I724" s="112"/>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row>
    <row r="725" spans="1:63" ht="16.5" customHeight="1">
      <c r="A725" s="112"/>
      <c r="B725" s="112"/>
      <c r="C725" s="112"/>
      <c r="D725" s="112"/>
      <c r="E725" s="112"/>
      <c r="F725" s="112"/>
      <c r="G725" s="112"/>
      <c r="H725" s="112"/>
      <c r="I725" s="112"/>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row>
    <row r="726" spans="1:63" ht="16.5" customHeight="1">
      <c r="A726" s="112"/>
      <c r="B726" s="112"/>
      <c r="C726" s="112"/>
      <c r="D726" s="112"/>
      <c r="E726" s="112"/>
      <c r="F726" s="112"/>
      <c r="G726" s="112"/>
      <c r="H726" s="112"/>
      <c r="I726" s="112"/>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row>
    <row r="727" spans="1:63" ht="16.5" customHeight="1">
      <c r="A727" s="112"/>
      <c r="B727" s="112"/>
      <c r="C727" s="112"/>
      <c r="D727" s="112"/>
      <c r="E727" s="112"/>
      <c r="F727" s="112"/>
      <c r="G727" s="112"/>
      <c r="H727" s="112"/>
      <c r="I727" s="112"/>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row>
    <row r="728" spans="1:63" ht="16.5" customHeight="1">
      <c r="A728" s="112"/>
      <c r="B728" s="112"/>
      <c r="C728" s="112"/>
      <c r="D728" s="112"/>
      <c r="E728" s="112"/>
      <c r="F728" s="112"/>
      <c r="G728" s="112"/>
      <c r="H728" s="112"/>
      <c r="I728" s="112"/>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row>
    <row r="729" spans="1:63" ht="16.5" customHeight="1">
      <c r="A729" s="112"/>
      <c r="B729" s="112"/>
      <c r="C729" s="112"/>
      <c r="D729" s="112"/>
      <c r="E729" s="112"/>
      <c r="F729" s="112"/>
      <c r="G729" s="112"/>
      <c r="H729" s="112"/>
      <c r="I729" s="112"/>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row>
    <row r="730" spans="1:63" ht="16.5" customHeight="1">
      <c r="A730" s="112"/>
      <c r="B730" s="112"/>
      <c r="C730" s="112"/>
      <c r="D730" s="112"/>
      <c r="E730" s="112"/>
      <c r="F730" s="112"/>
      <c r="G730" s="112"/>
      <c r="H730" s="112"/>
      <c r="I730" s="112"/>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row>
    <row r="731" spans="1:63" ht="16.5" customHeight="1">
      <c r="A731" s="112"/>
      <c r="B731" s="112"/>
      <c r="C731" s="112"/>
      <c r="D731" s="112"/>
      <c r="E731" s="112"/>
      <c r="F731" s="112"/>
      <c r="G731" s="112"/>
      <c r="H731" s="112"/>
      <c r="I731" s="112"/>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row>
    <row r="732" spans="1:63" ht="16.5" customHeight="1">
      <c r="A732" s="112"/>
      <c r="B732" s="112"/>
      <c r="C732" s="112"/>
      <c r="D732" s="112"/>
      <c r="E732" s="112"/>
      <c r="F732" s="112"/>
      <c r="G732" s="112"/>
      <c r="H732" s="112"/>
      <c r="I732" s="112"/>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row>
    <row r="733" spans="1:63" ht="16.5" customHeight="1">
      <c r="A733" s="112"/>
      <c r="B733" s="112"/>
      <c r="C733" s="112"/>
      <c r="D733" s="112"/>
      <c r="E733" s="112"/>
      <c r="F733" s="112"/>
      <c r="G733" s="112"/>
      <c r="H733" s="112"/>
      <c r="I733" s="112"/>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row>
    <row r="734" spans="1:63" ht="16.5" customHeight="1">
      <c r="A734" s="112"/>
      <c r="B734" s="112"/>
      <c r="C734" s="112"/>
      <c r="D734" s="112"/>
      <c r="E734" s="112"/>
      <c r="F734" s="112"/>
      <c r="G734" s="112"/>
      <c r="H734" s="112"/>
      <c r="I734" s="112"/>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row>
    <row r="735" spans="1:63" ht="16.5" customHeight="1">
      <c r="A735" s="112"/>
      <c r="B735" s="112"/>
      <c r="C735" s="112"/>
      <c r="D735" s="112"/>
      <c r="E735" s="112"/>
      <c r="F735" s="112"/>
      <c r="G735" s="112"/>
      <c r="H735" s="112"/>
      <c r="I735" s="112"/>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row>
    <row r="736" spans="1:63" ht="16.5" customHeight="1">
      <c r="A736" s="112"/>
      <c r="B736" s="112"/>
      <c r="C736" s="112"/>
      <c r="D736" s="112"/>
      <c r="E736" s="112"/>
      <c r="F736" s="112"/>
      <c r="G736" s="112"/>
      <c r="H736" s="112"/>
      <c r="I736" s="112"/>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row>
    <row r="737" spans="1:63" ht="16.5" customHeight="1">
      <c r="A737" s="112"/>
      <c r="B737" s="112"/>
      <c r="C737" s="112"/>
      <c r="D737" s="112"/>
      <c r="E737" s="112"/>
      <c r="F737" s="112"/>
      <c r="G737" s="112"/>
      <c r="H737" s="112"/>
      <c r="I737" s="112"/>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row>
    <row r="738" spans="1:63" ht="16.5" customHeight="1">
      <c r="A738" s="112"/>
      <c r="B738" s="112"/>
      <c r="C738" s="112"/>
      <c r="D738" s="112"/>
      <c r="E738" s="112"/>
      <c r="F738" s="112"/>
      <c r="G738" s="112"/>
      <c r="H738" s="112"/>
      <c r="I738" s="112"/>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row>
    <row r="739" spans="1:63" ht="16.5" customHeight="1">
      <c r="A739" s="112"/>
      <c r="B739" s="112"/>
      <c r="C739" s="112"/>
      <c r="D739" s="112"/>
      <c r="E739" s="112"/>
      <c r="F739" s="112"/>
      <c r="G739" s="112"/>
      <c r="H739" s="112"/>
      <c r="I739" s="112"/>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row>
    <row r="740" spans="1:63" ht="16.5" customHeight="1">
      <c r="A740" s="112"/>
      <c r="B740" s="112"/>
      <c r="C740" s="112"/>
      <c r="D740" s="112"/>
      <c r="E740" s="112"/>
      <c r="F740" s="112"/>
      <c r="G740" s="112"/>
      <c r="H740" s="112"/>
      <c r="I740" s="112"/>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row>
    <row r="741" spans="1:63" ht="16.5" customHeight="1">
      <c r="A741" s="112"/>
      <c r="B741" s="112"/>
      <c r="C741" s="112"/>
      <c r="D741" s="112"/>
      <c r="E741" s="112"/>
      <c r="F741" s="112"/>
      <c r="G741" s="112"/>
      <c r="H741" s="112"/>
      <c r="I741" s="112"/>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row>
    <row r="742" spans="1:63" ht="16.5" customHeight="1">
      <c r="A742" s="112"/>
      <c r="B742" s="112"/>
      <c r="C742" s="112"/>
      <c r="D742" s="112"/>
      <c r="E742" s="112"/>
      <c r="F742" s="112"/>
      <c r="G742" s="112"/>
      <c r="H742" s="112"/>
      <c r="I742" s="112"/>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row>
    <row r="743" spans="1:63" ht="16.5" customHeight="1">
      <c r="A743" s="112"/>
      <c r="B743" s="112"/>
      <c r="C743" s="112"/>
      <c r="D743" s="112"/>
      <c r="E743" s="112"/>
      <c r="F743" s="112"/>
      <c r="G743" s="112"/>
      <c r="H743" s="112"/>
      <c r="I743" s="112"/>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row>
    <row r="744" spans="1:63" ht="16.5" customHeight="1">
      <c r="A744" s="112"/>
      <c r="B744" s="112"/>
      <c r="C744" s="112"/>
      <c r="D744" s="112"/>
      <c r="E744" s="112"/>
      <c r="F744" s="112"/>
      <c r="G744" s="112"/>
      <c r="H744" s="112"/>
      <c r="I744" s="112"/>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row>
    <row r="745" spans="1:63" ht="16.5" customHeight="1">
      <c r="A745" s="112"/>
      <c r="B745" s="112"/>
      <c r="C745" s="112"/>
      <c r="D745" s="112"/>
      <c r="E745" s="112"/>
      <c r="F745" s="112"/>
      <c r="G745" s="112"/>
      <c r="H745" s="112"/>
      <c r="I745" s="112"/>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row>
    <row r="746" spans="1:63" ht="16.5" customHeight="1">
      <c r="A746" s="112"/>
      <c r="B746" s="112"/>
      <c r="C746" s="112"/>
      <c r="D746" s="112"/>
      <c r="E746" s="112"/>
      <c r="F746" s="112"/>
      <c r="G746" s="112"/>
      <c r="H746" s="112"/>
      <c r="I746" s="112"/>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row>
    <row r="747" spans="1:63" ht="16.5" customHeight="1">
      <c r="A747" s="112"/>
      <c r="B747" s="112"/>
      <c r="C747" s="112"/>
      <c r="D747" s="112"/>
      <c r="E747" s="112"/>
      <c r="F747" s="112"/>
      <c r="G747" s="112"/>
      <c r="H747" s="112"/>
      <c r="I747" s="112"/>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row>
    <row r="748" spans="1:63" ht="16.5" customHeight="1">
      <c r="A748" s="112"/>
      <c r="B748" s="112"/>
      <c r="C748" s="112"/>
      <c r="D748" s="112"/>
      <c r="E748" s="112"/>
      <c r="F748" s="112"/>
      <c r="G748" s="112"/>
      <c r="H748" s="112"/>
      <c r="I748" s="112"/>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row>
    <row r="749" spans="1:63" ht="16.5" customHeight="1">
      <c r="A749" s="112"/>
      <c r="B749" s="112"/>
      <c r="C749" s="112"/>
      <c r="D749" s="112"/>
      <c r="E749" s="112"/>
      <c r="F749" s="112"/>
      <c r="G749" s="112"/>
      <c r="H749" s="112"/>
      <c r="I749" s="112"/>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row>
    <row r="750" spans="1:63" ht="16.5" customHeight="1">
      <c r="A750" s="112"/>
      <c r="B750" s="112"/>
      <c r="C750" s="112"/>
      <c r="D750" s="112"/>
      <c r="E750" s="112"/>
      <c r="F750" s="112"/>
      <c r="G750" s="112"/>
      <c r="H750" s="112"/>
      <c r="I750" s="112"/>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row>
    <row r="751" spans="1:63" ht="16.5" customHeight="1">
      <c r="A751" s="112"/>
      <c r="B751" s="112"/>
      <c r="C751" s="112"/>
      <c r="D751" s="112"/>
      <c r="E751" s="112"/>
      <c r="F751" s="112"/>
      <c r="G751" s="112"/>
      <c r="H751" s="112"/>
      <c r="I751" s="112"/>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row>
    <row r="752" spans="1:63" ht="16.5" customHeight="1">
      <c r="A752" s="112"/>
      <c r="B752" s="112"/>
      <c r="C752" s="112"/>
      <c r="D752" s="112"/>
      <c r="E752" s="112"/>
      <c r="F752" s="112"/>
      <c r="G752" s="112"/>
      <c r="H752" s="112"/>
      <c r="I752" s="112"/>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row>
    <row r="753" spans="1:63" ht="16.5" customHeight="1">
      <c r="A753" s="112"/>
      <c r="B753" s="112"/>
      <c r="C753" s="112"/>
      <c r="D753" s="112"/>
      <c r="E753" s="112"/>
      <c r="F753" s="112"/>
      <c r="G753" s="112"/>
      <c r="H753" s="112"/>
      <c r="I753" s="112"/>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row>
    <row r="754" spans="1:63" ht="16.5" customHeight="1">
      <c r="A754" s="112"/>
      <c r="B754" s="112"/>
      <c r="C754" s="112"/>
      <c r="D754" s="112"/>
      <c r="E754" s="112"/>
      <c r="F754" s="112"/>
      <c r="G754" s="112"/>
      <c r="H754" s="112"/>
      <c r="I754" s="112"/>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row>
    <row r="755" spans="1:63" ht="16.5" customHeight="1">
      <c r="A755" s="112"/>
      <c r="B755" s="112"/>
      <c r="C755" s="112"/>
      <c r="D755" s="112"/>
      <c r="E755" s="112"/>
      <c r="F755" s="112"/>
      <c r="G755" s="112"/>
      <c r="H755" s="112"/>
      <c r="I755" s="112"/>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row>
    <row r="756" spans="1:63" ht="16.5" customHeight="1">
      <c r="A756" s="112"/>
      <c r="B756" s="112"/>
      <c r="C756" s="112"/>
      <c r="D756" s="112"/>
      <c r="E756" s="112"/>
      <c r="F756" s="112"/>
      <c r="G756" s="112"/>
      <c r="H756" s="112"/>
      <c r="I756" s="112"/>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row>
    <row r="757" spans="1:63" ht="16.5" customHeight="1">
      <c r="A757" s="112"/>
      <c r="B757" s="112"/>
      <c r="C757" s="112"/>
      <c r="D757" s="112"/>
      <c r="E757" s="112"/>
      <c r="F757" s="112"/>
      <c r="G757" s="112"/>
      <c r="H757" s="112"/>
      <c r="I757" s="112"/>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row>
    <row r="758" spans="1:63" ht="16.5" customHeight="1">
      <c r="A758" s="112"/>
      <c r="B758" s="112"/>
      <c r="C758" s="112"/>
      <c r="D758" s="112"/>
      <c r="E758" s="112"/>
      <c r="F758" s="112"/>
      <c r="G758" s="112"/>
      <c r="H758" s="112"/>
      <c r="I758" s="112"/>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row>
    <row r="759" spans="1:63" ht="16.5" customHeight="1">
      <c r="A759" s="112"/>
      <c r="B759" s="112"/>
      <c r="C759" s="112"/>
      <c r="D759" s="112"/>
      <c r="E759" s="112"/>
      <c r="F759" s="112"/>
      <c r="G759" s="112"/>
      <c r="H759" s="112"/>
      <c r="I759" s="112"/>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row>
    <row r="760" spans="1:63" ht="16.5" customHeight="1">
      <c r="A760" s="112"/>
      <c r="B760" s="112"/>
      <c r="C760" s="112"/>
      <c r="D760" s="112"/>
      <c r="E760" s="112"/>
      <c r="F760" s="112"/>
      <c r="G760" s="112"/>
      <c r="H760" s="112"/>
      <c r="I760" s="112"/>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row>
    <row r="761" spans="1:63" ht="16.5" customHeight="1">
      <c r="A761" s="112"/>
      <c r="B761" s="112"/>
      <c r="C761" s="112"/>
      <c r="D761" s="112"/>
      <c r="E761" s="112"/>
      <c r="F761" s="112"/>
      <c r="G761" s="112"/>
      <c r="H761" s="112"/>
      <c r="I761" s="112"/>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row>
    <row r="762" spans="1:63" ht="16.5" customHeight="1">
      <c r="A762" s="112"/>
      <c r="B762" s="112"/>
      <c r="C762" s="112"/>
      <c r="D762" s="112"/>
      <c r="E762" s="112"/>
      <c r="F762" s="112"/>
      <c r="G762" s="112"/>
      <c r="H762" s="112"/>
      <c r="I762" s="112"/>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row>
    <row r="763" spans="1:63" ht="16.5" customHeight="1">
      <c r="A763" s="112"/>
      <c r="B763" s="112"/>
      <c r="C763" s="112"/>
      <c r="D763" s="112"/>
      <c r="E763" s="112"/>
      <c r="F763" s="112"/>
      <c r="G763" s="112"/>
      <c r="H763" s="112"/>
      <c r="I763" s="112"/>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row>
    <row r="764" spans="1:63" ht="16.5" customHeight="1">
      <c r="A764" s="112"/>
      <c r="B764" s="112"/>
      <c r="C764" s="112"/>
      <c r="D764" s="112"/>
      <c r="E764" s="112"/>
      <c r="F764" s="112"/>
      <c r="G764" s="112"/>
      <c r="H764" s="112"/>
      <c r="I764" s="112"/>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row>
    <row r="765" spans="1:63" ht="16.5" customHeight="1">
      <c r="A765" s="112"/>
      <c r="B765" s="112"/>
      <c r="C765" s="112"/>
      <c r="D765" s="112"/>
      <c r="E765" s="112"/>
      <c r="F765" s="112"/>
      <c r="G765" s="112"/>
      <c r="H765" s="112"/>
      <c r="I765" s="112"/>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row>
    <row r="766" spans="1:63" ht="16.5" customHeight="1">
      <c r="A766" s="112"/>
      <c r="B766" s="112"/>
      <c r="C766" s="112"/>
      <c r="D766" s="112"/>
      <c r="E766" s="112"/>
      <c r="F766" s="112"/>
      <c r="G766" s="112"/>
      <c r="H766" s="112"/>
      <c r="I766" s="112"/>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row>
    <row r="767" spans="1:63" ht="16.5" customHeight="1">
      <c r="A767" s="112"/>
      <c r="B767" s="112"/>
      <c r="C767" s="112"/>
      <c r="D767" s="112"/>
      <c r="E767" s="112"/>
      <c r="F767" s="112"/>
      <c r="G767" s="112"/>
      <c r="H767" s="112"/>
      <c r="I767" s="112"/>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row>
    <row r="768" spans="1:63" ht="16.5" customHeight="1">
      <c r="A768" s="112"/>
      <c r="B768" s="112"/>
      <c r="C768" s="112"/>
      <c r="D768" s="112"/>
      <c r="E768" s="112"/>
      <c r="F768" s="112"/>
      <c r="G768" s="112"/>
      <c r="H768" s="112"/>
      <c r="I768" s="112"/>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row>
    <row r="769" spans="1:63" ht="16.5" customHeight="1">
      <c r="A769" s="112"/>
      <c r="B769" s="112"/>
      <c r="C769" s="112"/>
      <c r="D769" s="112"/>
      <c r="E769" s="112"/>
      <c r="F769" s="112"/>
      <c r="G769" s="112"/>
      <c r="H769" s="112"/>
      <c r="I769" s="112"/>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row>
    <row r="770" spans="1:63" ht="16.5" customHeight="1">
      <c r="A770" s="112"/>
      <c r="B770" s="112"/>
      <c r="C770" s="112"/>
      <c r="D770" s="112"/>
      <c r="E770" s="112"/>
      <c r="F770" s="112"/>
      <c r="G770" s="112"/>
      <c r="H770" s="112"/>
      <c r="I770" s="112"/>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row>
    <row r="771" spans="1:63" ht="16.5" customHeight="1">
      <c r="A771" s="112"/>
      <c r="B771" s="112"/>
      <c r="C771" s="112"/>
      <c r="D771" s="112"/>
      <c r="E771" s="112"/>
      <c r="F771" s="112"/>
      <c r="G771" s="112"/>
      <c r="H771" s="112"/>
      <c r="I771" s="112"/>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row>
    <row r="772" spans="1:63" ht="16.5" customHeight="1">
      <c r="A772" s="112"/>
      <c r="B772" s="112"/>
      <c r="C772" s="112"/>
      <c r="D772" s="112"/>
      <c r="E772" s="112"/>
      <c r="F772" s="112"/>
      <c r="G772" s="112"/>
      <c r="H772" s="112"/>
      <c r="I772" s="112"/>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row>
    <row r="773" spans="1:63" ht="16.5" customHeight="1">
      <c r="A773" s="112"/>
      <c r="B773" s="112"/>
      <c r="C773" s="112"/>
      <c r="D773" s="112"/>
      <c r="E773" s="112"/>
      <c r="F773" s="112"/>
      <c r="G773" s="112"/>
      <c r="H773" s="112"/>
      <c r="I773" s="112"/>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row>
    <row r="774" spans="1:63" ht="16.5" customHeight="1">
      <c r="A774" s="112"/>
      <c r="B774" s="112"/>
      <c r="C774" s="112"/>
      <c r="D774" s="112"/>
      <c r="E774" s="112"/>
      <c r="F774" s="112"/>
      <c r="G774" s="112"/>
      <c r="H774" s="112"/>
      <c r="I774" s="112"/>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row>
    <row r="775" spans="1:63" ht="16.5" customHeight="1">
      <c r="A775" s="112"/>
      <c r="B775" s="112"/>
      <c r="C775" s="112"/>
      <c r="D775" s="112"/>
      <c r="E775" s="112"/>
      <c r="F775" s="112"/>
      <c r="G775" s="112"/>
      <c r="H775" s="112"/>
      <c r="I775" s="112"/>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row>
    <row r="776" spans="1:63" ht="16.5" customHeight="1">
      <c r="A776" s="112"/>
      <c r="B776" s="112"/>
      <c r="C776" s="112"/>
      <c r="D776" s="112"/>
      <c r="E776" s="112"/>
      <c r="F776" s="112"/>
      <c r="G776" s="112"/>
      <c r="H776" s="112"/>
      <c r="I776" s="112"/>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row>
    <row r="777" spans="1:63" ht="16.5" customHeight="1">
      <c r="A777" s="112"/>
      <c r="B777" s="112"/>
      <c r="C777" s="112"/>
      <c r="D777" s="112"/>
      <c r="E777" s="112"/>
      <c r="F777" s="112"/>
      <c r="G777" s="112"/>
      <c r="H777" s="112"/>
      <c r="I777" s="112"/>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row>
    <row r="778" spans="1:63" ht="16.5" customHeight="1">
      <c r="A778" s="112"/>
      <c r="B778" s="112"/>
      <c r="C778" s="112"/>
      <c r="D778" s="112"/>
      <c r="E778" s="112"/>
      <c r="F778" s="112"/>
      <c r="G778" s="112"/>
      <c r="H778" s="112"/>
      <c r="I778" s="112"/>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row>
    <row r="779" spans="1:63" ht="16.5" customHeight="1">
      <c r="A779" s="112"/>
      <c r="B779" s="112"/>
      <c r="C779" s="112"/>
      <c r="D779" s="112"/>
      <c r="E779" s="112"/>
      <c r="F779" s="112"/>
      <c r="G779" s="112"/>
      <c r="H779" s="112"/>
      <c r="I779" s="112"/>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row>
    <row r="780" spans="1:63" ht="16.5" customHeight="1">
      <c r="A780" s="112"/>
      <c r="B780" s="112"/>
      <c r="C780" s="112"/>
      <c r="D780" s="112"/>
      <c r="E780" s="112"/>
      <c r="F780" s="112"/>
      <c r="G780" s="112"/>
      <c r="H780" s="112"/>
      <c r="I780" s="112"/>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row>
    <row r="781" spans="1:63" ht="16.5" customHeight="1">
      <c r="A781" s="112"/>
      <c r="B781" s="112"/>
      <c r="C781" s="112"/>
      <c r="D781" s="112"/>
      <c r="E781" s="112"/>
      <c r="F781" s="112"/>
      <c r="G781" s="112"/>
      <c r="H781" s="112"/>
      <c r="I781" s="112"/>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row>
    <row r="782" spans="1:63" ht="16.5" customHeight="1">
      <c r="A782" s="112"/>
      <c r="B782" s="112"/>
      <c r="C782" s="112"/>
      <c r="D782" s="112"/>
      <c r="E782" s="112"/>
      <c r="F782" s="112"/>
      <c r="G782" s="112"/>
      <c r="H782" s="112"/>
      <c r="I782" s="112"/>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row>
    <row r="783" spans="1:63" ht="16.5" customHeight="1">
      <c r="A783" s="112"/>
      <c r="B783" s="112"/>
      <c r="C783" s="112"/>
      <c r="D783" s="112"/>
      <c r="E783" s="112"/>
      <c r="F783" s="112"/>
      <c r="G783" s="112"/>
      <c r="H783" s="112"/>
      <c r="I783" s="112"/>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row>
    <row r="784" spans="1:63" ht="16.5" customHeight="1">
      <c r="A784" s="112"/>
      <c r="B784" s="112"/>
      <c r="C784" s="112"/>
      <c r="D784" s="112"/>
      <c r="E784" s="112"/>
      <c r="F784" s="112"/>
      <c r="G784" s="112"/>
      <c r="H784" s="112"/>
      <c r="I784" s="112"/>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row>
    <row r="785" spans="1:63" ht="16.5" customHeight="1">
      <c r="A785" s="112"/>
      <c r="B785" s="112"/>
      <c r="C785" s="112"/>
      <c r="D785" s="112"/>
      <c r="E785" s="112"/>
      <c r="F785" s="112"/>
      <c r="G785" s="112"/>
      <c r="H785" s="112"/>
      <c r="I785" s="112"/>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row>
    <row r="786" spans="1:63" ht="16.5" customHeight="1">
      <c r="A786" s="112"/>
      <c r="B786" s="112"/>
      <c r="C786" s="112"/>
      <c r="D786" s="112"/>
      <c r="E786" s="112"/>
      <c r="F786" s="112"/>
      <c r="G786" s="112"/>
      <c r="H786" s="112"/>
      <c r="I786" s="112"/>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row>
    <row r="787" spans="1:63" ht="16.5" customHeight="1">
      <c r="A787" s="112"/>
      <c r="B787" s="112"/>
      <c r="C787" s="112"/>
      <c r="D787" s="112"/>
      <c r="E787" s="112"/>
      <c r="F787" s="112"/>
      <c r="G787" s="112"/>
      <c r="H787" s="112"/>
      <c r="I787" s="112"/>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row>
    <row r="788" spans="1:63" ht="16.5" customHeight="1">
      <c r="A788" s="112"/>
      <c r="B788" s="112"/>
      <c r="C788" s="112"/>
      <c r="D788" s="112"/>
      <c r="E788" s="112"/>
      <c r="F788" s="112"/>
      <c r="G788" s="112"/>
      <c r="H788" s="112"/>
      <c r="I788" s="112"/>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row>
    <row r="789" spans="1:63" ht="16.5" customHeight="1">
      <c r="A789" s="112"/>
      <c r="B789" s="112"/>
      <c r="C789" s="112"/>
      <c r="D789" s="112"/>
      <c r="E789" s="112"/>
      <c r="F789" s="112"/>
      <c r="G789" s="112"/>
      <c r="H789" s="112"/>
      <c r="I789" s="112"/>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row>
    <row r="790" spans="1:63" ht="16.5" customHeight="1">
      <c r="A790" s="112"/>
      <c r="B790" s="112"/>
      <c r="C790" s="112"/>
      <c r="D790" s="112"/>
      <c r="E790" s="112"/>
      <c r="F790" s="112"/>
      <c r="G790" s="112"/>
      <c r="H790" s="112"/>
      <c r="I790" s="112"/>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row>
    <row r="791" spans="1:63" ht="16.5" customHeight="1">
      <c r="A791" s="112"/>
      <c r="B791" s="112"/>
      <c r="C791" s="112"/>
      <c r="D791" s="112"/>
      <c r="E791" s="112"/>
      <c r="F791" s="112"/>
      <c r="G791" s="112"/>
      <c r="H791" s="112"/>
      <c r="I791" s="112"/>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row>
    <row r="792" spans="1:63" ht="16.5" customHeight="1">
      <c r="A792" s="112"/>
      <c r="B792" s="112"/>
      <c r="C792" s="112"/>
      <c r="D792" s="112"/>
      <c r="E792" s="112"/>
      <c r="F792" s="112"/>
      <c r="G792" s="112"/>
      <c r="H792" s="112"/>
      <c r="I792" s="112"/>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row>
    <row r="793" spans="1:63" ht="16.5" customHeight="1">
      <c r="A793" s="112"/>
      <c r="B793" s="112"/>
      <c r="C793" s="112"/>
      <c r="D793" s="112"/>
      <c r="E793" s="112"/>
      <c r="F793" s="112"/>
      <c r="G793" s="112"/>
      <c r="H793" s="112"/>
      <c r="I793" s="112"/>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row>
    <row r="794" spans="1:63" ht="16.5" customHeight="1">
      <c r="A794" s="112"/>
      <c r="B794" s="112"/>
      <c r="C794" s="112"/>
      <c r="D794" s="112"/>
      <c r="E794" s="112"/>
      <c r="F794" s="112"/>
      <c r="G794" s="112"/>
      <c r="H794" s="112"/>
      <c r="I794" s="112"/>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row>
    <row r="795" spans="1:63" ht="16.5" customHeight="1">
      <c r="A795" s="112"/>
      <c r="B795" s="112"/>
      <c r="C795" s="112"/>
      <c r="D795" s="112"/>
      <c r="E795" s="112"/>
      <c r="F795" s="112"/>
      <c r="G795" s="112"/>
      <c r="H795" s="112"/>
      <c r="I795" s="112"/>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row>
    <row r="796" spans="1:63" ht="16.5" customHeight="1">
      <c r="A796" s="112"/>
      <c r="B796" s="112"/>
      <c r="C796" s="112"/>
      <c r="D796" s="112"/>
      <c r="E796" s="112"/>
      <c r="F796" s="112"/>
      <c r="G796" s="112"/>
      <c r="H796" s="112"/>
      <c r="I796" s="112"/>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row>
    <row r="797" spans="1:63" ht="16.5" customHeight="1">
      <c r="A797" s="112"/>
      <c r="B797" s="112"/>
      <c r="C797" s="112"/>
      <c r="D797" s="112"/>
      <c r="E797" s="112"/>
      <c r="F797" s="112"/>
      <c r="G797" s="112"/>
      <c r="H797" s="112"/>
      <c r="I797" s="112"/>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row>
    <row r="798" spans="1:63" ht="16.5" customHeight="1">
      <c r="A798" s="112"/>
      <c r="B798" s="112"/>
      <c r="C798" s="112"/>
      <c r="D798" s="112"/>
      <c r="E798" s="112"/>
      <c r="F798" s="112"/>
      <c r="G798" s="112"/>
      <c r="H798" s="112"/>
      <c r="I798" s="112"/>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row>
    <row r="799" spans="1:63" ht="16.5" customHeight="1">
      <c r="A799" s="112"/>
      <c r="B799" s="112"/>
      <c r="C799" s="112"/>
      <c r="D799" s="112"/>
      <c r="E799" s="112"/>
      <c r="F799" s="112"/>
      <c r="G799" s="112"/>
      <c r="H799" s="112"/>
      <c r="I799" s="112"/>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row>
    <row r="800" spans="1:63" ht="16.5" customHeight="1">
      <c r="A800" s="112"/>
      <c r="B800" s="112"/>
      <c r="C800" s="112"/>
      <c r="D800" s="112"/>
      <c r="E800" s="112"/>
      <c r="F800" s="112"/>
      <c r="G800" s="112"/>
      <c r="H800" s="112"/>
      <c r="I800" s="112"/>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row>
    <row r="801" spans="1:63" ht="16.5" customHeight="1">
      <c r="A801" s="112"/>
      <c r="B801" s="112"/>
      <c r="C801" s="112"/>
      <c r="D801" s="112"/>
      <c r="E801" s="112"/>
      <c r="F801" s="112"/>
      <c r="G801" s="112"/>
      <c r="H801" s="112"/>
      <c r="I801" s="112"/>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row>
    <row r="802" spans="1:63" ht="16.5" customHeight="1">
      <c r="A802" s="112"/>
      <c r="B802" s="112"/>
      <c r="C802" s="112"/>
      <c r="D802" s="112"/>
      <c r="E802" s="112"/>
      <c r="F802" s="112"/>
      <c r="G802" s="112"/>
      <c r="H802" s="112"/>
      <c r="I802" s="112"/>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row>
    <row r="803" spans="1:63" ht="16.5" customHeight="1">
      <c r="A803" s="112"/>
      <c r="B803" s="112"/>
      <c r="C803" s="112"/>
      <c r="D803" s="112"/>
      <c r="E803" s="112"/>
      <c r="F803" s="112"/>
      <c r="G803" s="112"/>
      <c r="H803" s="112"/>
      <c r="I803" s="112"/>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row>
    <row r="804" spans="1:63" ht="16.5" customHeight="1">
      <c r="A804" s="112"/>
      <c r="B804" s="112"/>
      <c r="C804" s="112"/>
      <c r="D804" s="112"/>
      <c r="E804" s="112"/>
      <c r="F804" s="112"/>
      <c r="G804" s="112"/>
      <c r="H804" s="112"/>
      <c r="I804" s="112"/>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row>
    <row r="805" spans="1:63" ht="16.5" customHeight="1">
      <c r="A805" s="112"/>
      <c r="B805" s="112"/>
      <c r="C805" s="112"/>
      <c r="D805" s="112"/>
      <c r="E805" s="112"/>
      <c r="F805" s="112"/>
      <c r="G805" s="112"/>
      <c r="H805" s="112"/>
      <c r="I805" s="112"/>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row>
    <row r="806" spans="1:63" ht="16.5" customHeight="1">
      <c r="A806" s="112"/>
      <c r="B806" s="112"/>
      <c r="C806" s="112"/>
      <c r="D806" s="112"/>
      <c r="E806" s="112"/>
      <c r="F806" s="112"/>
      <c r="G806" s="112"/>
      <c r="H806" s="112"/>
      <c r="I806" s="112"/>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row>
    <row r="807" spans="1:63" ht="16.5" customHeight="1">
      <c r="A807" s="112"/>
      <c r="B807" s="112"/>
      <c r="C807" s="112"/>
      <c r="D807" s="112"/>
      <c r="E807" s="112"/>
      <c r="F807" s="112"/>
      <c r="G807" s="112"/>
      <c r="H807" s="112"/>
      <c r="I807" s="112"/>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row>
    <row r="808" spans="1:63" ht="16.5" customHeight="1">
      <c r="A808" s="112"/>
      <c r="B808" s="112"/>
      <c r="C808" s="112"/>
      <c r="D808" s="112"/>
      <c r="E808" s="112"/>
      <c r="F808" s="112"/>
      <c r="G808" s="112"/>
      <c r="H808" s="112"/>
      <c r="I808" s="112"/>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row>
    <row r="809" spans="1:63" ht="16.5" customHeight="1">
      <c r="A809" s="112"/>
      <c r="B809" s="112"/>
      <c r="C809" s="112"/>
      <c r="D809" s="112"/>
      <c r="E809" s="112"/>
      <c r="F809" s="112"/>
      <c r="G809" s="112"/>
      <c r="H809" s="112"/>
      <c r="I809" s="112"/>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row>
    <row r="810" spans="1:63" ht="16.5" customHeight="1">
      <c r="A810" s="112"/>
      <c r="B810" s="112"/>
      <c r="C810" s="112"/>
      <c r="D810" s="112"/>
      <c r="E810" s="112"/>
      <c r="F810" s="112"/>
      <c r="G810" s="112"/>
      <c r="H810" s="112"/>
      <c r="I810" s="112"/>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row>
    <row r="811" spans="1:63" ht="16.5" customHeight="1">
      <c r="A811" s="112"/>
      <c r="B811" s="112"/>
      <c r="C811" s="112"/>
      <c r="D811" s="112"/>
      <c r="E811" s="112"/>
      <c r="F811" s="112"/>
      <c r="G811" s="112"/>
      <c r="H811" s="112"/>
      <c r="I811" s="112"/>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row>
    <row r="812" spans="1:63" ht="16.5" customHeight="1">
      <c r="A812" s="112"/>
      <c r="B812" s="112"/>
      <c r="C812" s="112"/>
      <c r="D812" s="112"/>
      <c r="E812" s="112"/>
      <c r="F812" s="112"/>
      <c r="G812" s="112"/>
      <c r="H812" s="112"/>
      <c r="I812" s="112"/>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row>
    <row r="813" spans="1:63" ht="16.5" customHeight="1">
      <c r="A813" s="112"/>
      <c r="B813" s="112"/>
      <c r="C813" s="112"/>
      <c r="D813" s="112"/>
      <c r="E813" s="112"/>
      <c r="F813" s="112"/>
      <c r="G813" s="112"/>
      <c r="H813" s="112"/>
      <c r="I813" s="112"/>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row>
    <row r="814" spans="1:63" ht="16.5" customHeight="1">
      <c r="A814" s="112"/>
      <c r="B814" s="112"/>
      <c r="C814" s="112"/>
      <c r="D814" s="112"/>
      <c r="E814" s="112"/>
      <c r="F814" s="112"/>
      <c r="G814" s="112"/>
      <c r="H814" s="112"/>
      <c r="I814" s="112"/>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row>
    <row r="815" spans="1:63" ht="16.5" customHeight="1">
      <c r="A815" s="112"/>
      <c r="B815" s="112"/>
      <c r="C815" s="112"/>
      <c r="D815" s="112"/>
      <c r="E815" s="112"/>
      <c r="F815" s="112"/>
      <c r="G815" s="112"/>
      <c r="H815" s="112"/>
      <c r="I815" s="112"/>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row>
    <row r="816" spans="1:63" ht="16.5" customHeight="1">
      <c r="A816" s="112"/>
      <c r="B816" s="112"/>
      <c r="C816" s="112"/>
      <c r="D816" s="112"/>
      <c r="E816" s="112"/>
      <c r="F816" s="112"/>
      <c r="G816" s="112"/>
      <c r="H816" s="112"/>
      <c r="I816" s="112"/>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row>
    <row r="817" spans="1:63" ht="16.5" customHeight="1">
      <c r="A817" s="112"/>
      <c r="B817" s="112"/>
      <c r="C817" s="112"/>
      <c r="D817" s="112"/>
      <c r="E817" s="112"/>
      <c r="F817" s="112"/>
      <c r="G817" s="112"/>
      <c r="H817" s="112"/>
      <c r="I817" s="112"/>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row>
    <row r="818" spans="1:63" ht="16.5" customHeight="1">
      <c r="A818" s="112"/>
      <c r="B818" s="112"/>
      <c r="C818" s="112"/>
      <c r="D818" s="112"/>
      <c r="E818" s="112"/>
      <c r="F818" s="112"/>
      <c r="G818" s="112"/>
      <c r="H818" s="112"/>
      <c r="I818" s="112"/>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row>
    <row r="819" spans="1:63" ht="16.5" customHeight="1">
      <c r="A819" s="112"/>
      <c r="B819" s="112"/>
      <c r="C819" s="112"/>
      <c r="D819" s="112"/>
      <c r="E819" s="112"/>
      <c r="F819" s="112"/>
      <c r="G819" s="112"/>
      <c r="H819" s="112"/>
      <c r="I819" s="112"/>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row>
    <row r="820" spans="1:63" ht="16.5" customHeight="1">
      <c r="A820" s="112"/>
      <c r="B820" s="112"/>
      <c r="C820" s="112"/>
      <c r="D820" s="112"/>
      <c r="E820" s="112"/>
      <c r="F820" s="112"/>
      <c r="G820" s="112"/>
      <c r="H820" s="112"/>
      <c r="I820" s="112"/>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row>
    <row r="821" spans="1:63" ht="16.5" customHeight="1">
      <c r="A821" s="112"/>
      <c r="B821" s="112"/>
      <c r="C821" s="112"/>
      <c r="D821" s="112"/>
      <c r="E821" s="112"/>
      <c r="F821" s="112"/>
      <c r="G821" s="112"/>
      <c r="H821" s="112"/>
      <c r="I821" s="112"/>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row>
    <row r="822" spans="1:63" ht="16.5" customHeight="1">
      <c r="A822" s="112"/>
      <c r="B822" s="112"/>
      <c r="C822" s="112"/>
      <c r="D822" s="112"/>
      <c r="E822" s="112"/>
      <c r="F822" s="112"/>
      <c r="G822" s="112"/>
      <c r="H822" s="112"/>
      <c r="I822" s="112"/>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row>
    <row r="823" spans="1:63" ht="16.5" customHeight="1">
      <c r="A823" s="112"/>
      <c r="B823" s="112"/>
      <c r="C823" s="112"/>
      <c r="D823" s="112"/>
      <c r="E823" s="112"/>
      <c r="F823" s="112"/>
      <c r="G823" s="112"/>
      <c r="H823" s="112"/>
      <c r="I823" s="112"/>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row>
    <row r="824" spans="1:63" ht="16.5" customHeight="1">
      <c r="A824" s="112"/>
      <c r="B824" s="112"/>
      <c r="C824" s="112"/>
      <c r="D824" s="112"/>
      <c r="E824" s="112"/>
      <c r="F824" s="112"/>
      <c r="G824" s="112"/>
      <c r="H824" s="112"/>
      <c r="I824" s="112"/>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row>
    <row r="825" spans="1:63" ht="16.5" customHeight="1">
      <c r="A825" s="112"/>
      <c r="B825" s="112"/>
      <c r="C825" s="112"/>
      <c r="D825" s="112"/>
      <c r="E825" s="112"/>
      <c r="F825" s="112"/>
      <c r="G825" s="112"/>
      <c r="H825" s="112"/>
      <c r="I825" s="112"/>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row>
    <row r="826" spans="1:63" ht="16.5" customHeight="1">
      <c r="A826" s="112"/>
      <c r="B826" s="112"/>
      <c r="C826" s="112"/>
      <c r="D826" s="112"/>
      <c r="E826" s="112"/>
      <c r="F826" s="112"/>
      <c r="G826" s="112"/>
      <c r="H826" s="112"/>
      <c r="I826" s="112"/>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row>
    <row r="827" spans="1:63" ht="16.5" customHeight="1">
      <c r="A827" s="112"/>
      <c r="B827" s="112"/>
      <c r="C827" s="112"/>
      <c r="D827" s="112"/>
      <c r="E827" s="112"/>
      <c r="F827" s="112"/>
      <c r="G827" s="112"/>
      <c r="H827" s="112"/>
      <c r="I827" s="112"/>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row>
    <row r="828" spans="1:63" ht="16.5" customHeight="1">
      <c r="A828" s="112"/>
      <c r="B828" s="112"/>
      <c r="C828" s="112"/>
      <c r="D828" s="112"/>
      <c r="E828" s="112"/>
      <c r="F828" s="112"/>
      <c r="G828" s="112"/>
      <c r="H828" s="112"/>
      <c r="I828" s="112"/>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row>
    <row r="829" spans="1:63" ht="16.5" customHeight="1">
      <c r="A829" s="112"/>
      <c r="B829" s="112"/>
      <c r="C829" s="112"/>
      <c r="D829" s="112"/>
      <c r="E829" s="112"/>
      <c r="F829" s="112"/>
      <c r="G829" s="112"/>
      <c r="H829" s="112"/>
      <c r="I829" s="112"/>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row>
    <row r="830" spans="1:63" ht="16.5" customHeight="1">
      <c r="A830" s="112"/>
      <c r="B830" s="112"/>
      <c r="C830" s="112"/>
      <c r="D830" s="112"/>
      <c r="E830" s="112"/>
      <c r="F830" s="112"/>
      <c r="G830" s="112"/>
      <c r="H830" s="112"/>
      <c r="I830" s="112"/>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row>
    <row r="831" spans="1:63" ht="16.5" customHeight="1">
      <c r="A831" s="112"/>
      <c r="B831" s="112"/>
      <c r="C831" s="112"/>
      <c r="D831" s="112"/>
      <c r="E831" s="112"/>
      <c r="F831" s="112"/>
      <c r="G831" s="112"/>
      <c r="H831" s="112"/>
      <c r="I831" s="112"/>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row>
    <row r="832" spans="1:63" ht="16.5" customHeight="1">
      <c r="A832" s="112"/>
      <c r="B832" s="112"/>
      <c r="C832" s="112"/>
      <c r="D832" s="112"/>
      <c r="E832" s="112"/>
      <c r="F832" s="112"/>
      <c r="G832" s="112"/>
      <c r="H832" s="112"/>
      <c r="I832" s="112"/>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row>
    <row r="833" spans="1:63" ht="16.5" customHeight="1">
      <c r="A833" s="112"/>
      <c r="B833" s="112"/>
      <c r="C833" s="112"/>
      <c r="D833" s="112"/>
      <c r="E833" s="112"/>
      <c r="F833" s="112"/>
      <c r="G833" s="112"/>
      <c r="H833" s="112"/>
      <c r="I833" s="112"/>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row>
    <row r="834" spans="1:63" ht="16.5" customHeight="1">
      <c r="A834" s="112"/>
      <c r="B834" s="112"/>
      <c r="C834" s="112"/>
      <c r="D834" s="112"/>
      <c r="E834" s="112"/>
      <c r="F834" s="112"/>
      <c r="G834" s="112"/>
      <c r="H834" s="112"/>
      <c r="I834" s="112"/>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row>
    <row r="835" spans="1:63" ht="16.5" customHeight="1">
      <c r="A835" s="112"/>
      <c r="B835" s="112"/>
      <c r="C835" s="112"/>
      <c r="D835" s="112"/>
      <c r="E835" s="112"/>
      <c r="F835" s="112"/>
      <c r="G835" s="112"/>
      <c r="H835" s="112"/>
      <c r="I835" s="112"/>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row>
    <row r="836" spans="1:63" ht="16.5" customHeight="1">
      <c r="A836" s="112"/>
      <c r="B836" s="112"/>
      <c r="C836" s="112"/>
      <c r="D836" s="112"/>
      <c r="E836" s="112"/>
      <c r="F836" s="112"/>
      <c r="G836" s="112"/>
      <c r="H836" s="112"/>
      <c r="I836" s="112"/>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row>
    <row r="837" spans="1:63" ht="16.5" customHeight="1">
      <c r="A837" s="112"/>
      <c r="B837" s="112"/>
      <c r="C837" s="112"/>
      <c r="D837" s="112"/>
      <c r="E837" s="112"/>
      <c r="F837" s="112"/>
      <c r="G837" s="112"/>
      <c r="H837" s="112"/>
      <c r="I837" s="112"/>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row>
    <row r="838" spans="1:63" ht="16.5" customHeight="1">
      <c r="A838" s="112"/>
      <c r="B838" s="112"/>
      <c r="C838" s="112"/>
      <c r="D838" s="112"/>
      <c r="E838" s="112"/>
      <c r="F838" s="112"/>
      <c r="G838" s="112"/>
      <c r="H838" s="112"/>
      <c r="I838" s="112"/>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row>
    <row r="839" spans="1:63" ht="16.5" customHeight="1">
      <c r="A839" s="112"/>
      <c r="B839" s="112"/>
      <c r="C839" s="112"/>
      <c r="D839" s="112"/>
      <c r="E839" s="112"/>
      <c r="F839" s="112"/>
      <c r="G839" s="112"/>
      <c r="H839" s="112"/>
      <c r="I839" s="112"/>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row>
    <row r="840" spans="1:63" ht="16.5" customHeight="1">
      <c r="A840" s="112"/>
      <c r="B840" s="112"/>
      <c r="C840" s="112"/>
      <c r="D840" s="112"/>
      <c r="E840" s="112"/>
      <c r="F840" s="112"/>
      <c r="G840" s="112"/>
      <c r="H840" s="112"/>
      <c r="I840" s="112"/>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row>
    <row r="841" spans="1:63" ht="16.5" customHeight="1">
      <c r="A841" s="112"/>
      <c r="B841" s="112"/>
      <c r="C841" s="112"/>
      <c r="D841" s="112"/>
      <c r="E841" s="112"/>
      <c r="F841" s="112"/>
      <c r="G841" s="112"/>
      <c r="H841" s="112"/>
      <c r="I841" s="112"/>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row>
    <row r="842" spans="1:63" ht="16.5" customHeight="1">
      <c r="A842" s="112"/>
      <c r="B842" s="112"/>
      <c r="C842" s="112"/>
      <c r="D842" s="112"/>
      <c r="E842" s="112"/>
      <c r="F842" s="112"/>
      <c r="G842" s="112"/>
      <c r="H842" s="112"/>
      <c r="I842" s="112"/>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row>
    <row r="843" spans="1:63" ht="16.5" customHeight="1">
      <c r="A843" s="112"/>
      <c r="B843" s="112"/>
      <c r="C843" s="112"/>
      <c r="D843" s="112"/>
      <c r="E843" s="112"/>
      <c r="F843" s="112"/>
      <c r="G843" s="112"/>
      <c r="H843" s="112"/>
      <c r="I843" s="112"/>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row>
    <row r="844" spans="1:63" ht="16.5" customHeight="1">
      <c r="A844" s="112"/>
      <c r="B844" s="112"/>
      <c r="C844" s="112"/>
      <c r="D844" s="112"/>
      <c r="E844" s="112"/>
      <c r="F844" s="112"/>
      <c r="G844" s="112"/>
      <c r="H844" s="112"/>
      <c r="I844" s="112"/>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row>
    <row r="845" spans="1:63" ht="16.5" customHeight="1">
      <c r="A845" s="112"/>
      <c r="B845" s="112"/>
      <c r="C845" s="112"/>
      <c r="D845" s="112"/>
      <c r="E845" s="112"/>
      <c r="F845" s="112"/>
      <c r="G845" s="112"/>
      <c r="H845" s="112"/>
      <c r="I845" s="112"/>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row>
    <row r="846" spans="1:63" ht="16.5" customHeight="1">
      <c r="A846" s="112"/>
      <c r="B846" s="112"/>
      <c r="C846" s="112"/>
      <c r="D846" s="112"/>
      <c r="E846" s="112"/>
      <c r="F846" s="112"/>
      <c r="G846" s="112"/>
      <c r="H846" s="112"/>
      <c r="I846" s="112"/>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row>
    <row r="847" spans="1:63" ht="16.5" customHeight="1">
      <c r="A847" s="112"/>
      <c r="B847" s="112"/>
      <c r="C847" s="112"/>
      <c r="D847" s="112"/>
      <c r="E847" s="112"/>
      <c r="F847" s="112"/>
      <c r="G847" s="112"/>
      <c r="H847" s="112"/>
      <c r="I847" s="112"/>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row>
    <row r="848" spans="1:63" ht="16.5" customHeight="1">
      <c r="A848" s="112"/>
      <c r="B848" s="112"/>
      <c r="C848" s="112"/>
      <c r="D848" s="112"/>
      <c r="E848" s="112"/>
      <c r="F848" s="112"/>
      <c r="G848" s="112"/>
      <c r="H848" s="112"/>
      <c r="I848" s="112"/>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row>
    <row r="849" spans="1:63" ht="16.5" customHeight="1">
      <c r="A849" s="112"/>
      <c r="B849" s="112"/>
      <c r="C849" s="112"/>
      <c r="D849" s="112"/>
      <c r="E849" s="112"/>
      <c r="F849" s="112"/>
      <c r="G849" s="112"/>
      <c r="H849" s="112"/>
      <c r="I849" s="112"/>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row>
    <row r="850" spans="1:63" ht="16.5" customHeight="1">
      <c r="A850" s="112"/>
      <c r="B850" s="112"/>
      <c r="C850" s="112"/>
      <c r="D850" s="112"/>
      <c r="E850" s="112"/>
      <c r="F850" s="112"/>
      <c r="G850" s="112"/>
      <c r="H850" s="112"/>
      <c r="I850" s="112"/>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row>
    <row r="851" spans="1:63" ht="16.5" customHeight="1">
      <c r="A851" s="112"/>
      <c r="B851" s="112"/>
      <c r="C851" s="112"/>
      <c r="D851" s="112"/>
      <c r="E851" s="112"/>
      <c r="F851" s="112"/>
      <c r="G851" s="112"/>
      <c r="H851" s="112"/>
      <c r="I851" s="112"/>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row>
    <row r="852" spans="1:63" ht="16.5" customHeight="1">
      <c r="A852" s="112"/>
      <c r="B852" s="112"/>
      <c r="C852" s="112"/>
      <c r="D852" s="112"/>
      <c r="E852" s="112"/>
      <c r="F852" s="112"/>
      <c r="G852" s="112"/>
      <c r="H852" s="112"/>
      <c r="I852" s="112"/>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row>
    <row r="853" spans="1:63" ht="16.5" customHeight="1">
      <c r="A853" s="112"/>
      <c r="B853" s="112"/>
      <c r="C853" s="112"/>
      <c r="D853" s="112"/>
      <c r="E853" s="112"/>
      <c r="F853" s="112"/>
      <c r="G853" s="112"/>
      <c r="H853" s="112"/>
      <c r="I853" s="112"/>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row>
    <row r="854" spans="1:63" ht="16.5" customHeight="1">
      <c r="A854" s="112"/>
      <c r="B854" s="112"/>
      <c r="C854" s="112"/>
      <c r="D854" s="112"/>
      <c r="E854" s="112"/>
      <c r="F854" s="112"/>
      <c r="G854" s="112"/>
      <c r="H854" s="112"/>
      <c r="I854" s="112"/>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row>
    <row r="855" spans="1:63" ht="16.5" customHeight="1">
      <c r="A855" s="112"/>
      <c r="B855" s="112"/>
      <c r="C855" s="112"/>
      <c r="D855" s="112"/>
      <c r="E855" s="112"/>
      <c r="F855" s="112"/>
      <c r="G855" s="112"/>
      <c r="H855" s="112"/>
      <c r="I855" s="112"/>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row>
    <row r="856" spans="1:63" ht="16.5" customHeight="1">
      <c r="A856" s="112"/>
      <c r="B856" s="112"/>
      <c r="C856" s="112"/>
      <c r="D856" s="112"/>
      <c r="E856" s="112"/>
      <c r="F856" s="112"/>
      <c r="G856" s="112"/>
      <c r="H856" s="112"/>
      <c r="I856" s="112"/>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row>
    <row r="857" spans="1:63" ht="16.5" customHeight="1">
      <c r="A857" s="112"/>
      <c r="B857" s="112"/>
      <c r="C857" s="112"/>
      <c r="D857" s="112"/>
      <c r="E857" s="112"/>
      <c r="F857" s="112"/>
      <c r="G857" s="112"/>
      <c r="H857" s="112"/>
      <c r="I857" s="112"/>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row>
    <row r="858" spans="1:63" ht="16.5" customHeight="1">
      <c r="A858" s="112"/>
      <c r="B858" s="112"/>
      <c r="C858" s="112"/>
      <c r="D858" s="112"/>
      <c r="E858" s="112"/>
      <c r="F858" s="112"/>
      <c r="G858" s="112"/>
      <c r="H858" s="112"/>
      <c r="I858" s="112"/>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row>
    <row r="859" spans="1:63" ht="16.5" customHeight="1">
      <c r="A859" s="112"/>
      <c r="B859" s="112"/>
      <c r="C859" s="112"/>
      <c r="D859" s="112"/>
      <c r="E859" s="112"/>
      <c r="F859" s="112"/>
      <c r="G859" s="112"/>
      <c r="H859" s="112"/>
      <c r="I859" s="112"/>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row>
    <row r="860" spans="1:63" ht="16.5" customHeight="1">
      <c r="A860" s="112"/>
      <c r="B860" s="112"/>
      <c r="C860" s="112"/>
      <c r="D860" s="112"/>
      <c r="E860" s="112"/>
      <c r="F860" s="112"/>
      <c r="G860" s="112"/>
      <c r="H860" s="112"/>
      <c r="I860" s="112"/>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row>
    <row r="861" spans="1:63" ht="16.5" customHeight="1">
      <c r="A861" s="112"/>
      <c r="B861" s="112"/>
      <c r="C861" s="112"/>
      <c r="D861" s="112"/>
      <c r="E861" s="112"/>
      <c r="F861" s="112"/>
      <c r="G861" s="112"/>
      <c r="H861" s="112"/>
      <c r="I861" s="112"/>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row>
    <row r="862" spans="1:63" ht="16.5" customHeight="1">
      <c r="A862" s="112"/>
      <c r="B862" s="112"/>
      <c r="C862" s="112"/>
      <c r="D862" s="112"/>
      <c r="E862" s="112"/>
      <c r="F862" s="112"/>
      <c r="G862" s="112"/>
      <c r="H862" s="112"/>
      <c r="I862" s="112"/>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row>
    <row r="863" spans="1:63" ht="16.5" customHeight="1">
      <c r="A863" s="112"/>
      <c r="B863" s="112"/>
      <c r="C863" s="112"/>
      <c r="D863" s="112"/>
      <c r="E863" s="112"/>
      <c r="F863" s="112"/>
      <c r="G863" s="112"/>
      <c r="H863" s="112"/>
      <c r="I863" s="112"/>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row>
    <row r="864" spans="1:63" ht="16.5" customHeight="1">
      <c r="A864" s="112"/>
      <c r="B864" s="112"/>
      <c r="C864" s="112"/>
      <c r="D864" s="112"/>
      <c r="E864" s="112"/>
      <c r="F864" s="112"/>
      <c r="G864" s="112"/>
      <c r="H864" s="112"/>
      <c r="I864" s="112"/>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row>
    <row r="865" spans="1:63" ht="16.5" customHeight="1">
      <c r="A865" s="112"/>
      <c r="B865" s="112"/>
      <c r="C865" s="112"/>
      <c r="D865" s="112"/>
      <c r="E865" s="112"/>
      <c r="F865" s="112"/>
      <c r="G865" s="112"/>
      <c r="H865" s="112"/>
      <c r="I865" s="112"/>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row>
    <row r="866" spans="1:63" ht="16.5" customHeight="1">
      <c r="A866" s="112"/>
      <c r="B866" s="112"/>
      <c r="C866" s="112"/>
      <c r="D866" s="112"/>
      <c r="E866" s="112"/>
      <c r="F866" s="112"/>
      <c r="G866" s="112"/>
      <c r="H866" s="112"/>
      <c r="I866" s="112"/>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row>
    <row r="867" spans="1:63" ht="16.5" customHeight="1">
      <c r="A867" s="112"/>
      <c r="B867" s="112"/>
      <c r="C867" s="112"/>
      <c r="D867" s="112"/>
      <c r="E867" s="112"/>
      <c r="F867" s="112"/>
      <c r="G867" s="112"/>
      <c r="H867" s="112"/>
      <c r="I867" s="112"/>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row>
    <row r="868" spans="1:63" ht="16.5" customHeight="1">
      <c r="A868" s="112"/>
      <c r="B868" s="112"/>
      <c r="C868" s="112"/>
      <c r="D868" s="112"/>
      <c r="E868" s="112"/>
      <c r="F868" s="112"/>
      <c r="G868" s="112"/>
      <c r="H868" s="112"/>
      <c r="I868" s="112"/>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row>
    <row r="869" spans="1:63" ht="16.5" customHeight="1">
      <c r="A869" s="112"/>
      <c r="B869" s="112"/>
      <c r="C869" s="112"/>
      <c r="D869" s="112"/>
      <c r="E869" s="112"/>
      <c r="F869" s="112"/>
      <c r="G869" s="112"/>
      <c r="H869" s="112"/>
      <c r="I869" s="112"/>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row>
    <row r="870" spans="1:63" ht="16.5" customHeight="1">
      <c r="A870" s="112"/>
      <c r="B870" s="112"/>
      <c r="C870" s="112"/>
      <c r="D870" s="112"/>
      <c r="E870" s="112"/>
      <c r="F870" s="112"/>
      <c r="G870" s="112"/>
      <c r="H870" s="112"/>
      <c r="I870" s="112"/>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row>
    <row r="871" spans="1:63" ht="16.5" customHeight="1">
      <c r="A871" s="112"/>
      <c r="B871" s="112"/>
      <c r="C871" s="112"/>
      <c r="D871" s="112"/>
      <c r="E871" s="112"/>
      <c r="F871" s="112"/>
      <c r="G871" s="112"/>
      <c r="H871" s="112"/>
      <c r="I871" s="112"/>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row>
    <row r="872" spans="1:63" ht="16.5" customHeight="1">
      <c r="A872" s="112"/>
      <c r="B872" s="112"/>
      <c r="C872" s="112"/>
      <c r="D872" s="112"/>
      <c r="E872" s="112"/>
      <c r="F872" s="112"/>
      <c r="G872" s="112"/>
      <c r="H872" s="112"/>
      <c r="I872" s="112"/>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row>
    <row r="873" spans="1:63" ht="16.5" customHeight="1">
      <c r="A873" s="112"/>
      <c r="B873" s="112"/>
      <c r="C873" s="112"/>
      <c r="D873" s="112"/>
      <c r="E873" s="112"/>
      <c r="F873" s="112"/>
      <c r="G873" s="112"/>
      <c r="H873" s="112"/>
      <c r="I873" s="112"/>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row>
    <row r="874" spans="1:63" ht="16.5" customHeight="1">
      <c r="A874" s="112"/>
      <c r="B874" s="112"/>
      <c r="C874" s="112"/>
      <c r="D874" s="112"/>
      <c r="E874" s="112"/>
      <c r="F874" s="112"/>
      <c r="G874" s="112"/>
      <c r="H874" s="112"/>
      <c r="I874" s="112"/>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row>
    <row r="875" spans="1:63" ht="16.5" customHeight="1">
      <c r="A875" s="112"/>
      <c r="B875" s="112"/>
      <c r="C875" s="112"/>
      <c r="D875" s="112"/>
      <c r="E875" s="112"/>
      <c r="F875" s="112"/>
      <c r="G875" s="112"/>
      <c r="H875" s="112"/>
      <c r="I875" s="112"/>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row>
    <row r="876" spans="1:63" ht="16.5" customHeight="1">
      <c r="A876" s="112"/>
      <c r="B876" s="112"/>
      <c r="C876" s="112"/>
      <c r="D876" s="112"/>
      <c r="E876" s="112"/>
      <c r="F876" s="112"/>
      <c r="G876" s="112"/>
      <c r="H876" s="112"/>
      <c r="I876" s="112"/>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row>
    <row r="877" spans="1:63" ht="16.5" customHeight="1">
      <c r="A877" s="112"/>
      <c r="B877" s="112"/>
      <c r="C877" s="112"/>
      <c r="D877" s="112"/>
      <c r="E877" s="112"/>
      <c r="F877" s="112"/>
      <c r="G877" s="112"/>
      <c r="H877" s="112"/>
      <c r="I877" s="112"/>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row>
    <row r="878" spans="1:63" ht="16.5" customHeight="1">
      <c r="A878" s="112"/>
      <c r="B878" s="112"/>
      <c r="C878" s="112"/>
      <c r="D878" s="112"/>
      <c r="E878" s="112"/>
      <c r="F878" s="112"/>
      <c r="G878" s="112"/>
      <c r="H878" s="112"/>
      <c r="I878" s="112"/>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row>
    <row r="879" spans="1:63" ht="16.5" customHeight="1">
      <c r="A879" s="112"/>
      <c r="B879" s="112"/>
      <c r="C879" s="112"/>
      <c r="D879" s="112"/>
      <c r="E879" s="112"/>
      <c r="F879" s="112"/>
      <c r="G879" s="112"/>
      <c r="H879" s="112"/>
      <c r="I879" s="112"/>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row>
    <row r="880" spans="1:63" ht="16.5" customHeight="1">
      <c r="A880" s="112"/>
      <c r="B880" s="112"/>
      <c r="C880" s="112"/>
      <c r="D880" s="112"/>
      <c r="E880" s="112"/>
      <c r="F880" s="112"/>
      <c r="G880" s="112"/>
      <c r="H880" s="112"/>
      <c r="I880" s="112"/>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row>
    <row r="881" spans="1:63" ht="16.5" customHeight="1">
      <c r="A881" s="112"/>
      <c r="B881" s="112"/>
      <c r="C881" s="112"/>
      <c r="D881" s="112"/>
      <c r="E881" s="112"/>
      <c r="F881" s="112"/>
      <c r="G881" s="112"/>
      <c r="H881" s="112"/>
      <c r="I881" s="112"/>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row>
    <row r="882" spans="1:63" ht="16.5" customHeight="1">
      <c r="A882" s="112"/>
      <c r="B882" s="112"/>
      <c r="C882" s="112"/>
      <c r="D882" s="112"/>
      <c r="E882" s="112"/>
      <c r="F882" s="112"/>
      <c r="G882" s="112"/>
      <c r="H882" s="112"/>
      <c r="I882" s="112"/>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row>
    <row r="883" spans="1:63" ht="16.5" customHeight="1">
      <c r="A883" s="112"/>
      <c r="B883" s="112"/>
      <c r="C883" s="112"/>
      <c r="D883" s="112"/>
      <c r="E883" s="112"/>
      <c r="F883" s="112"/>
      <c r="G883" s="112"/>
      <c r="H883" s="112"/>
      <c r="I883" s="112"/>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row>
    <row r="884" spans="1:63" ht="16.5" customHeight="1">
      <c r="A884" s="112"/>
      <c r="B884" s="112"/>
      <c r="C884" s="112"/>
      <c r="D884" s="112"/>
      <c r="E884" s="112"/>
      <c r="F884" s="112"/>
      <c r="G884" s="112"/>
      <c r="H884" s="112"/>
      <c r="I884" s="112"/>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row>
    <row r="885" spans="1:63" ht="16.5" customHeight="1">
      <c r="A885" s="112"/>
      <c r="B885" s="112"/>
      <c r="C885" s="112"/>
      <c r="D885" s="112"/>
      <c r="E885" s="112"/>
      <c r="F885" s="112"/>
      <c r="G885" s="112"/>
      <c r="H885" s="112"/>
      <c r="I885" s="112"/>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row>
    <row r="886" spans="1:63" ht="16.5" customHeight="1">
      <c r="A886" s="112"/>
      <c r="B886" s="112"/>
      <c r="C886" s="112"/>
      <c r="D886" s="112"/>
      <c r="E886" s="112"/>
      <c r="F886" s="112"/>
      <c r="G886" s="112"/>
      <c r="H886" s="112"/>
      <c r="I886" s="112"/>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row>
    <row r="887" spans="1:63" ht="16.5" customHeight="1">
      <c r="A887" s="112"/>
      <c r="B887" s="112"/>
      <c r="C887" s="112"/>
      <c r="D887" s="112"/>
      <c r="E887" s="112"/>
      <c r="F887" s="112"/>
      <c r="G887" s="112"/>
      <c r="H887" s="112"/>
      <c r="I887" s="112"/>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row>
    <row r="888" spans="1:63" ht="16.5" customHeight="1">
      <c r="A888" s="112"/>
      <c r="B888" s="112"/>
      <c r="C888" s="112"/>
      <c r="D888" s="112"/>
      <c r="E888" s="112"/>
      <c r="F888" s="112"/>
      <c r="G888" s="112"/>
      <c r="H888" s="112"/>
      <c r="I888" s="112"/>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row>
    <row r="889" spans="1:63" ht="16.5" customHeight="1">
      <c r="A889" s="112"/>
      <c r="B889" s="112"/>
      <c r="C889" s="112"/>
      <c r="D889" s="112"/>
      <c r="E889" s="112"/>
      <c r="F889" s="112"/>
      <c r="G889" s="112"/>
      <c r="H889" s="112"/>
      <c r="I889" s="112"/>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row>
    <row r="890" spans="1:63" ht="16.5" customHeight="1">
      <c r="A890" s="112"/>
      <c r="B890" s="112"/>
      <c r="C890" s="112"/>
      <c r="D890" s="112"/>
      <c r="E890" s="112"/>
      <c r="F890" s="112"/>
      <c r="G890" s="112"/>
      <c r="H890" s="112"/>
      <c r="I890" s="112"/>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row>
    <row r="891" spans="1:63" ht="16.5" customHeight="1">
      <c r="A891" s="112"/>
      <c r="B891" s="112"/>
      <c r="C891" s="112"/>
      <c r="D891" s="112"/>
      <c r="E891" s="112"/>
      <c r="F891" s="112"/>
      <c r="G891" s="112"/>
      <c r="H891" s="112"/>
      <c r="I891" s="112"/>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row>
    <row r="892" spans="1:63" ht="16.5" customHeight="1">
      <c r="A892" s="112"/>
      <c r="B892" s="112"/>
      <c r="C892" s="112"/>
      <c r="D892" s="112"/>
      <c r="E892" s="112"/>
      <c r="F892" s="112"/>
      <c r="G892" s="112"/>
      <c r="H892" s="112"/>
      <c r="I892" s="112"/>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row>
    <row r="893" spans="1:63" ht="16.5" customHeight="1">
      <c r="A893" s="112"/>
      <c r="B893" s="112"/>
      <c r="C893" s="112"/>
      <c r="D893" s="112"/>
      <c r="E893" s="112"/>
      <c r="F893" s="112"/>
      <c r="G893" s="112"/>
      <c r="H893" s="112"/>
      <c r="I893" s="112"/>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row>
    <row r="894" spans="1:63" ht="16.5" customHeight="1">
      <c r="A894" s="112"/>
      <c r="B894" s="112"/>
      <c r="C894" s="112"/>
      <c r="D894" s="112"/>
      <c r="E894" s="112"/>
      <c r="F894" s="112"/>
      <c r="G894" s="112"/>
      <c r="H894" s="112"/>
      <c r="I894" s="112"/>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row>
    <row r="895" spans="1:63" ht="16.5" customHeight="1">
      <c r="A895" s="112"/>
      <c r="B895" s="112"/>
      <c r="C895" s="112"/>
      <c r="D895" s="112"/>
      <c r="E895" s="112"/>
      <c r="F895" s="112"/>
      <c r="G895" s="112"/>
      <c r="H895" s="112"/>
      <c r="I895" s="112"/>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row>
    <row r="896" spans="1:63" ht="16.5" customHeight="1">
      <c r="A896" s="112"/>
      <c r="B896" s="112"/>
      <c r="C896" s="112"/>
      <c r="D896" s="112"/>
      <c r="E896" s="112"/>
      <c r="F896" s="112"/>
      <c r="G896" s="112"/>
      <c r="H896" s="112"/>
      <c r="I896" s="112"/>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row>
    <row r="897" spans="1:63" ht="16.5" customHeight="1">
      <c r="A897" s="112"/>
      <c r="B897" s="112"/>
      <c r="C897" s="112"/>
      <c r="D897" s="112"/>
      <c r="E897" s="112"/>
      <c r="F897" s="112"/>
      <c r="G897" s="112"/>
      <c r="H897" s="112"/>
      <c r="I897" s="112"/>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row>
    <row r="898" spans="1:63" ht="16.5" customHeight="1">
      <c r="A898" s="112"/>
      <c r="B898" s="112"/>
      <c r="C898" s="112"/>
      <c r="D898" s="112"/>
      <c r="E898" s="112"/>
      <c r="F898" s="112"/>
      <c r="G898" s="112"/>
      <c r="H898" s="112"/>
      <c r="I898" s="112"/>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row>
    <row r="899" spans="1:63" ht="16.5" customHeight="1">
      <c r="A899" s="112"/>
      <c r="B899" s="112"/>
      <c r="C899" s="112"/>
      <c r="D899" s="112"/>
      <c r="E899" s="112"/>
      <c r="F899" s="112"/>
      <c r="G899" s="112"/>
      <c r="H899" s="112"/>
      <c r="I899" s="112"/>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row>
    <row r="900" spans="1:63" ht="16.5" customHeight="1">
      <c r="A900" s="112"/>
      <c r="B900" s="112"/>
      <c r="C900" s="112"/>
      <c r="D900" s="112"/>
      <c r="E900" s="112"/>
      <c r="F900" s="112"/>
      <c r="G900" s="112"/>
      <c r="H900" s="112"/>
      <c r="I900" s="112"/>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row>
    <row r="901" spans="1:63" ht="16.5" customHeight="1">
      <c r="A901" s="112"/>
      <c r="B901" s="112"/>
      <c r="C901" s="112"/>
      <c r="D901" s="112"/>
      <c r="E901" s="112"/>
      <c r="F901" s="112"/>
      <c r="G901" s="112"/>
      <c r="H901" s="112"/>
      <c r="I901" s="112"/>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row>
    <row r="902" spans="1:63" ht="16.5" customHeight="1">
      <c r="A902" s="112"/>
      <c r="B902" s="112"/>
      <c r="C902" s="112"/>
      <c r="D902" s="112"/>
      <c r="E902" s="112"/>
      <c r="F902" s="112"/>
      <c r="G902" s="112"/>
      <c r="H902" s="112"/>
      <c r="I902" s="112"/>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row>
    <row r="903" spans="1:63" ht="16.5" customHeight="1">
      <c r="A903" s="112"/>
      <c r="B903" s="112"/>
      <c r="C903" s="112"/>
      <c r="D903" s="112"/>
      <c r="E903" s="112"/>
      <c r="F903" s="112"/>
      <c r="G903" s="112"/>
      <c r="H903" s="112"/>
      <c r="I903" s="112"/>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row>
    <row r="904" spans="1:63" ht="16.5" customHeight="1">
      <c r="A904" s="112"/>
      <c r="B904" s="112"/>
      <c r="C904" s="112"/>
      <c r="D904" s="112"/>
      <c r="E904" s="112"/>
      <c r="F904" s="112"/>
      <c r="G904" s="112"/>
      <c r="H904" s="112"/>
      <c r="I904" s="112"/>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row>
    <row r="905" spans="1:63" ht="16.5" customHeight="1">
      <c r="A905" s="112"/>
      <c r="B905" s="112"/>
      <c r="C905" s="112"/>
      <c r="D905" s="112"/>
      <c r="E905" s="112"/>
      <c r="F905" s="112"/>
      <c r="G905" s="112"/>
      <c r="H905" s="112"/>
      <c r="I905" s="112"/>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row>
    <row r="906" spans="1:63" ht="16.5" customHeight="1">
      <c r="A906" s="112"/>
      <c r="B906" s="112"/>
      <c r="C906" s="112"/>
      <c r="D906" s="112"/>
      <c r="E906" s="112"/>
      <c r="F906" s="112"/>
      <c r="G906" s="112"/>
      <c r="H906" s="112"/>
      <c r="I906" s="112"/>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row>
    <row r="907" spans="1:63" ht="16.5" customHeight="1">
      <c r="A907" s="112"/>
      <c r="B907" s="112"/>
      <c r="C907" s="112"/>
      <c r="D907" s="112"/>
      <c r="E907" s="112"/>
      <c r="F907" s="112"/>
      <c r="G907" s="112"/>
      <c r="H907" s="112"/>
      <c r="I907" s="112"/>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row>
    <row r="908" spans="1:63" ht="16.5" customHeight="1">
      <c r="A908" s="112"/>
      <c r="B908" s="112"/>
      <c r="C908" s="112"/>
      <c r="D908" s="112"/>
      <c r="E908" s="112"/>
      <c r="F908" s="112"/>
      <c r="G908" s="112"/>
      <c r="H908" s="112"/>
      <c r="I908" s="112"/>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row>
    <row r="909" spans="1:63" ht="16.5" customHeight="1">
      <c r="A909" s="112"/>
      <c r="B909" s="112"/>
      <c r="C909" s="112"/>
      <c r="D909" s="112"/>
      <c r="E909" s="112"/>
      <c r="F909" s="112"/>
      <c r="G909" s="112"/>
      <c r="H909" s="112"/>
      <c r="I909" s="112"/>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row>
    <row r="910" spans="1:63" ht="16.5" customHeight="1">
      <c r="A910" s="112"/>
      <c r="B910" s="112"/>
      <c r="C910" s="112"/>
      <c r="D910" s="112"/>
      <c r="E910" s="112"/>
      <c r="F910" s="112"/>
      <c r="G910" s="112"/>
      <c r="H910" s="112"/>
      <c r="I910" s="112"/>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row>
    <row r="911" spans="1:63" ht="16.5" customHeight="1">
      <c r="A911" s="112"/>
      <c r="B911" s="112"/>
      <c r="C911" s="112"/>
      <c r="D911" s="112"/>
      <c r="E911" s="112"/>
      <c r="F911" s="112"/>
      <c r="G911" s="112"/>
      <c r="H911" s="112"/>
      <c r="I911" s="112"/>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row>
    <row r="912" spans="1:63" ht="16.5" customHeight="1">
      <c r="A912" s="112"/>
      <c r="B912" s="112"/>
      <c r="C912" s="112"/>
      <c r="D912" s="112"/>
      <c r="E912" s="112"/>
      <c r="F912" s="112"/>
      <c r="G912" s="112"/>
      <c r="H912" s="112"/>
      <c r="I912" s="112"/>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row>
    <row r="913" spans="1:63" ht="16.5" customHeight="1">
      <c r="A913" s="112"/>
      <c r="B913" s="112"/>
      <c r="C913" s="112"/>
      <c r="D913" s="112"/>
      <c r="E913" s="112"/>
      <c r="F913" s="112"/>
      <c r="G913" s="112"/>
      <c r="H913" s="112"/>
      <c r="I913" s="112"/>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row>
    <row r="914" spans="1:63" ht="16.5" customHeight="1">
      <c r="A914" s="112"/>
      <c r="B914" s="112"/>
      <c r="C914" s="112"/>
      <c r="D914" s="112"/>
      <c r="E914" s="112"/>
      <c r="F914" s="112"/>
      <c r="G914" s="112"/>
      <c r="H914" s="112"/>
      <c r="I914" s="112"/>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row>
    <row r="915" spans="1:63" ht="16.5" customHeight="1">
      <c r="A915" s="112"/>
      <c r="B915" s="112"/>
      <c r="C915" s="112"/>
      <c r="D915" s="112"/>
      <c r="E915" s="112"/>
      <c r="F915" s="112"/>
      <c r="G915" s="112"/>
      <c r="H915" s="112"/>
      <c r="I915" s="112"/>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row>
    <row r="916" spans="1:63" ht="16.5" customHeight="1">
      <c r="A916" s="112"/>
      <c r="B916" s="112"/>
      <c r="C916" s="112"/>
      <c r="D916" s="112"/>
      <c r="E916" s="112"/>
      <c r="F916" s="112"/>
      <c r="G916" s="112"/>
      <c r="H916" s="112"/>
      <c r="I916" s="112"/>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row>
    <row r="917" spans="1:63" ht="16.5" customHeight="1">
      <c r="A917" s="112"/>
      <c r="B917" s="112"/>
      <c r="C917" s="112"/>
      <c r="D917" s="112"/>
      <c r="E917" s="112"/>
      <c r="F917" s="112"/>
      <c r="G917" s="112"/>
      <c r="H917" s="112"/>
      <c r="I917" s="112"/>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row>
    <row r="918" spans="1:63" ht="16.5" customHeight="1">
      <c r="A918" s="112"/>
      <c r="B918" s="112"/>
      <c r="C918" s="112"/>
      <c r="D918" s="112"/>
      <c r="E918" s="112"/>
      <c r="F918" s="112"/>
      <c r="G918" s="112"/>
      <c r="H918" s="112"/>
      <c r="I918" s="112"/>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row>
    <row r="919" spans="1:63" ht="16.5" customHeight="1">
      <c r="A919" s="112"/>
      <c r="B919" s="112"/>
      <c r="C919" s="112"/>
      <c r="D919" s="112"/>
      <c r="E919" s="112"/>
      <c r="F919" s="112"/>
      <c r="G919" s="112"/>
      <c r="H919" s="112"/>
      <c r="I919" s="112"/>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row>
    <row r="920" spans="1:63" ht="16.5" customHeight="1">
      <c r="A920" s="112"/>
      <c r="B920" s="112"/>
      <c r="C920" s="112"/>
      <c r="D920" s="112"/>
      <c r="E920" s="112"/>
      <c r="F920" s="112"/>
      <c r="G920" s="112"/>
      <c r="H920" s="112"/>
      <c r="I920" s="112"/>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row>
    <row r="921" spans="1:63" ht="16.5" customHeight="1">
      <c r="A921" s="112"/>
      <c r="B921" s="112"/>
      <c r="C921" s="112"/>
      <c r="D921" s="112"/>
      <c r="E921" s="112"/>
      <c r="F921" s="112"/>
      <c r="G921" s="112"/>
      <c r="H921" s="112"/>
      <c r="I921" s="112"/>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row>
    <row r="922" spans="1:63" ht="16.5" customHeight="1">
      <c r="A922" s="112"/>
      <c r="B922" s="112"/>
      <c r="C922" s="112"/>
      <c r="D922" s="112"/>
      <c r="E922" s="112"/>
      <c r="F922" s="112"/>
      <c r="G922" s="112"/>
      <c r="H922" s="112"/>
      <c r="I922" s="112"/>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row>
    <row r="923" spans="1:63" ht="16.5" customHeight="1">
      <c r="A923" s="112"/>
      <c r="B923" s="112"/>
      <c r="C923" s="112"/>
      <c r="D923" s="112"/>
      <c r="E923" s="112"/>
      <c r="F923" s="112"/>
      <c r="G923" s="112"/>
      <c r="H923" s="112"/>
      <c r="I923" s="112"/>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row>
    <row r="924" spans="1:63" ht="16.5" customHeight="1">
      <c r="A924" s="112"/>
      <c r="B924" s="112"/>
      <c r="C924" s="112"/>
      <c r="D924" s="112"/>
      <c r="E924" s="112"/>
      <c r="F924" s="112"/>
      <c r="G924" s="112"/>
      <c r="H924" s="112"/>
      <c r="I924" s="112"/>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row>
    <row r="925" spans="1:63" ht="16.5" customHeight="1">
      <c r="A925" s="112"/>
      <c r="B925" s="112"/>
      <c r="C925" s="112"/>
      <c r="D925" s="112"/>
      <c r="E925" s="112"/>
      <c r="F925" s="112"/>
      <c r="G925" s="112"/>
      <c r="H925" s="112"/>
      <c r="I925" s="112"/>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row>
    <row r="926" spans="1:63" ht="16.5" customHeight="1">
      <c r="A926" s="112"/>
      <c r="B926" s="112"/>
      <c r="C926" s="112"/>
      <c r="D926" s="112"/>
      <c r="E926" s="112"/>
      <c r="F926" s="112"/>
      <c r="G926" s="112"/>
      <c r="H926" s="112"/>
      <c r="I926" s="112"/>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row>
    <row r="927" spans="1:63" ht="16.5" customHeight="1">
      <c r="A927" s="112"/>
      <c r="B927" s="112"/>
      <c r="C927" s="112"/>
      <c r="D927" s="112"/>
      <c r="E927" s="112"/>
      <c r="F927" s="112"/>
      <c r="G927" s="112"/>
      <c r="H927" s="112"/>
      <c r="I927" s="112"/>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row>
    <row r="928" spans="1:63" ht="16.5" customHeight="1">
      <c r="A928" s="112"/>
      <c r="B928" s="112"/>
      <c r="C928" s="112"/>
      <c r="D928" s="112"/>
      <c r="E928" s="112"/>
      <c r="F928" s="112"/>
      <c r="G928" s="112"/>
      <c r="H928" s="112"/>
      <c r="I928" s="112"/>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row>
    <row r="929" spans="1:63" ht="16.5" customHeight="1">
      <c r="A929" s="112"/>
      <c r="B929" s="112"/>
      <c r="C929" s="112"/>
      <c r="D929" s="112"/>
      <c r="E929" s="112"/>
      <c r="F929" s="112"/>
      <c r="G929" s="112"/>
      <c r="H929" s="112"/>
      <c r="I929" s="112"/>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row>
    <row r="930" spans="1:63" ht="16.5" customHeight="1">
      <c r="A930" s="112"/>
      <c r="B930" s="112"/>
      <c r="C930" s="112"/>
      <c r="D930" s="112"/>
      <c r="E930" s="112"/>
      <c r="F930" s="112"/>
      <c r="G930" s="112"/>
      <c r="H930" s="112"/>
      <c r="I930" s="112"/>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row>
    <row r="931" spans="1:63" ht="16.5" customHeight="1">
      <c r="A931" s="112"/>
      <c r="B931" s="112"/>
      <c r="C931" s="112"/>
      <c r="D931" s="112"/>
      <c r="E931" s="112"/>
      <c r="F931" s="112"/>
      <c r="G931" s="112"/>
      <c r="H931" s="112"/>
      <c r="I931" s="112"/>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row>
    <row r="932" spans="1:63" ht="16.5" customHeight="1">
      <c r="A932" s="112"/>
      <c r="B932" s="112"/>
      <c r="C932" s="112"/>
      <c r="D932" s="112"/>
      <c r="E932" s="112"/>
      <c r="F932" s="112"/>
      <c r="G932" s="112"/>
      <c r="H932" s="112"/>
      <c r="I932" s="112"/>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row>
    <row r="933" spans="1:63" ht="16.5" customHeight="1">
      <c r="A933" s="112"/>
      <c r="B933" s="112"/>
      <c r="C933" s="112"/>
      <c r="D933" s="112"/>
      <c r="E933" s="112"/>
      <c r="F933" s="112"/>
      <c r="G933" s="112"/>
      <c r="H933" s="112"/>
      <c r="I933" s="112"/>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row>
    <row r="934" spans="1:63" ht="16.5" customHeight="1">
      <c r="A934" s="112"/>
      <c r="B934" s="112"/>
      <c r="C934" s="112"/>
      <c r="D934" s="112"/>
      <c r="E934" s="112"/>
      <c r="F934" s="112"/>
      <c r="G934" s="112"/>
      <c r="H934" s="112"/>
      <c r="I934" s="112"/>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row>
    <row r="935" spans="1:63" ht="16.5" customHeight="1">
      <c r="A935" s="112"/>
      <c r="B935" s="112"/>
      <c r="C935" s="112"/>
      <c r="D935" s="112"/>
      <c r="E935" s="112"/>
      <c r="F935" s="112"/>
      <c r="G935" s="112"/>
      <c r="H935" s="112"/>
      <c r="I935" s="112"/>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row>
    <row r="936" spans="1:63" ht="16.5" customHeight="1">
      <c r="A936" s="112"/>
      <c r="B936" s="112"/>
      <c r="C936" s="112"/>
      <c r="D936" s="112"/>
      <c r="E936" s="112"/>
      <c r="F936" s="112"/>
      <c r="G936" s="112"/>
      <c r="H936" s="112"/>
      <c r="I936" s="112"/>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row>
    <row r="937" spans="1:63" ht="16.5" customHeight="1">
      <c r="A937" s="112"/>
      <c r="B937" s="112"/>
      <c r="C937" s="112"/>
      <c r="D937" s="112"/>
      <c r="E937" s="112"/>
      <c r="F937" s="112"/>
      <c r="G937" s="112"/>
      <c r="H937" s="112"/>
      <c r="I937" s="112"/>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row>
    <row r="938" spans="1:63" ht="16.5" customHeight="1">
      <c r="A938" s="112"/>
      <c r="B938" s="112"/>
      <c r="C938" s="112"/>
      <c r="D938" s="112"/>
      <c r="E938" s="112"/>
      <c r="F938" s="112"/>
      <c r="G938" s="112"/>
      <c r="H938" s="112"/>
      <c r="I938" s="112"/>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row>
    <row r="939" spans="1:63" ht="16.5" customHeight="1">
      <c r="A939" s="112"/>
      <c r="B939" s="112"/>
      <c r="C939" s="112"/>
      <c r="D939" s="112"/>
      <c r="E939" s="112"/>
      <c r="F939" s="112"/>
      <c r="G939" s="112"/>
      <c r="H939" s="112"/>
      <c r="I939" s="112"/>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row>
    <row r="940" spans="1:63" ht="16.5" customHeight="1">
      <c r="A940" s="112"/>
      <c r="B940" s="112"/>
      <c r="C940" s="112"/>
      <c r="D940" s="112"/>
      <c r="E940" s="112"/>
      <c r="F940" s="112"/>
      <c r="G940" s="112"/>
      <c r="H940" s="112"/>
      <c r="I940" s="112"/>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row>
    <row r="941" spans="1:63" ht="16.5" customHeight="1">
      <c r="A941" s="112"/>
      <c r="B941" s="112"/>
      <c r="C941" s="112"/>
      <c r="D941" s="112"/>
      <c r="E941" s="112"/>
      <c r="F941" s="112"/>
      <c r="G941" s="112"/>
      <c r="H941" s="112"/>
      <c r="I941" s="112"/>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row>
    <row r="942" spans="1:63" ht="16.5" customHeight="1">
      <c r="A942" s="112"/>
      <c r="B942" s="112"/>
      <c r="C942" s="112"/>
      <c r="D942" s="112"/>
      <c r="E942" s="112"/>
      <c r="F942" s="112"/>
      <c r="G942" s="112"/>
      <c r="H942" s="112"/>
      <c r="I942" s="112"/>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row>
    <row r="943" spans="1:63" ht="16.5" customHeight="1">
      <c r="A943" s="112"/>
      <c r="B943" s="112"/>
      <c r="C943" s="112"/>
      <c r="D943" s="112"/>
      <c r="E943" s="112"/>
      <c r="F943" s="112"/>
      <c r="G943" s="112"/>
      <c r="H943" s="112"/>
      <c r="I943" s="112"/>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row>
    <row r="944" spans="1:63" ht="16.5" customHeight="1">
      <c r="A944" s="112"/>
      <c r="B944" s="112"/>
      <c r="C944" s="112"/>
      <c r="D944" s="112"/>
      <c r="E944" s="112"/>
      <c r="F944" s="112"/>
      <c r="G944" s="112"/>
      <c r="H944" s="112"/>
      <c r="I944" s="112"/>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row>
    <row r="945" spans="1:63" ht="16.5" customHeight="1">
      <c r="A945" s="112"/>
      <c r="B945" s="112"/>
      <c r="C945" s="112"/>
      <c r="D945" s="112"/>
      <c r="E945" s="112"/>
      <c r="F945" s="112"/>
      <c r="G945" s="112"/>
      <c r="H945" s="112"/>
      <c r="I945" s="112"/>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row>
    <row r="946" spans="1:63" ht="16.5" customHeight="1">
      <c r="A946" s="112"/>
      <c r="B946" s="112"/>
      <c r="C946" s="112"/>
      <c r="D946" s="112"/>
      <c r="E946" s="112"/>
      <c r="F946" s="112"/>
      <c r="G946" s="112"/>
      <c r="H946" s="112"/>
      <c r="I946" s="112"/>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row>
    <row r="947" spans="1:63" ht="16.5" customHeight="1">
      <c r="A947" s="112"/>
      <c r="B947" s="112"/>
      <c r="C947" s="112"/>
      <c r="D947" s="112"/>
      <c r="E947" s="112"/>
      <c r="F947" s="112"/>
      <c r="G947" s="112"/>
      <c r="H947" s="112"/>
      <c r="I947" s="112"/>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row>
    <row r="948" spans="1:63" ht="16.5" customHeight="1">
      <c r="A948" s="112"/>
      <c r="B948" s="112"/>
      <c r="C948" s="112"/>
      <c r="D948" s="112"/>
      <c r="E948" s="112"/>
      <c r="F948" s="112"/>
      <c r="G948" s="112"/>
      <c r="H948" s="112"/>
      <c r="I948" s="112"/>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row>
    <row r="949" spans="1:63" ht="16.5" customHeight="1">
      <c r="A949" s="112"/>
      <c r="B949" s="112"/>
      <c r="C949" s="112"/>
      <c r="D949" s="112"/>
      <c r="E949" s="112"/>
      <c r="F949" s="112"/>
      <c r="G949" s="112"/>
      <c r="H949" s="112"/>
      <c r="I949" s="112"/>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row>
    <row r="950" spans="1:63" ht="16.5" customHeight="1">
      <c r="A950" s="112"/>
      <c r="B950" s="112"/>
      <c r="C950" s="112"/>
      <c r="D950" s="112"/>
      <c r="E950" s="112"/>
      <c r="F950" s="112"/>
      <c r="G950" s="112"/>
      <c r="H950" s="112"/>
      <c r="I950" s="112"/>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row>
    <row r="951" spans="1:63" ht="16.5" customHeight="1">
      <c r="A951" s="112"/>
      <c r="B951" s="112"/>
      <c r="C951" s="112"/>
      <c r="D951" s="112"/>
      <c r="E951" s="112"/>
      <c r="F951" s="112"/>
      <c r="G951" s="112"/>
      <c r="H951" s="112"/>
      <c r="I951" s="112"/>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row>
    <row r="952" spans="1:63" ht="16.5" customHeight="1">
      <c r="A952" s="112"/>
      <c r="B952" s="112"/>
      <c r="C952" s="112"/>
      <c r="D952" s="112"/>
      <c r="E952" s="112"/>
      <c r="F952" s="112"/>
      <c r="G952" s="112"/>
      <c r="H952" s="112"/>
      <c r="I952" s="112"/>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row>
    <row r="953" spans="1:63" ht="16.5" customHeight="1">
      <c r="A953" s="112"/>
      <c r="B953" s="112"/>
      <c r="C953" s="112"/>
      <c r="D953" s="112"/>
      <c r="E953" s="112"/>
      <c r="F953" s="112"/>
      <c r="G953" s="112"/>
      <c r="H953" s="112"/>
      <c r="I953" s="112"/>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row>
    <row r="954" spans="1:63" ht="16.5" customHeight="1">
      <c r="A954" s="112"/>
      <c r="B954" s="112"/>
      <c r="C954" s="112"/>
      <c r="D954" s="112"/>
      <c r="E954" s="112"/>
      <c r="F954" s="112"/>
      <c r="G954" s="112"/>
      <c r="H954" s="112"/>
      <c r="I954" s="112"/>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row>
    <row r="955" spans="1:63" ht="16.5" customHeight="1">
      <c r="A955" s="112"/>
      <c r="B955" s="112"/>
      <c r="C955" s="112"/>
      <c r="D955" s="112"/>
      <c r="E955" s="112"/>
      <c r="F955" s="112"/>
      <c r="G955" s="112"/>
      <c r="H955" s="112"/>
      <c r="I955" s="112"/>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row>
    <row r="956" spans="1:63" ht="16.5" customHeight="1">
      <c r="A956" s="112"/>
      <c r="B956" s="112"/>
      <c r="C956" s="112"/>
      <c r="D956" s="112"/>
      <c r="E956" s="112"/>
      <c r="F956" s="112"/>
      <c r="G956" s="112"/>
      <c r="H956" s="112"/>
      <c r="I956" s="112"/>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row>
    <row r="957" spans="1:63" ht="16.5" customHeight="1">
      <c r="A957" s="112"/>
      <c r="B957" s="112"/>
      <c r="C957" s="112"/>
      <c r="D957" s="112"/>
      <c r="E957" s="112"/>
      <c r="F957" s="112"/>
      <c r="G957" s="112"/>
      <c r="H957" s="112"/>
      <c r="I957" s="112"/>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row>
    <row r="958" spans="1:63" ht="16.5" customHeight="1">
      <c r="A958" s="112"/>
      <c r="B958" s="112"/>
      <c r="C958" s="112"/>
      <c r="D958" s="112"/>
      <c r="E958" s="112"/>
      <c r="F958" s="112"/>
      <c r="G958" s="112"/>
      <c r="H958" s="112"/>
      <c r="I958" s="112"/>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row>
    <row r="959" spans="1:63" ht="16.5" customHeight="1">
      <c r="A959" s="112"/>
      <c r="B959" s="112"/>
      <c r="C959" s="112"/>
      <c r="D959" s="112"/>
      <c r="E959" s="112"/>
      <c r="F959" s="112"/>
      <c r="G959" s="112"/>
      <c r="H959" s="112"/>
      <c r="I959" s="112"/>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row>
    <row r="960" spans="1:63" ht="16.5" customHeight="1">
      <c r="A960" s="112"/>
      <c r="B960" s="112"/>
      <c r="C960" s="112"/>
      <c r="D960" s="112"/>
      <c r="E960" s="112"/>
      <c r="F960" s="112"/>
      <c r="G960" s="112"/>
      <c r="H960" s="112"/>
      <c r="I960" s="112"/>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row>
    <row r="961" spans="1:63" ht="16.5" customHeight="1">
      <c r="A961" s="112"/>
      <c r="B961" s="112"/>
      <c r="C961" s="112"/>
      <c r="D961" s="112"/>
      <c r="E961" s="112"/>
      <c r="F961" s="112"/>
      <c r="G961" s="112"/>
      <c r="H961" s="112"/>
      <c r="I961" s="112"/>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row>
    <row r="962" spans="1:63" ht="16.5" customHeight="1">
      <c r="A962" s="112"/>
      <c r="B962" s="112"/>
      <c r="C962" s="112"/>
      <c r="D962" s="112"/>
      <c r="E962" s="112"/>
      <c r="F962" s="112"/>
      <c r="G962" s="112"/>
      <c r="H962" s="112"/>
      <c r="I962" s="112"/>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row>
    <row r="963" spans="1:63" ht="16.5" customHeight="1">
      <c r="A963" s="112"/>
      <c r="B963" s="112"/>
      <c r="C963" s="112"/>
      <c r="D963" s="112"/>
      <c r="E963" s="112"/>
      <c r="F963" s="112"/>
      <c r="G963" s="112"/>
      <c r="H963" s="112"/>
      <c r="I963" s="112"/>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row>
    <row r="964" spans="1:63" ht="16.5" customHeight="1">
      <c r="A964" s="112"/>
      <c r="B964" s="112"/>
      <c r="C964" s="112"/>
      <c r="D964" s="112"/>
      <c r="E964" s="112"/>
      <c r="F964" s="112"/>
      <c r="G964" s="112"/>
      <c r="H964" s="112"/>
      <c r="I964" s="112"/>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row>
    <row r="965" spans="1:63" ht="16.5" customHeight="1">
      <c r="A965" s="112"/>
      <c r="B965" s="112"/>
      <c r="C965" s="112"/>
      <c r="D965" s="112"/>
      <c r="E965" s="112"/>
      <c r="F965" s="112"/>
      <c r="G965" s="112"/>
      <c r="H965" s="112"/>
      <c r="I965" s="112"/>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row>
    <row r="966" spans="1:63" ht="16.5" customHeight="1">
      <c r="A966" s="112"/>
      <c r="B966" s="112"/>
      <c r="C966" s="112"/>
      <c r="D966" s="112"/>
      <c r="E966" s="112"/>
      <c r="F966" s="112"/>
      <c r="G966" s="112"/>
      <c r="H966" s="112"/>
      <c r="I966" s="112"/>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row>
    <row r="967" spans="1:63" ht="16.5" customHeight="1">
      <c r="A967" s="112"/>
      <c r="B967" s="112"/>
      <c r="C967" s="112"/>
      <c r="D967" s="112"/>
      <c r="E967" s="112"/>
      <c r="F967" s="112"/>
      <c r="G967" s="112"/>
      <c r="H967" s="112"/>
      <c r="I967" s="112"/>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row>
    <row r="968" spans="1:63" ht="16.5" customHeight="1">
      <c r="A968" s="112"/>
      <c r="B968" s="112"/>
      <c r="C968" s="112"/>
      <c r="D968" s="112"/>
      <c r="E968" s="112"/>
      <c r="F968" s="112"/>
      <c r="G968" s="112"/>
      <c r="H968" s="112"/>
      <c r="I968" s="112"/>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row>
    <row r="969" spans="1:63" ht="16.5" customHeight="1">
      <c r="A969" s="112"/>
      <c r="B969" s="112"/>
      <c r="C969" s="112"/>
      <c r="D969" s="112"/>
      <c r="E969" s="112"/>
      <c r="F969" s="112"/>
      <c r="G969" s="112"/>
      <c r="H969" s="112"/>
      <c r="I969" s="112"/>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row>
    <row r="970" spans="1:63" ht="16.5" customHeight="1">
      <c r="A970" s="112"/>
      <c r="B970" s="112"/>
      <c r="C970" s="112"/>
      <c r="D970" s="112"/>
      <c r="E970" s="112"/>
      <c r="F970" s="112"/>
      <c r="G970" s="112"/>
      <c r="H970" s="112"/>
      <c r="I970" s="112"/>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row>
    <row r="971" spans="1:63" ht="16.5" customHeight="1">
      <c r="A971" s="112"/>
      <c r="B971" s="112"/>
      <c r="C971" s="112"/>
      <c r="D971" s="112"/>
      <c r="E971" s="112"/>
      <c r="F971" s="112"/>
      <c r="G971" s="112"/>
      <c r="H971" s="112"/>
      <c r="I971" s="112"/>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row>
    <row r="972" spans="1:63" ht="16.5" customHeight="1">
      <c r="A972" s="112"/>
      <c r="B972" s="112"/>
      <c r="C972" s="112"/>
      <c r="D972" s="112"/>
      <c r="E972" s="112"/>
      <c r="F972" s="112"/>
      <c r="G972" s="112"/>
      <c r="H972" s="112"/>
      <c r="I972" s="112"/>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row>
    <row r="973" spans="1:63" ht="16.5" customHeight="1">
      <c r="A973" s="112"/>
      <c r="B973" s="112"/>
      <c r="C973" s="112"/>
      <c r="D973" s="112"/>
      <c r="E973" s="112"/>
      <c r="F973" s="112"/>
      <c r="G973" s="112"/>
      <c r="H973" s="112"/>
      <c r="I973" s="112"/>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row>
    <row r="974" spans="1:63" ht="16.5" customHeight="1">
      <c r="A974" s="112"/>
      <c r="B974" s="112"/>
      <c r="C974" s="112"/>
      <c r="D974" s="112"/>
      <c r="E974" s="112"/>
      <c r="F974" s="112"/>
      <c r="G974" s="112"/>
      <c r="H974" s="112"/>
      <c r="I974" s="112"/>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row>
    <row r="975" spans="1:63" ht="16.5" customHeight="1">
      <c r="A975" s="112"/>
      <c r="B975" s="112"/>
      <c r="C975" s="112"/>
      <c r="D975" s="112"/>
      <c r="E975" s="112"/>
      <c r="F975" s="112"/>
      <c r="G975" s="112"/>
      <c r="H975" s="112"/>
      <c r="I975" s="112"/>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row>
    <row r="976" spans="1:63" ht="16.5" customHeight="1">
      <c r="A976" s="112"/>
      <c r="B976" s="112"/>
      <c r="C976" s="112"/>
      <c r="D976" s="112"/>
      <c r="E976" s="112"/>
      <c r="F976" s="112"/>
      <c r="G976" s="112"/>
      <c r="H976" s="112"/>
      <c r="I976" s="112"/>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row>
    <row r="977" spans="1:63" ht="16.5" customHeight="1">
      <c r="A977" s="112"/>
      <c r="B977" s="112"/>
      <c r="C977" s="112"/>
      <c r="D977" s="112"/>
      <c r="E977" s="112"/>
      <c r="F977" s="112"/>
      <c r="G977" s="112"/>
      <c r="H977" s="112"/>
      <c r="I977" s="112"/>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row>
    <row r="978" spans="1:63" ht="16.5" customHeight="1">
      <c r="A978" s="112"/>
      <c r="B978" s="112"/>
      <c r="C978" s="112"/>
      <c r="D978" s="112"/>
      <c r="E978" s="112"/>
      <c r="F978" s="112"/>
      <c r="G978" s="112"/>
      <c r="H978" s="112"/>
      <c r="I978" s="112"/>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row>
    <row r="979" spans="1:63" ht="16.5" customHeight="1">
      <c r="A979" s="112"/>
      <c r="B979" s="112"/>
      <c r="C979" s="112"/>
      <c r="D979" s="112"/>
      <c r="E979" s="112"/>
      <c r="F979" s="112"/>
      <c r="G979" s="112"/>
      <c r="H979" s="112"/>
      <c r="I979" s="112"/>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row>
    <row r="980" spans="1:63" ht="16.5" customHeight="1">
      <c r="A980" s="112"/>
      <c r="B980" s="112"/>
      <c r="C980" s="112"/>
      <c r="D980" s="112"/>
      <c r="E980" s="112"/>
      <c r="F980" s="112"/>
      <c r="G980" s="112"/>
      <c r="H980" s="112"/>
      <c r="I980" s="112"/>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row>
    <row r="981" spans="1:63" ht="16.5" customHeight="1">
      <c r="A981" s="112"/>
      <c r="B981" s="112"/>
      <c r="C981" s="112"/>
      <c r="D981" s="112"/>
      <c r="E981" s="112"/>
      <c r="F981" s="112"/>
      <c r="G981" s="112"/>
      <c r="H981" s="112"/>
      <c r="I981" s="112"/>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row>
    <row r="982" spans="1:63" ht="16.5" customHeight="1">
      <c r="A982" s="112"/>
      <c r="B982" s="112"/>
      <c r="C982" s="112"/>
      <c r="D982" s="112"/>
      <c r="E982" s="112"/>
      <c r="F982" s="112"/>
      <c r="G982" s="112"/>
      <c r="H982" s="112"/>
      <c r="I982" s="112"/>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row>
    <row r="983" spans="1:63" ht="16.5" customHeight="1">
      <c r="A983" s="112"/>
      <c r="B983" s="112"/>
      <c r="C983" s="112"/>
      <c r="D983" s="112"/>
      <c r="E983" s="112"/>
      <c r="F983" s="112"/>
      <c r="G983" s="112"/>
      <c r="H983" s="112"/>
      <c r="I983" s="112"/>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row>
    <row r="984" spans="1:63" ht="16.5" customHeight="1">
      <c r="A984" s="112"/>
      <c r="B984" s="112"/>
      <c r="C984" s="112"/>
      <c r="D984" s="112"/>
      <c r="E984" s="112"/>
      <c r="F984" s="112"/>
      <c r="G984" s="112"/>
      <c r="H984" s="112"/>
      <c r="I984" s="112"/>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row>
    <row r="985" spans="1:63" ht="16.5" customHeight="1">
      <c r="A985" s="112"/>
      <c r="B985" s="112"/>
      <c r="C985" s="112"/>
      <c r="D985" s="112"/>
      <c r="E985" s="112"/>
      <c r="F985" s="112"/>
      <c r="G985" s="112"/>
      <c r="H985" s="112"/>
      <c r="I985" s="112"/>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row>
    <row r="986" spans="1:63" ht="16.5" customHeight="1">
      <c r="A986" s="112"/>
      <c r="B986" s="112"/>
      <c r="C986" s="112"/>
      <c r="D986" s="112"/>
      <c r="E986" s="112"/>
      <c r="F986" s="112"/>
      <c r="G986" s="112"/>
      <c r="H986" s="112"/>
      <c r="I986" s="112"/>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row>
    <row r="987" spans="1:63" ht="16.5" customHeight="1">
      <c r="A987" s="112"/>
      <c r="B987" s="112"/>
      <c r="C987" s="112"/>
      <c r="D987" s="112"/>
      <c r="E987" s="112"/>
      <c r="F987" s="112"/>
      <c r="G987" s="112"/>
      <c r="H987" s="112"/>
      <c r="I987" s="112"/>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row>
    <row r="988" spans="1:63" ht="16.5" customHeight="1">
      <c r="A988" s="112"/>
      <c r="B988" s="112"/>
      <c r="C988" s="112"/>
      <c r="D988" s="112"/>
      <c r="E988" s="112"/>
      <c r="F988" s="112"/>
      <c r="G988" s="112"/>
      <c r="H988" s="112"/>
      <c r="I988" s="112"/>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row>
    <row r="989" spans="1:63" ht="16.5" customHeight="1">
      <c r="A989" s="112"/>
      <c r="B989" s="112"/>
      <c r="C989" s="112"/>
      <c r="D989" s="112"/>
      <c r="E989" s="112"/>
      <c r="F989" s="112"/>
      <c r="G989" s="112"/>
      <c r="H989" s="112"/>
      <c r="I989" s="112"/>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row>
    <row r="990" spans="1:63" ht="16.5" customHeight="1">
      <c r="A990" s="112"/>
      <c r="B990" s="112"/>
      <c r="C990" s="112"/>
      <c r="D990" s="112"/>
      <c r="E990" s="112"/>
      <c r="F990" s="112"/>
      <c r="G990" s="112"/>
      <c r="H990" s="112"/>
      <c r="I990" s="112"/>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row>
    <row r="991" spans="1:63" ht="16.5" customHeight="1">
      <c r="A991" s="112"/>
      <c r="B991" s="112"/>
      <c r="C991" s="112"/>
      <c r="D991" s="112"/>
      <c r="E991" s="112"/>
      <c r="F991" s="112"/>
      <c r="G991" s="112"/>
      <c r="H991" s="112"/>
      <c r="I991" s="112"/>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row>
    <row r="992" spans="1:63" ht="16.5" customHeight="1">
      <c r="A992" s="112"/>
      <c r="B992" s="112"/>
      <c r="C992" s="112"/>
      <c r="D992" s="112"/>
      <c r="E992" s="112"/>
      <c r="F992" s="112"/>
      <c r="G992" s="112"/>
      <c r="H992" s="112"/>
      <c r="I992" s="112"/>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row>
    <row r="993" spans="1:63" ht="16.5" customHeight="1">
      <c r="A993" s="112"/>
      <c r="B993" s="112"/>
      <c r="C993" s="112"/>
      <c r="D993" s="112"/>
      <c r="E993" s="112"/>
      <c r="F993" s="112"/>
      <c r="G993" s="112"/>
      <c r="H993" s="112"/>
      <c r="I993" s="112"/>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row>
    <row r="994" spans="1:63" ht="16.5" customHeight="1">
      <c r="A994" s="112"/>
      <c r="B994" s="112"/>
      <c r="C994" s="112"/>
      <c r="D994" s="112"/>
      <c r="E994" s="112"/>
      <c r="F994" s="112"/>
      <c r="G994" s="112"/>
      <c r="H994" s="112"/>
      <c r="I994" s="112"/>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row>
    <row r="995" spans="1:63" ht="16.5" customHeight="1">
      <c r="A995" s="112"/>
      <c r="B995" s="112"/>
      <c r="C995" s="112"/>
      <c r="D995" s="112"/>
      <c r="E995" s="112"/>
      <c r="F995" s="112"/>
      <c r="G995" s="112"/>
      <c r="H995" s="112"/>
      <c r="I995" s="112"/>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row>
    <row r="996" spans="1:63" ht="16.5" customHeight="1">
      <c r="A996" s="112"/>
      <c r="B996" s="112"/>
      <c r="C996" s="112"/>
      <c r="D996" s="112"/>
      <c r="E996" s="112"/>
      <c r="F996" s="112"/>
      <c r="G996" s="112"/>
      <c r="H996" s="112"/>
      <c r="I996" s="112"/>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row>
    <row r="997" spans="1:63" ht="16.5" customHeight="1">
      <c r="A997" s="112"/>
      <c r="B997" s="112"/>
      <c r="C997" s="112"/>
      <c r="D997" s="112"/>
      <c r="E997" s="112"/>
      <c r="F997" s="112"/>
      <c r="G997" s="112"/>
      <c r="H997" s="112"/>
      <c r="I997" s="112"/>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row>
    <row r="998" spans="1:63" ht="16.5" customHeight="1">
      <c r="A998" s="112"/>
      <c r="B998" s="112"/>
      <c r="C998" s="112"/>
      <c r="D998" s="112"/>
      <c r="E998" s="112"/>
      <c r="F998" s="112"/>
      <c r="G998" s="112"/>
      <c r="H998" s="112"/>
      <c r="I998" s="112"/>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row>
    <row r="999" spans="1:63" ht="16.5" customHeight="1">
      <c r="A999" s="112"/>
      <c r="B999" s="112"/>
      <c r="C999" s="112"/>
      <c r="D999" s="112"/>
      <c r="E999" s="112"/>
      <c r="F999" s="112"/>
      <c r="G999" s="112"/>
      <c r="H999" s="112"/>
      <c r="I999" s="112"/>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row>
    <row r="1000" spans="1:63" ht="16.5" customHeight="1">
      <c r="A1000" s="112"/>
      <c r="B1000" s="112"/>
      <c r="C1000" s="112"/>
      <c r="D1000" s="112"/>
      <c r="E1000" s="112"/>
      <c r="F1000" s="112"/>
      <c r="G1000" s="112"/>
      <c r="H1000" s="112"/>
      <c r="I1000" s="112"/>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row>
  </sheetData>
  <sheetProtection algorithmName="SHA-512" hashValue="si0GGmnQnLs0X14g7FMSS2Da+kfOf54pHiXRwq6+B9RQIlYEk1nTHW7LbH8+cJiFc5xg4R9nJmlnpXz5joZVfA==" saltValue="gNjs9jMMzYBIkybOpMV3JQ==" spinCount="100000" sheet="1" objects="1" scenarios="1"/>
  <mergeCells count="335">
    <mergeCell ref="C1:Q1"/>
    <mergeCell ref="R1:AO4"/>
    <mergeCell ref="AP1:AS1"/>
    <mergeCell ref="C2:Q2"/>
    <mergeCell ref="AP2:AS2"/>
    <mergeCell ref="C3:Q3"/>
    <mergeCell ref="AP3:AS3"/>
    <mergeCell ref="C4:Q4"/>
    <mergeCell ref="AP4:AS4"/>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8:A24"/>
    <mergeCell ref="C18:C24"/>
    <mergeCell ref="D18:D24"/>
    <mergeCell ref="E18:E24"/>
    <mergeCell ref="F18:F24"/>
    <mergeCell ref="G18:G24"/>
    <mergeCell ref="H18:H24"/>
    <mergeCell ref="I18:I24"/>
    <mergeCell ref="J18:J24"/>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I39:AI45"/>
    <mergeCell ref="AJ39:AJ45"/>
    <mergeCell ref="AO39:AO45"/>
    <mergeCell ref="AG46:AG52"/>
    <mergeCell ref="AI46:AI52"/>
    <mergeCell ref="AJ46:AJ52"/>
    <mergeCell ref="AO46:AO52"/>
    <mergeCell ref="AP46:AP52"/>
    <mergeCell ref="AQ46:AS52"/>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D53:D59"/>
    <mergeCell ref="E53:E59"/>
    <mergeCell ref="F53:F59"/>
    <mergeCell ref="G60:G66"/>
    <mergeCell ref="H60:H66"/>
    <mergeCell ref="I60:I66"/>
    <mergeCell ref="J60:J66"/>
    <mergeCell ref="K60:K66"/>
    <mergeCell ref="L60:L66"/>
    <mergeCell ref="AI53:AI59"/>
    <mergeCell ref="AJ53:AJ59"/>
    <mergeCell ref="AO53:AO59"/>
    <mergeCell ref="G53:G59"/>
    <mergeCell ref="AG60:AG66"/>
    <mergeCell ref="AI60:AI66"/>
    <mergeCell ref="AJ60:AJ66"/>
    <mergeCell ref="AO60:AO66"/>
    <mergeCell ref="AP60:AP66"/>
    <mergeCell ref="C67:C73"/>
    <mergeCell ref="D67:D73"/>
    <mergeCell ref="E67:E73"/>
    <mergeCell ref="F67:F73"/>
    <mergeCell ref="G74:G80"/>
    <mergeCell ref="H74:H80"/>
    <mergeCell ref="I74:I80"/>
    <mergeCell ref="J74:J80"/>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G67:G73"/>
    <mergeCell ref="AG74:AG80"/>
    <mergeCell ref="AI74:AI80"/>
    <mergeCell ref="AJ74:AJ80"/>
    <mergeCell ref="AO74:AO80"/>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AQ74:AS80"/>
    <mergeCell ref="M74:M80"/>
    <mergeCell ref="N74:N80"/>
    <mergeCell ref="O74:O80"/>
    <mergeCell ref="P74:P80"/>
    <mergeCell ref="Q74:Q80"/>
    <mergeCell ref="AE74:AE80"/>
    <mergeCell ref="AP81:AP87"/>
    <mergeCell ref="AQ81:AS87"/>
    <mergeCell ref="AE81:AE87"/>
    <mergeCell ref="AG81:AG87"/>
    <mergeCell ref="C81:C87"/>
    <mergeCell ref="D81:D87"/>
    <mergeCell ref="E81:E87"/>
    <mergeCell ref="F81:F87"/>
    <mergeCell ref="G88:G94"/>
    <mergeCell ref="H88:H94"/>
    <mergeCell ref="I88:I94"/>
    <mergeCell ref="J88:J94"/>
    <mergeCell ref="AP74:AP80"/>
    <mergeCell ref="K74:K80"/>
    <mergeCell ref="L74:L80"/>
    <mergeCell ref="AI81:AI87"/>
    <mergeCell ref="AJ81:AJ87"/>
    <mergeCell ref="AO81:AO87"/>
    <mergeCell ref="G81:G87"/>
    <mergeCell ref="AG88:AG94"/>
    <mergeCell ref="AI88:AI94"/>
    <mergeCell ref="AJ88:AJ94"/>
    <mergeCell ref="AO88:AO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AP88:AP94"/>
    <mergeCell ref="AQ88:AS94"/>
    <mergeCell ref="M88:M94"/>
    <mergeCell ref="N88:N94"/>
    <mergeCell ref="O88:O94"/>
    <mergeCell ref="P88:P94"/>
    <mergeCell ref="Q88:Q94"/>
    <mergeCell ref="AE88:AE94"/>
    <mergeCell ref="K88:K94"/>
    <mergeCell ref="L88:L94"/>
  </mergeCells>
  <conditionalFormatting sqref="K11">
    <cfRule type="cellIs" dxfId="6263" priority="1" operator="equal">
      <formula>"Muy Alta"</formula>
    </cfRule>
    <cfRule type="cellIs" dxfId="6262" priority="2" operator="equal">
      <formula>"Alta"</formula>
    </cfRule>
    <cfRule type="cellIs" dxfId="6261" priority="3" operator="equal">
      <formula>"Media"</formula>
    </cfRule>
    <cfRule type="cellIs" dxfId="6260" priority="4" operator="equal">
      <formula>"Baja"</formula>
    </cfRule>
    <cfRule type="cellIs" dxfId="6259" priority="5" operator="equal">
      <formula>"Muy Baja"</formula>
    </cfRule>
  </conditionalFormatting>
  <conditionalFormatting sqref="K18">
    <cfRule type="cellIs" dxfId="6258" priority="6" operator="equal">
      <formula>"Muy Alta"</formula>
    </cfRule>
    <cfRule type="cellIs" dxfId="6257" priority="7" operator="equal">
      <formula>"Alta"</formula>
    </cfRule>
    <cfRule type="cellIs" dxfId="6256" priority="8" operator="equal">
      <formula>"Media"</formula>
    </cfRule>
    <cfRule type="cellIs" dxfId="6255" priority="9" operator="equal">
      <formula>"Baja"</formula>
    </cfRule>
    <cfRule type="cellIs" dxfId="6254" priority="10" operator="equal">
      <formula>"Muy Baja"</formula>
    </cfRule>
  </conditionalFormatting>
  <conditionalFormatting sqref="K25">
    <cfRule type="cellIs" dxfId="6253" priority="11" operator="equal">
      <formula>"Muy Alta"</formula>
    </cfRule>
    <cfRule type="cellIs" dxfId="6252" priority="12" operator="equal">
      <formula>"Alta"</formula>
    </cfRule>
    <cfRule type="cellIs" dxfId="6251" priority="13" operator="equal">
      <formula>"Media"</formula>
    </cfRule>
    <cfRule type="cellIs" dxfId="6250" priority="14" operator="equal">
      <formula>"Baja"</formula>
    </cfRule>
    <cfRule type="cellIs" dxfId="6249" priority="15" operator="equal">
      <formula>"Muy Baja"</formula>
    </cfRule>
  </conditionalFormatting>
  <conditionalFormatting sqref="K32">
    <cfRule type="cellIs" dxfId="6248" priority="16" operator="equal">
      <formula>"Muy Alta"</formula>
    </cfRule>
    <cfRule type="cellIs" dxfId="6247" priority="17" operator="equal">
      <formula>"Alta"</formula>
    </cfRule>
    <cfRule type="cellIs" dxfId="6246" priority="18" operator="equal">
      <formula>"Media"</formula>
    </cfRule>
    <cfRule type="cellIs" dxfId="6245" priority="19" operator="equal">
      <formula>"Baja"</formula>
    </cfRule>
    <cfRule type="cellIs" dxfId="6244" priority="20" operator="equal">
      <formula>"Muy Baja"</formula>
    </cfRule>
  </conditionalFormatting>
  <conditionalFormatting sqref="K39">
    <cfRule type="cellIs" dxfId="6243" priority="21" operator="equal">
      <formula>"Muy Alta"</formula>
    </cfRule>
    <cfRule type="cellIs" dxfId="6242" priority="22" operator="equal">
      <formula>"Alta"</formula>
    </cfRule>
    <cfRule type="cellIs" dxfId="6241" priority="23" operator="equal">
      <formula>"Media"</formula>
    </cfRule>
    <cfRule type="cellIs" dxfId="6240" priority="24" operator="equal">
      <formula>"Baja"</formula>
    </cfRule>
    <cfRule type="cellIs" dxfId="6239" priority="25" operator="equal">
      <formula>"Muy Baja"</formula>
    </cfRule>
  </conditionalFormatting>
  <conditionalFormatting sqref="K46">
    <cfRule type="cellIs" dxfId="6238" priority="26" operator="equal">
      <formula>"Muy Alta"</formula>
    </cfRule>
    <cfRule type="cellIs" dxfId="6237" priority="27" operator="equal">
      <formula>"Alta"</formula>
    </cfRule>
    <cfRule type="cellIs" dxfId="6236" priority="28" operator="equal">
      <formula>"Media"</formula>
    </cfRule>
    <cfRule type="cellIs" dxfId="6235" priority="29" operator="equal">
      <formula>"Baja"</formula>
    </cfRule>
    <cfRule type="cellIs" dxfId="6234" priority="30" operator="equal">
      <formula>"Muy Baja"</formula>
    </cfRule>
  </conditionalFormatting>
  <conditionalFormatting sqref="K53">
    <cfRule type="cellIs" dxfId="6233" priority="31" operator="equal">
      <formula>"Muy Alta"</formula>
    </cfRule>
    <cfRule type="cellIs" dxfId="6232" priority="32" operator="equal">
      <formula>"Alta"</formula>
    </cfRule>
    <cfRule type="cellIs" dxfId="6231" priority="33" operator="equal">
      <formula>"Media"</formula>
    </cfRule>
    <cfRule type="cellIs" dxfId="6230" priority="34" operator="equal">
      <formula>"Baja"</formula>
    </cfRule>
    <cfRule type="cellIs" dxfId="6229" priority="35" operator="equal">
      <formula>"Muy Baja"</formula>
    </cfRule>
  </conditionalFormatting>
  <conditionalFormatting sqref="K60">
    <cfRule type="cellIs" dxfId="6228" priority="36" operator="equal">
      <formula>"Muy Alta"</formula>
    </cfRule>
    <cfRule type="cellIs" dxfId="6227" priority="37" operator="equal">
      <formula>"Alta"</formula>
    </cfRule>
    <cfRule type="cellIs" dxfId="6226" priority="38" operator="equal">
      <formula>"Media"</formula>
    </cfRule>
    <cfRule type="cellIs" dxfId="6225" priority="39" operator="equal">
      <formula>"Baja"</formula>
    </cfRule>
    <cfRule type="cellIs" dxfId="6224" priority="40" operator="equal">
      <formula>"Muy Baja"</formula>
    </cfRule>
  </conditionalFormatting>
  <conditionalFormatting sqref="K67">
    <cfRule type="cellIs" dxfId="6223" priority="233" operator="equal">
      <formula>"Muy Alta"</formula>
    </cfRule>
    <cfRule type="cellIs" dxfId="6222" priority="234" operator="equal">
      <formula>"Alta"</formula>
    </cfRule>
    <cfRule type="cellIs" dxfId="6221" priority="235" operator="equal">
      <formula>"Media"</formula>
    </cfRule>
    <cfRule type="cellIs" dxfId="6220" priority="236" operator="equal">
      <formula>"Baja"</formula>
    </cfRule>
    <cfRule type="cellIs" dxfId="6219" priority="237" operator="equal">
      <formula>"Muy Baja"</formula>
    </cfRule>
  </conditionalFormatting>
  <conditionalFormatting sqref="K74">
    <cfRule type="cellIs" dxfId="6218" priority="262" operator="equal">
      <formula>"Muy Alta"</formula>
    </cfRule>
    <cfRule type="cellIs" dxfId="6217" priority="263" operator="equal">
      <formula>"Alta"</formula>
    </cfRule>
    <cfRule type="cellIs" dxfId="6216" priority="264" operator="equal">
      <formula>"Media"</formula>
    </cfRule>
    <cfRule type="cellIs" dxfId="6215" priority="265" operator="equal">
      <formula>"Baja"</formula>
    </cfRule>
    <cfRule type="cellIs" dxfId="6214" priority="266" operator="equal">
      <formula>"Muy Baja"</formula>
    </cfRule>
  </conditionalFormatting>
  <conditionalFormatting sqref="K81">
    <cfRule type="cellIs" dxfId="6213" priority="291" operator="equal">
      <formula>"Muy Alta"</formula>
    </cfRule>
    <cfRule type="cellIs" dxfId="6212" priority="292" operator="equal">
      <formula>"Alta"</formula>
    </cfRule>
    <cfRule type="cellIs" dxfId="6211" priority="293" operator="equal">
      <formula>"Media"</formula>
    </cfRule>
    <cfRule type="cellIs" dxfId="6210" priority="294" operator="equal">
      <formula>"Baja"</formula>
    </cfRule>
    <cfRule type="cellIs" dxfId="6209" priority="295" operator="equal">
      <formula>"Muy Baja"</formula>
    </cfRule>
  </conditionalFormatting>
  <conditionalFormatting sqref="K88">
    <cfRule type="cellIs" dxfId="6208" priority="311" operator="equal">
      <formula>"Muy Alta"</formula>
    </cfRule>
    <cfRule type="cellIs" dxfId="6207" priority="312" operator="equal">
      <formula>"Alta"</formula>
    </cfRule>
    <cfRule type="cellIs" dxfId="6206" priority="313" operator="equal">
      <formula>"Media"</formula>
    </cfRule>
    <cfRule type="cellIs" dxfId="6205" priority="314" operator="equal">
      <formula>"Baja"</formula>
    </cfRule>
    <cfRule type="cellIs" dxfId="6204" priority="315" operator="equal">
      <formula>"Muy Baja"</formula>
    </cfRule>
  </conditionalFormatting>
  <conditionalFormatting sqref="N11">
    <cfRule type="containsText" dxfId="6203" priority="41" operator="containsText" text="❌">
      <formula>NOT(ISERROR(SEARCH(("❌"),(N11))))</formula>
    </cfRule>
  </conditionalFormatting>
  <conditionalFormatting sqref="N18">
    <cfRule type="containsText" dxfId="6202" priority="42" operator="containsText" text="❌">
      <formula>NOT(ISERROR(SEARCH(("❌"),(N18))))</formula>
    </cfRule>
  </conditionalFormatting>
  <conditionalFormatting sqref="N25">
    <cfRule type="containsText" dxfId="6201" priority="43" operator="containsText" text="❌">
      <formula>NOT(ISERROR(SEARCH(("❌"),(N25))))</formula>
    </cfRule>
  </conditionalFormatting>
  <conditionalFormatting sqref="N32">
    <cfRule type="containsText" dxfId="6200" priority="44" operator="containsText" text="❌">
      <formula>NOT(ISERROR(SEARCH(("❌"),(N32))))</formula>
    </cfRule>
  </conditionalFormatting>
  <conditionalFormatting sqref="N39">
    <cfRule type="containsText" dxfId="6199" priority="45" operator="containsText" text="❌">
      <formula>NOT(ISERROR(SEARCH(("❌"),(N39))))</formula>
    </cfRule>
  </conditionalFormatting>
  <conditionalFormatting sqref="N46">
    <cfRule type="containsText" dxfId="6198" priority="46" operator="containsText" text="❌">
      <formula>NOT(ISERROR(SEARCH(("❌"),(N46))))</formula>
    </cfRule>
  </conditionalFormatting>
  <conditionalFormatting sqref="N53">
    <cfRule type="containsText" dxfId="6197" priority="47" operator="containsText" text="❌">
      <formula>NOT(ISERROR(SEARCH(("❌"),(N53))))</formula>
    </cfRule>
  </conditionalFormatting>
  <conditionalFormatting sqref="N60">
    <cfRule type="containsText" dxfId="6196" priority="48" operator="containsText" text="❌">
      <formula>NOT(ISERROR(SEARCH(("❌"),(N60))))</formula>
    </cfRule>
  </conditionalFormatting>
  <conditionalFormatting sqref="N67">
    <cfRule type="containsText" dxfId="6195" priority="238" operator="containsText" text="❌">
      <formula>NOT(ISERROR(SEARCH(("❌"),(N67))))</formula>
    </cfRule>
  </conditionalFormatting>
  <conditionalFormatting sqref="N74">
    <cfRule type="containsText" dxfId="6194" priority="267" operator="containsText" text="❌">
      <formula>NOT(ISERROR(SEARCH(("❌"),(N74))))</formula>
    </cfRule>
  </conditionalFormatting>
  <conditionalFormatting sqref="N81">
    <cfRule type="containsText" dxfId="6193" priority="296" operator="containsText" text="❌">
      <formula>NOT(ISERROR(SEARCH(("❌"),(N81))))</formula>
    </cfRule>
  </conditionalFormatting>
  <conditionalFormatting sqref="N88">
    <cfRule type="containsText" dxfId="6192" priority="316" operator="containsText" text="❌">
      <formula>NOT(ISERROR(SEARCH(("❌"),(N88))))</formula>
    </cfRule>
  </conditionalFormatting>
  <conditionalFormatting sqref="O11">
    <cfRule type="cellIs" dxfId="6191" priority="49" operator="equal">
      <formula>"Catastrófico"</formula>
    </cfRule>
    <cfRule type="cellIs" dxfId="6190" priority="50" operator="equal">
      <formula>"Mayor"</formula>
    </cfRule>
    <cfRule type="cellIs" dxfId="6189" priority="51" operator="equal">
      <formula>"Moderado"</formula>
    </cfRule>
    <cfRule type="cellIs" dxfId="6188" priority="52" operator="equal">
      <formula>"Menor"</formula>
    </cfRule>
    <cfRule type="cellIs" dxfId="6187" priority="53" operator="equal">
      <formula>"Leve"</formula>
    </cfRule>
  </conditionalFormatting>
  <conditionalFormatting sqref="O18">
    <cfRule type="cellIs" dxfId="6186" priority="54" operator="equal">
      <formula>"Catastrófico"</formula>
    </cfRule>
    <cfRule type="cellIs" dxfId="6185" priority="55" operator="equal">
      <formula>"Mayor"</formula>
    </cfRule>
    <cfRule type="cellIs" dxfId="6184" priority="56" operator="equal">
      <formula>"Moderado"</formula>
    </cfRule>
    <cfRule type="cellIs" dxfId="6183" priority="57" operator="equal">
      <formula>"Menor"</formula>
    </cfRule>
    <cfRule type="cellIs" dxfId="6182" priority="58" operator="equal">
      <formula>"Leve"</formula>
    </cfRule>
  </conditionalFormatting>
  <conditionalFormatting sqref="O25">
    <cfRule type="cellIs" dxfId="6181" priority="59" operator="equal">
      <formula>"Catastrófico"</formula>
    </cfRule>
    <cfRule type="cellIs" dxfId="6180" priority="60" operator="equal">
      <formula>"Mayor"</formula>
    </cfRule>
    <cfRule type="cellIs" dxfId="6179" priority="61" operator="equal">
      <formula>"Moderado"</formula>
    </cfRule>
    <cfRule type="cellIs" dxfId="6178" priority="62" operator="equal">
      <formula>"Menor"</formula>
    </cfRule>
    <cfRule type="cellIs" dxfId="6177" priority="63" operator="equal">
      <formula>"Leve"</formula>
    </cfRule>
  </conditionalFormatting>
  <conditionalFormatting sqref="O32">
    <cfRule type="cellIs" dxfId="6176" priority="64" operator="equal">
      <formula>"Catastrófico"</formula>
    </cfRule>
    <cfRule type="cellIs" dxfId="6175" priority="65" operator="equal">
      <formula>"Mayor"</formula>
    </cfRule>
    <cfRule type="cellIs" dxfId="6174" priority="66" operator="equal">
      <formula>"Moderado"</formula>
    </cfRule>
    <cfRule type="cellIs" dxfId="6173" priority="67" operator="equal">
      <formula>"Menor"</formula>
    </cfRule>
    <cfRule type="cellIs" dxfId="6172" priority="68" operator="equal">
      <formula>"Leve"</formula>
    </cfRule>
  </conditionalFormatting>
  <conditionalFormatting sqref="O39">
    <cfRule type="cellIs" dxfId="6171" priority="69" operator="equal">
      <formula>"Catastrófico"</formula>
    </cfRule>
    <cfRule type="cellIs" dxfId="6170" priority="70" operator="equal">
      <formula>"Mayor"</formula>
    </cfRule>
    <cfRule type="cellIs" dxfId="6169" priority="71" operator="equal">
      <formula>"Moderado"</formula>
    </cfRule>
    <cfRule type="cellIs" dxfId="6168" priority="72" operator="equal">
      <formula>"Menor"</formula>
    </cfRule>
    <cfRule type="cellIs" dxfId="6167" priority="73" operator="equal">
      <formula>"Leve"</formula>
    </cfRule>
  </conditionalFormatting>
  <conditionalFormatting sqref="O46">
    <cfRule type="cellIs" dxfId="6166" priority="74" operator="equal">
      <formula>"Catastrófico"</formula>
    </cfRule>
    <cfRule type="cellIs" dxfId="6165" priority="75" operator="equal">
      <formula>"Mayor"</formula>
    </cfRule>
    <cfRule type="cellIs" dxfId="6164" priority="76" operator="equal">
      <formula>"Moderado"</formula>
    </cfRule>
    <cfRule type="cellIs" dxfId="6163" priority="77" operator="equal">
      <formula>"Menor"</formula>
    </cfRule>
    <cfRule type="cellIs" dxfId="6162" priority="78" operator="equal">
      <formula>"Leve"</formula>
    </cfRule>
  </conditionalFormatting>
  <conditionalFormatting sqref="O53">
    <cfRule type="cellIs" dxfId="6161" priority="79" operator="equal">
      <formula>"Catastrófico"</formula>
    </cfRule>
    <cfRule type="cellIs" dxfId="6160" priority="80" operator="equal">
      <formula>"Mayor"</formula>
    </cfRule>
    <cfRule type="cellIs" dxfId="6159" priority="81" operator="equal">
      <formula>"Moderado"</formula>
    </cfRule>
    <cfRule type="cellIs" dxfId="6158" priority="82" operator="equal">
      <formula>"Menor"</formula>
    </cfRule>
    <cfRule type="cellIs" dxfId="6157" priority="83" operator="equal">
      <formula>"Leve"</formula>
    </cfRule>
  </conditionalFormatting>
  <conditionalFormatting sqref="O60">
    <cfRule type="cellIs" dxfId="6156" priority="84" operator="equal">
      <formula>"Catastrófico"</formula>
    </cfRule>
    <cfRule type="cellIs" dxfId="6155" priority="85" operator="equal">
      <formula>"Mayor"</formula>
    </cfRule>
    <cfRule type="cellIs" dxfId="6154" priority="86" operator="equal">
      <formula>"Moderado"</formula>
    </cfRule>
    <cfRule type="cellIs" dxfId="6153" priority="87" operator="equal">
      <formula>"Menor"</formula>
    </cfRule>
    <cfRule type="cellIs" dxfId="6152" priority="88" operator="equal">
      <formula>"Leve"</formula>
    </cfRule>
  </conditionalFormatting>
  <conditionalFormatting sqref="O67">
    <cfRule type="cellIs" dxfId="6151" priority="239" operator="equal">
      <formula>"Catastrófico"</formula>
    </cfRule>
    <cfRule type="cellIs" dxfId="6150" priority="240" operator="equal">
      <formula>"Mayor"</formula>
    </cfRule>
    <cfRule type="cellIs" dxfId="6149" priority="241" operator="equal">
      <formula>"Moderado"</formula>
    </cfRule>
    <cfRule type="cellIs" dxfId="6148" priority="242" operator="equal">
      <formula>"Menor"</formula>
    </cfRule>
    <cfRule type="cellIs" dxfId="6147" priority="243" operator="equal">
      <formula>"Leve"</formula>
    </cfRule>
  </conditionalFormatting>
  <conditionalFormatting sqref="O74">
    <cfRule type="cellIs" dxfId="6146" priority="268" operator="equal">
      <formula>"Catastrófico"</formula>
    </cfRule>
    <cfRule type="cellIs" dxfId="6145" priority="269" operator="equal">
      <formula>"Mayor"</formula>
    </cfRule>
    <cfRule type="cellIs" dxfId="6144" priority="270" operator="equal">
      <formula>"Moderado"</formula>
    </cfRule>
    <cfRule type="cellIs" dxfId="6143" priority="271" operator="equal">
      <formula>"Menor"</formula>
    </cfRule>
    <cfRule type="cellIs" dxfId="6142" priority="272" operator="equal">
      <formula>"Leve"</formula>
    </cfRule>
  </conditionalFormatting>
  <conditionalFormatting sqref="O81">
    <cfRule type="cellIs" dxfId="6141" priority="297" operator="equal">
      <formula>"Catastrófico"</formula>
    </cfRule>
    <cfRule type="cellIs" dxfId="6140" priority="298" operator="equal">
      <formula>"Mayor"</formula>
    </cfRule>
    <cfRule type="cellIs" dxfId="6139" priority="299" operator="equal">
      <formula>"Moderado"</formula>
    </cfRule>
    <cfRule type="cellIs" dxfId="6138" priority="300" operator="equal">
      <formula>"Menor"</formula>
    </cfRule>
    <cfRule type="cellIs" dxfId="6137" priority="301" operator="equal">
      <formula>"Leve"</formula>
    </cfRule>
  </conditionalFormatting>
  <conditionalFormatting sqref="O88">
    <cfRule type="cellIs" dxfId="6136" priority="317" operator="equal">
      <formula>"Catastrófico"</formula>
    </cfRule>
    <cfRule type="cellIs" dxfId="6135" priority="318" operator="equal">
      <formula>"Mayor"</formula>
    </cfRule>
    <cfRule type="cellIs" dxfId="6134" priority="319" operator="equal">
      <formula>"Moderado"</formula>
    </cfRule>
    <cfRule type="cellIs" dxfId="6133" priority="320" operator="equal">
      <formula>"Menor"</formula>
    </cfRule>
    <cfRule type="cellIs" dxfId="6132" priority="321" operator="equal">
      <formula>"Leve"</formula>
    </cfRule>
  </conditionalFormatting>
  <conditionalFormatting sqref="Q11">
    <cfRule type="cellIs" dxfId="6131" priority="89" operator="equal">
      <formula>"Extremo"</formula>
    </cfRule>
    <cfRule type="cellIs" dxfId="6130" priority="90" operator="equal">
      <formula>"Alto"</formula>
    </cfRule>
    <cfRule type="cellIs" dxfId="6129" priority="91" operator="equal">
      <formula>"Moderado"</formula>
    </cfRule>
    <cfRule type="cellIs" dxfId="6128" priority="92" operator="equal">
      <formula>"Bajo"</formula>
    </cfRule>
  </conditionalFormatting>
  <conditionalFormatting sqref="Q18">
    <cfRule type="cellIs" dxfId="6127" priority="93" operator="equal">
      <formula>"Extremo"</formula>
    </cfRule>
    <cfRule type="cellIs" dxfId="6126" priority="94" operator="equal">
      <formula>"Alto"</formula>
    </cfRule>
    <cfRule type="cellIs" dxfId="6125" priority="95" operator="equal">
      <formula>"Moderado"</formula>
    </cfRule>
    <cfRule type="cellIs" dxfId="6124" priority="96" operator="equal">
      <formula>"Bajo"</formula>
    </cfRule>
  </conditionalFormatting>
  <conditionalFormatting sqref="Q25">
    <cfRule type="cellIs" dxfId="6123" priority="97" operator="equal">
      <formula>"Extremo"</formula>
    </cfRule>
    <cfRule type="cellIs" dxfId="6122" priority="98" operator="equal">
      <formula>"Alto"</formula>
    </cfRule>
    <cfRule type="cellIs" dxfId="6121" priority="99" operator="equal">
      <formula>"Moderado"</formula>
    </cfRule>
    <cfRule type="cellIs" dxfId="6120" priority="100" operator="equal">
      <formula>"Bajo"</formula>
    </cfRule>
  </conditionalFormatting>
  <conditionalFormatting sqref="Q32">
    <cfRule type="cellIs" dxfId="6119" priority="101" operator="equal">
      <formula>"Extremo"</formula>
    </cfRule>
    <cfRule type="cellIs" dxfId="6118" priority="102" operator="equal">
      <formula>"Alto"</formula>
    </cfRule>
    <cfRule type="cellIs" dxfId="6117" priority="103" operator="equal">
      <formula>"Moderado"</formula>
    </cfRule>
    <cfRule type="cellIs" dxfId="6116" priority="104" operator="equal">
      <formula>"Bajo"</formula>
    </cfRule>
  </conditionalFormatting>
  <conditionalFormatting sqref="Q39">
    <cfRule type="cellIs" dxfId="6115" priority="105" operator="equal">
      <formula>"Extremo"</formula>
    </cfRule>
    <cfRule type="cellIs" dxfId="6114" priority="106" operator="equal">
      <formula>"Alto"</formula>
    </cfRule>
    <cfRule type="cellIs" dxfId="6113" priority="107" operator="equal">
      <formula>"Moderado"</formula>
    </cfRule>
    <cfRule type="cellIs" dxfId="6112" priority="108" operator="equal">
      <formula>"Bajo"</formula>
    </cfRule>
  </conditionalFormatting>
  <conditionalFormatting sqref="Q46">
    <cfRule type="cellIs" dxfId="6111" priority="109" operator="equal">
      <formula>"Extremo"</formula>
    </cfRule>
    <cfRule type="cellIs" dxfId="6110" priority="110" operator="equal">
      <formula>"Alto"</formula>
    </cfRule>
    <cfRule type="cellIs" dxfId="6109" priority="111" operator="equal">
      <formula>"Moderado"</formula>
    </cfRule>
    <cfRule type="cellIs" dxfId="6108" priority="112" operator="equal">
      <formula>"Bajo"</formula>
    </cfRule>
  </conditionalFormatting>
  <conditionalFormatting sqref="Q53">
    <cfRule type="cellIs" dxfId="6107" priority="113" operator="equal">
      <formula>"Extremo"</formula>
    </cfRule>
    <cfRule type="cellIs" dxfId="6106" priority="114" operator="equal">
      <formula>"Alto"</formula>
    </cfRule>
    <cfRule type="cellIs" dxfId="6105" priority="115" operator="equal">
      <formula>"Moderado"</formula>
    </cfRule>
    <cfRule type="cellIs" dxfId="6104" priority="116" operator="equal">
      <formula>"Bajo"</formula>
    </cfRule>
  </conditionalFormatting>
  <conditionalFormatting sqref="Q60">
    <cfRule type="cellIs" dxfId="6103" priority="117" operator="equal">
      <formula>"Extremo"</formula>
    </cfRule>
    <cfRule type="cellIs" dxfId="6102" priority="118" operator="equal">
      <formula>"Alto"</formula>
    </cfRule>
    <cfRule type="cellIs" dxfId="6101" priority="119" operator="equal">
      <formula>"Moderado"</formula>
    </cfRule>
    <cfRule type="cellIs" dxfId="6100" priority="120" operator="equal">
      <formula>"Bajo"</formula>
    </cfRule>
  </conditionalFormatting>
  <conditionalFormatting sqref="Q67">
    <cfRule type="cellIs" dxfId="6099" priority="244" operator="equal">
      <formula>"Extremo"</formula>
    </cfRule>
    <cfRule type="cellIs" dxfId="6098" priority="245" operator="equal">
      <formula>"Alto"</formula>
    </cfRule>
    <cfRule type="cellIs" dxfId="6097" priority="246" operator="equal">
      <formula>"Moderado"</formula>
    </cfRule>
    <cfRule type="cellIs" dxfId="6096" priority="247" operator="equal">
      <formula>"Bajo"</formula>
    </cfRule>
  </conditionalFormatting>
  <conditionalFormatting sqref="Q74">
    <cfRule type="cellIs" dxfId="6095" priority="273" operator="equal">
      <formula>"Extremo"</formula>
    </cfRule>
    <cfRule type="cellIs" dxfId="6094" priority="274" operator="equal">
      <formula>"Alto"</formula>
    </cfRule>
    <cfRule type="cellIs" dxfId="6093" priority="275" operator="equal">
      <formula>"Moderado"</formula>
    </cfRule>
    <cfRule type="cellIs" dxfId="6092" priority="276" operator="equal">
      <formula>"Bajo"</formula>
    </cfRule>
  </conditionalFormatting>
  <conditionalFormatting sqref="Q81">
    <cfRule type="cellIs" dxfId="6091" priority="302" operator="equal">
      <formula>"Extremo"</formula>
    </cfRule>
    <cfRule type="cellIs" dxfId="6090" priority="303" operator="equal">
      <formula>"Alto"</formula>
    </cfRule>
    <cfRule type="cellIs" dxfId="6089" priority="304" operator="equal">
      <formula>"Moderado"</formula>
    </cfRule>
    <cfRule type="cellIs" dxfId="6088" priority="305" operator="equal">
      <formula>"Bajo"</formula>
    </cfRule>
  </conditionalFormatting>
  <conditionalFormatting sqref="Q88">
    <cfRule type="cellIs" dxfId="6087" priority="322" operator="equal">
      <formula>"Extremo"</formula>
    </cfRule>
    <cfRule type="cellIs" dxfId="6086" priority="323" operator="equal">
      <formula>"Alto"</formula>
    </cfRule>
    <cfRule type="cellIs" dxfId="6085" priority="324" operator="equal">
      <formula>"Moderado"</formula>
    </cfRule>
    <cfRule type="cellIs" dxfId="6084" priority="325" operator="equal">
      <formula>"Bajo"</formula>
    </cfRule>
  </conditionalFormatting>
  <conditionalFormatting sqref="AE11">
    <cfRule type="cellIs" dxfId="6083" priority="121" operator="equal">
      <formula>"Muy Alta"</formula>
    </cfRule>
    <cfRule type="cellIs" dxfId="6082" priority="122" operator="equal">
      <formula>"Alta"</formula>
    </cfRule>
    <cfRule type="cellIs" dxfId="6081" priority="123" operator="equal">
      <formula>"Media"</formula>
    </cfRule>
    <cfRule type="cellIs" dxfId="6080" priority="124" operator="equal">
      <formula>"Baja"</formula>
    </cfRule>
    <cfRule type="cellIs" dxfId="6079" priority="125" operator="equal">
      <formula>"Muy Baja"</formula>
    </cfRule>
  </conditionalFormatting>
  <conditionalFormatting sqref="AE18">
    <cfRule type="cellIs" dxfId="6078" priority="126" operator="equal">
      <formula>"Muy Alta"</formula>
    </cfRule>
    <cfRule type="cellIs" dxfId="6077" priority="127" operator="equal">
      <formula>"Alta"</formula>
    </cfRule>
    <cfRule type="cellIs" dxfId="6076" priority="128" operator="equal">
      <formula>"Media"</formula>
    </cfRule>
    <cfRule type="cellIs" dxfId="6075" priority="129" operator="equal">
      <formula>"Baja"</formula>
    </cfRule>
    <cfRule type="cellIs" dxfId="6074" priority="130" operator="equal">
      <formula>"Muy Baja"</formula>
    </cfRule>
  </conditionalFormatting>
  <conditionalFormatting sqref="AE25">
    <cfRule type="cellIs" dxfId="6073" priority="131" operator="equal">
      <formula>"Muy Alta"</formula>
    </cfRule>
    <cfRule type="cellIs" dxfId="6072" priority="132" operator="equal">
      <formula>"Alta"</formula>
    </cfRule>
    <cfRule type="cellIs" dxfId="6071" priority="133" operator="equal">
      <formula>"Media"</formula>
    </cfRule>
    <cfRule type="cellIs" dxfId="6070" priority="134" operator="equal">
      <formula>"Baja"</formula>
    </cfRule>
    <cfRule type="cellIs" dxfId="6069" priority="135" operator="equal">
      <formula>"Muy Baja"</formula>
    </cfRule>
  </conditionalFormatting>
  <conditionalFormatting sqref="AE32">
    <cfRule type="cellIs" dxfId="6068" priority="136" operator="equal">
      <formula>"Muy Alta"</formula>
    </cfRule>
    <cfRule type="cellIs" dxfId="6067" priority="137" operator="equal">
      <formula>"Alta"</formula>
    </cfRule>
    <cfRule type="cellIs" dxfId="6066" priority="138" operator="equal">
      <formula>"Media"</formula>
    </cfRule>
    <cfRule type="cellIs" dxfId="6065" priority="139" operator="equal">
      <formula>"Baja"</formula>
    </cfRule>
    <cfRule type="cellIs" dxfId="6064" priority="140" operator="equal">
      <formula>"Muy Baja"</formula>
    </cfRule>
  </conditionalFormatting>
  <conditionalFormatting sqref="AE39">
    <cfRule type="cellIs" dxfId="6063" priority="141" operator="equal">
      <formula>"Muy Alta"</formula>
    </cfRule>
    <cfRule type="cellIs" dxfId="6062" priority="142" operator="equal">
      <formula>"Alta"</formula>
    </cfRule>
    <cfRule type="cellIs" dxfId="6061" priority="143" operator="equal">
      <formula>"Media"</formula>
    </cfRule>
    <cfRule type="cellIs" dxfId="6060" priority="144" operator="equal">
      <formula>"Baja"</formula>
    </cfRule>
    <cfRule type="cellIs" dxfId="6059" priority="145" operator="equal">
      <formula>"Muy Baja"</formula>
    </cfRule>
  </conditionalFormatting>
  <conditionalFormatting sqref="AE46">
    <cfRule type="cellIs" dxfId="6058" priority="146" operator="equal">
      <formula>"Muy Alta"</formula>
    </cfRule>
    <cfRule type="cellIs" dxfId="6057" priority="147" operator="equal">
      <formula>"Alta"</formula>
    </cfRule>
    <cfRule type="cellIs" dxfId="6056" priority="148" operator="equal">
      <formula>"Media"</formula>
    </cfRule>
    <cfRule type="cellIs" dxfId="6055" priority="149" operator="equal">
      <formula>"Baja"</formula>
    </cfRule>
    <cfRule type="cellIs" dxfId="6054" priority="150" operator="equal">
      <formula>"Muy Baja"</formula>
    </cfRule>
  </conditionalFormatting>
  <conditionalFormatting sqref="AE53">
    <cfRule type="cellIs" dxfId="6053" priority="151" operator="equal">
      <formula>"Muy Alta"</formula>
    </cfRule>
    <cfRule type="cellIs" dxfId="6052" priority="152" operator="equal">
      <formula>"Alta"</formula>
    </cfRule>
    <cfRule type="cellIs" dxfId="6051" priority="153" operator="equal">
      <formula>"Media"</formula>
    </cfRule>
    <cfRule type="cellIs" dxfId="6050" priority="154" operator="equal">
      <formula>"Baja"</formula>
    </cfRule>
    <cfRule type="cellIs" dxfId="6049" priority="155" operator="equal">
      <formula>"Muy Baja"</formula>
    </cfRule>
  </conditionalFormatting>
  <conditionalFormatting sqref="AE60">
    <cfRule type="cellIs" dxfId="6048" priority="156" operator="equal">
      <formula>"Muy Alta"</formula>
    </cfRule>
    <cfRule type="cellIs" dxfId="6047" priority="157" operator="equal">
      <formula>"Alta"</formula>
    </cfRule>
    <cfRule type="cellIs" dxfId="6046" priority="158" operator="equal">
      <formula>"Media"</formula>
    </cfRule>
    <cfRule type="cellIs" dxfId="6045" priority="159" operator="equal">
      <formula>"Baja"</formula>
    </cfRule>
    <cfRule type="cellIs" dxfId="6044" priority="160" operator="equal">
      <formula>"Muy Baja"</formula>
    </cfRule>
  </conditionalFormatting>
  <conditionalFormatting sqref="AE67">
    <cfRule type="cellIs" dxfId="6043" priority="248" operator="equal">
      <formula>"Muy Alta"</formula>
    </cfRule>
    <cfRule type="cellIs" dxfId="6042" priority="249" operator="equal">
      <formula>"Alta"</formula>
    </cfRule>
    <cfRule type="cellIs" dxfId="6041" priority="250" operator="equal">
      <formula>"Media"</formula>
    </cfRule>
    <cfRule type="cellIs" dxfId="6040" priority="251" operator="equal">
      <formula>"Baja"</formula>
    </cfRule>
    <cfRule type="cellIs" dxfId="6039" priority="252" operator="equal">
      <formula>"Muy Baja"</formula>
    </cfRule>
  </conditionalFormatting>
  <conditionalFormatting sqref="AE74">
    <cfRule type="cellIs" dxfId="6038" priority="277" operator="equal">
      <formula>"Muy Alta"</formula>
    </cfRule>
    <cfRule type="cellIs" dxfId="6037" priority="278" operator="equal">
      <formula>"Alta"</formula>
    </cfRule>
    <cfRule type="cellIs" dxfId="6036" priority="279" operator="equal">
      <formula>"Media"</formula>
    </cfRule>
    <cfRule type="cellIs" dxfId="6035" priority="280" operator="equal">
      <formula>"Baja"</formula>
    </cfRule>
    <cfRule type="cellIs" dxfId="6034" priority="281" operator="equal">
      <formula>"Muy Baja"</formula>
    </cfRule>
  </conditionalFormatting>
  <conditionalFormatting sqref="AE81">
    <cfRule type="cellIs" dxfId="6033" priority="306" operator="equal">
      <formula>"Muy Alta"</formula>
    </cfRule>
    <cfRule type="cellIs" dxfId="6032" priority="307" operator="equal">
      <formula>"Alta"</formula>
    </cfRule>
    <cfRule type="cellIs" dxfId="6031" priority="308" operator="equal">
      <formula>"Media"</formula>
    </cfRule>
    <cfRule type="cellIs" dxfId="6030" priority="309" operator="equal">
      <formula>"Baja"</formula>
    </cfRule>
    <cfRule type="cellIs" dxfId="6029" priority="310" operator="equal">
      <formula>"Muy Baja"</formula>
    </cfRule>
  </conditionalFormatting>
  <conditionalFormatting sqref="AE88">
    <cfRule type="cellIs" dxfId="6028" priority="326" operator="equal">
      <formula>"Muy Alta"</formula>
    </cfRule>
    <cfRule type="cellIs" dxfId="6027" priority="327" operator="equal">
      <formula>"Alta"</formula>
    </cfRule>
    <cfRule type="cellIs" dxfId="6026" priority="328" operator="equal">
      <formula>"Media"</formula>
    </cfRule>
    <cfRule type="cellIs" dxfId="6025" priority="329" operator="equal">
      <formula>"Baja"</formula>
    </cfRule>
    <cfRule type="cellIs" dxfId="6024" priority="330" operator="equal">
      <formula>"Muy Baja"</formula>
    </cfRule>
  </conditionalFormatting>
  <conditionalFormatting sqref="AG11">
    <cfRule type="cellIs" dxfId="6023" priority="161" operator="equal">
      <formula>"Catastrófico"</formula>
    </cfRule>
    <cfRule type="cellIs" dxfId="6022" priority="162" operator="equal">
      <formula>"Mayor"</formula>
    </cfRule>
    <cfRule type="cellIs" dxfId="6021" priority="163" operator="equal">
      <formula>"Moderado"</formula>
    </cfRule>
    <cfRule type="cellIs" dxfId="6020" priority="164" operator="equal">
      <formula>"Menor"</formula>
    </cfRule>
    <cfRule type="cellIs" dxfId="6019" priority="165" operator="equal">
      <formula>"Leve"</formula>
    </cfRule>
  </conditionalFormatting>
  <conditionalFormatting sqref="AG18">
    <cfRule type="cellIs" dxfId="6018" priority="166" operator="equal">
      <formula>"Catastrófico"</formula>
    </cfRule>
    <cfRule type="cellIs" dxfId="6017" priority="167" operator="equal">
      <formula>"Mayor"</formula>
    </cfRule>
    <cfRule type="cellIs" dxfId="6016" priority="168" operator="equal">
      <formula>"Moderado"</formula>
    </cfRule>
    <cfRule type="cellIs" dxfId="6015" priority="169" operator="equal">
      <formula>"Menor"</formula>
    </cfRule>
    <cfRule type="cellIs" dxfId="6014" priority="170" operator="equal">
      <formula>"Leve"</formula>
    </cfRule>
  </conditionalFormatting>
  <conditionalFormatting sqref="AG25">
    <cfRule type="cellIs" dxfId="6013" priority="171" operator="equal">
      <formula>"Catastrófico"</formula>
    </cfRule>
    <cfRule type="cellIs" dxfId="6012" priority="172" operator="equal">
      <formula>"Mayor"</formula>
    </cfRule>
    <cfRule type="cellIs" dxfId="6011" priority="173" operator="equal">
      <formula>"Moderado"</formula>
    </cfRule>
    <cfRule type="cellIs" dxfId="6010" priority="174" operator="equal">
      <formula>"Menor"</formula>
    </cfRule>
    <cfRule type="cellIs" dxfId="6009" priority="175" operator="equal">
      <formula>"Leve"</formula>
    </cfRule>
  </conditionalFormatting>
  <conditionalFormatting sqref="AG32">
    <cfRule type="cellIs" dxfId="6008" priority="176" operator="equal">
      <formula>"Catastrófico"</formula>
    </cfRule>
    <cfRule type="cellIs" dxfId="6007" priority="177" operator="equal">
      <formula>"Mayor"</formula>
    </cfRule>
    <cfRule type="cellIs" dxfId="6006" priority="178" operator="equal">
      <formula>"Moderado"</formula>
    </cfRule>
    <cfRule type="cellIs" dxfId="6005" priority="179" operator="equal">
      <formula>"Menor"</formula>
    </cfRule>
    <cfRule type="cellIs" dxfId="6004" priority="180" operator="equal">
      <formula>"Leve"</formula>
    </cfRule>
  </conditionalFormatting>
  <conditionalFormatting sqref="AG39">
    <cfRule type="cellIs" dxfId="6003" priority="181" operator="equal">
      <formula>"Catastrófico"</formula>
    </cfRule>
    <cfRule type="cellIs" dxfId="6002" priority="182" operator="equal">
      <formula>"Mayor"</formula>
    </cfRule>
    <cfRule type="cellIs" dxfId="6001" priority="183" operator="equal">
      <formula>"Moderado"</formula>
    </cfRule>
    <cfRule type="cellIs" dxfId="6000" priority="184" operator="equal">
      <formula>"Menor"</formula>
    </cfRule>
    <cfRule type="cellIs" dxfId="5999" priority="185" operator="equal">
      <formula>"Leve"</formula>
    </cfRule>
  </conditionalFormatting>
  <conditionalFormatting sqref="AG46">
    <cfRule type="cellIs" dxfId="5998" priority="186" operator="equal">
      <formula>"Catastrófico"</formula>
    </cfRule>
    <cfRule type="cellIs" dxfId="5997" priority="187" operator="equal">
      <formula>"Mayor"</formula>
    </cfRule>
    <cfRule type="cellIs" dxfId="5996" priority="188" operator="equal">
      <formula>"Moderado"</formula>
    </cfRule>
    <cfRule type="cellIs" dxfId="5995" priority="189" operator="equal">
      <formula>"Menor"</formula>
    </cfRule>
    <cfRule type="cellIs" dxfId="5994" priority="190" operator="equal">
      <formula>"Leve"</formula>
    </cfRule>
  </conditionalFormatting>
  <conditionalFormatting sqref="AG53">
    <cfRule type="cellIs" dxfId="5993" priority="191" operator="equal">
      <formula>"Catastrófico"</formula>
    </cfRule>
    <cfRule type="cellIs" dxfId="5992" priority="192" operator="equal">
      <formula>"Mayor"</formula>
    </cfRule>
    <cfRule type="cellIs" dxfId="5991" priority="193" operator="equal">
      <formula>"Moderado"</formula>
    </cfRule>
    <cfRule type="cellIs" dxfId="5990" priority="194" operator="equal">
      <formula>"Menor"</formula>
    </cfRule>
    <cfRule type="cellIs" dxfId="5989" priority="195" operator="equal">
      <formula>"Leve"</formula>
    </cfRule>
  </conditionalFormatting>
  <conditionalFormatting sqref="AG60">
    <cfRule type="cellIs" dxfId="5988" priority="196" operator="equal">
      <formula>"Catastrófico"</formula>
    </cfRule>
    <cfRule type="cellIs" dxfId="5987" priority="197" operator="equal">
      <formula>"Mayor"</formula>
    </cfRule>
    <cfRule type="cellIs" dxfId="5986" priority="198" operator="equal">
      <formula>"Moderado"</formula>
    </cfRule>
    <cfRule type="cellIs" dxfId="5985" priority="199" operator="equal">
      <formula>"Menor"</formula>
    </cfRule>
    <cfRule type="cellIs" dxfId="5984" priority="200" operator="equal">
      <formula>"Leve"</formula>
    </cfRule>
  </conditionalFormatting>
  <conditionalFormatting sqref="AG67">
    <cfRule type="cellIs" dxfId="5983" priority="253" operator="equal">
      <formula>"Catastrófico"</formula>
    </cfRule>
    <cfRule type="cellIs" dxfId="5982" priority="254" operator="equal">
      <formula>"Mayor"</formula>
    </cfRule>
    <cfRule type="cellIs" dxfId="5981" priority="255" operator="equal">
      <formula>"Moderado"</formula>
    </cfRule>
    <cfRule type="cellIs" dxfId="5980" priority="256" operator="equal">
      <formula>"Menor"</formula>
    </cfRule>
    <cfRule type="cellIs" dxfId="5979" priority="257" operator="equal">
      <formula>"Leve"</formula>
    </cfRule>
  </conditionalFormatting>
  <conditionalFormatting sqref="AG74">
    <cfRule type="cellIs" dxfId="5978" priority="282" operator="equal">
      <formula>"Catastrófico"</formula>
    </cfRule>
    <cfRule type="cellIs" dxfId="5977" priority="283" operator="equal">
      <formula>"Mayor"</formula>
    </cfRule>
    <cfRule type="cellIs" dxfId="5976" priority="284" operator="equal">
      <formula>"Moderado"</formula>
    </cfRule>
    <cfRule type="cellIs" dxfId="5975" priority="285" operator="equal">
      <formula>"Menor"</formula>
    </cfRule>
    <cfRule type="cellIs" dxfId="5974" priority="286" operator="equal">
      <formula>"Leve"</formula>
    </cfRule>
  </conditionalFormatting>
  <conditionalFormatting sqref="AG81">
    <cfRule type="cellIs" dxfId="5973" priority="339" operator="equal">
      <formula>"Catastrófico"</formula>
    </cfRule>
    <cfRule type="cellIs" dxfId="5972" priority="340" operator="equal">
      <formula>"Mayor"</formula>
    </cfRule>
    <cfRule type="cellIs" dxfId="5971" priority="341" operator="equal">
      <formula>"Moderado"</formula>
    </cfRule>
    <cfRule type="cellIs" dxfId="5970" priority="342" operator="equal">
      <formula>"Menor"</formula>
    </cfRule>
    <cfRule type="cellIs" dxfId="5969" priority="343" operator="equal">
      <formula>"Leve"</formula>
    </cfRule>
  </conditionalFormatting>
  <conditionalFormatting sqref="AG88">
    <cfRule type="cellIs" dxfId="5968" priority="344" operator="equal">
      <formula>"Catastrófico"</formula>
    </cfRule>
    <cfRule type="cellIs" dxfId="5967" priority="345" operator="equal">
      <formula>"Mayor"</formula>
    </cfRule>
    <cfRule type="cellIs" dxfId="5966" priority="346" operator="equal">
      <formula>"Moderado"</formula>
    </cfRule>
    <cfRule type="cellIs" dxfId="5965" priority="347" operator="equal">
      <formula>"Menor"</formula>
    </cfRule>
    <cfRule type="cellIs" dxfId="5964" priority="348" operator="equal">
      <formula>"Leve"</formula>
    </cfRule>
  </conditionalFormatting>
  <conditionalFormatting sqref="AI11">
    <cfRule type="cellIs" dxfId="5963" priority="201" operator="equal">
      <formula>"Extremo"</formula>
    </cfRule>
    <cfRule type="cellIs" dxfId="5962" priority="202" operator="equal">
      <formula>"Alto"</formula>
    </cfRule>
    <cfRule type="cellIs" dxfId="5961" priority="203" operator="equal">
      <formula>"Moderado"</formula>
    </cfRule>
    <cfRule type="cellIs" dxfId="5960" priority="204" operator="equal">
      <formula>"Bajo"</formula>
    </cfRule>
  </conditionalFormatting>
  <conditionalFormatting sqref="AI18">
    <cfRule type="cellIs" dxfId="5959" priority="205" operator="equal">
      <formula>"Extremo"</formula>
    </cfRule>
    <cfRule type="cellIs" dxfId="5958" priority="206" operator="equal">
      <formula>"Alto"</formula>
    </cfRule>
    <cfRule type="cellIs" dxfId="5957" priority="207" operator="equal">
      <formula>"Moderado"</formula>
    </cfRule>
    <cfRule type="cellIs" dxfId="5956" priority="208" operator="equal">
      <formula>"Bajo"</formula>
    </cfRule>
  </conditionalFormatting>
  <conditionalFormatting sqref="AI25">
    <cfRule type="cellIs" dxfId="5955" priority="209" operator="equal">
      <formula>"Extremo"</formula>
    </cfRule>
    <cfRule type="cellIs" dxfId="5954" priority="210" operator="equal">
      <formula>"Alto"</formula>
    </cfRule>
    <cfRule type="cellIs" dxfId="5953" priority="211" operator="equal">
      <formula>"Moderado"</formula>
    </cfRule>
    <cfRule type="cellIs" dxfId="5952" priority="212" operator="equal">
      <formula>"Bajo"</formula>
    </cfRule>
  </conditionalFormatting>
  <conditionalFormatting sqref="AI32">
    <cfRule type="cellIs" dxfId="5951" priority="213" operator="equal">
      <formula>"Extremo"</formula>
    </cfRule>
    <cfRule type="cellIs" dxfId="5950" priority="214" operator="equal">
      <formula>"Alto"</formula>
    </cfRule>
    <cfRule type="cellIs" dxfId="5949" priority="215" operator="equal">
      <formula>"Moderado"</formula>
    </cfRule>
    <cfRule type="cellIs" dxfId="5948" priority="216" operator="equal">
      <formula>"Bajo"</formula>
    </cfRule>
  </conditionalFormatting>
  <conditionalFormatting sqref="AI39">
    <cfRule type="cellIs" dxfId="5947" priority="217" operator="equal">
      <formula>"Extremo"</formula>
    </cfRule>
    <cfRule type="cellIs" dxfId="5946" priority="218" operator="equal">
      <formula>"Alto"</formula>
    </cfRule>
    <cfRule type="cellIs" dxfId="5945" priority="219" operator="equal">
      <formula>"Moderado"</formula>
    </cfRule>
    <cfRule type="cellIs" dxfId="5944" priority="220" operator="equal">
      <formula>"Bajo"</formula>
    </cfRule>
  </conditionalFormatting>
  <conditionalFormatting sqref="AI46">
    <cfRule type="cellIs" dxfId="5943" priority="221" operator="equal">
      <formula>"Extremo"</formula>
    </cfRule>
    <cfRule type="cellIs" dxfId="5942" priority="222" operator="equal">
      <formula>"Alto"</formula>
    </cfRule>
    <cfRule type="cellIs" dxfId="5941" priority="223" operator="equal">
      <formula>"Moderado"</formula>
    </cfRule>
    <cfRule type="cellIs" dxfId="5940" priority="224" operator="equal">
      <formula>"Bajo"</formula>
    </cfRule>
  </conditionalFormatting>
  <conditionalFormatting sqref="AI53">
    <cfRule type="cellIs" dxfId="5939" priority="225" operator="equal">
      <formula>"Extremo"</formula>
    </cfRule>
    <cfRule type="cellIs" dxfId="5938" priority="226" operator="equal">
      <formula>"Alto"</formula>
    </cfRule>
    <cfRule type="cellIs" dxfId="5937" priority="227" operator="equal">
      <formula>"Moderado"</formula>
    </cfRule>
    <cfRule type="cellIs" dxfId="5936" priority="228" operator="equal">
      <formula>"Bajo"</formula>
    </cfRule>
  </conditionalFormatting>
  <conditionalFormatting sqref="AI60">
    <cfRule type="cellIs" dxfId="5935" priority="229" operator="equal">
      <formula>"Extremo"</formula>
    </cfRule>
    <cfRule type="cellIs" dxfId="5934" priority="230" operator="equal">
      <formula>"Alto"</formula>
    </cfRule>
    <cfRule type="cellIs" dxfId="5933" priority="231" operator="equal">
      <formula>"Moderado"</formula>
    </cfRule>
    <cfRule type="cellIs" dxfId="5932" priority="232" operator="equal">
      <formula>"Bajo"</formula>
    </cfRule>
  </conditionalFormatting>
  <conditionalFormatting sqref="AI67">
    <cfRule type="cellIs" dxfId="5931" priority="258" operator="equal">
      <formula>"Extremo"</formula>
    </cfRule>
    <cfRule type="cellIs" dxfId="5930" priority="259" operator="equal">
      <formula>"Alto"</formula>
    </cfRule>
    <cfRule type="cellIs" dxfId="5929" priority="260" operator="equal">
      <formula>"Moderado"</formula>
    </cfRule>
    <cfRule type="cellIs" dxfId="5928" priority="261" operator="equal">
      <formula>"Bajo"</formula>
    </cfRule>
  </conditionalFormatting>
  <conditionalFormatting sqref="AI74">
    <cfRule type="cellIs" dxfId="5927" priority="287" operator="equal">
      <formula>"Extremo"</formula>
    </cfRule>
    <cfRule type="cellIs" dxfId="5926" priority="288" operator="equal">
      <formula>"Alto"</formula>
    </cfRule>
    <cfRule type="cellIs" dxfId="5925" priority="289" operator="equal">
      <formula>"Moderado"</formula>
    </cfRule>
    <cfRule type="cellIs" dxfId="5924" priority="290" operator="equal">
      <formula>"Bajo"</formula>
    </cfRule>
  </conditionalFormatting>
  <conditionalFormatting sqref="AI81">
    <cfRule type="cellIs" dxfId="5923" priority="331" operator="equal">
      <formula>"Extremo"</formula>
    </cfRule>
    <cfRule type="cellIs" dxfId="5922" priority="332" operator="equal">
      <formula>"Alto"</formula>
    </cfRule>
    <cfRule type="cellIs" dxfId="5921" priority="333" operator="equal">
      <formula>"Moderado"</formula>
    </cfRule>
    <cfRule type="cellIs" dxfId="5920" priority="334" operator="equal">
      <formula>"Bajo"</formula>
    </cfRule>
  </conditionalFormatting>
  <conditionalFormatting sqref="AI88">
    <cfRule type="cellIs" dxfId="5919" priority="335" operator="equal">
      <formula>"Extremo"</formula>
    </cfRule>
    <cfRule type="cellIs" dxfId="5918" priority="336" operator="equal">
      <formula>"Alto"</formula>
    </cfRule>
    <cfRule type="cellIs" dxfId="5917" priority="337" operator="equal">
      <formula>"Moderado"</formula>
    </cfRule>
    <cfRule type="cellIs" dxfId="5916" priority="338" operator="equal">
      <formula>"Bajo"</formula>
    </cfRule>
  </conditionalFormatting>
  <dataValidations count="13">
    <dataValidation type="list" allowBlank="1" showErrorMessage="1" sqref="D11 D18 D25 D32 D39 D46 D53 D60 D67 D74 D81 D88">
      <formula1>Principal</formula1>
    </dataValidation>
    <dataValidation type="list" allowBlank="1" showErrorMessage="1" sqref="E46">
      <formula1>INDIRECT($D$46)</formula1>
    </dataValidation>
    <dataValidation type="list" allowBlank="1" showErrorMessage="1" sqref="E39">
      <formula1>INDIRECT($D$39)</formula1>
    </dataValidation>
    <dataValidation type="list" allowBlank="1" showErrorMessage="1" sqref="E88">
      <formula1>INDIRECT($D$88)</formula1>
    </dataValidation>
    <dataValidation type="list" allowBlank="1" showErrorMessage="1" sqref="E11">
      <formula1>INDIRECT($D$11)</formula1>
    </dataValidation>
    <dataValidation type="list" allowBlank="1" showErrorMessage="1" sqref="E32">
      <formula1>INDIRECT($D$32)</formula1>
    </dataValidation>
    <dataValidation type="list" allowBlank="1" showErrorMessage="1" sqref="E25">
      <formula1>INDIRECT($D$25)</formula1>
    </dataValidation>
    <dataValidation type="list" allowBlank="1" showErrorMessage="1" sqref="E18">
      <formula1>INDIRECT($D$18)</formula1>
    </dataValidation>
    <dataValidation type="list" allowBlank="1" showErrorMessage="1" sqref="E60">
      <formula1>INDIRECT($D$60)</formula1>
    </dataValidation>
    <dataValidation type="list" allowBlank="1" showErrorMessage="1" sqref="E53">
      <formula1>INDIRECT($D$53)</formula1>
    </dataValidation>
    <dataValidation type="list" allowBlank="1" showErrorMessage="1" sqref="E81">
      <formula1>INDIRECT($D$81)</formula1>
    </dataValidation>
    <dataValidation type="list" allowBlank="1" showErrorMessage="1" sqref="E74">
      <formula1>INDIRECT($D$74)</formula1>
    </dataValidation>
    <dataValidation type="list" allowBlank="1" showErrorMessage="1" sqref="E67">
      <formula1>INDIRECT($D$67)</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14:formula1>
            <xm:f>'Z:\Mis documentos\SGC\2026\Consolidación riesgos 2026 procesos\CEDE7\Gestión Ciencia y Tecnología\[2. FO-CEDE5-DIGEC-487 Matriz para la Gestión Integral del Riesgo V.14 DIPTE - DITEC.xlsx]Tabla Valoración controles'!#REF!</xm:f>
          </x14:formula1>
          <xm:sqref>AA11:AC94 X11:Y94</xm:sqref>
        </x14:dataValidation>
        <x14:dataValidation type="list" allowBlank="1" showErrorMessage="1">
          <x14:formula1>
            <xm:f>'Z:\Mis documentos\SGC\2026\Consolidación riesgos 2026 procesos\CEDE7\Gestión Ciencia y Tecnología\[2. FO-CEDE5-DIGEC-487 Matriz para la Gestión Integral del Riesgo V.14 DIPTE - DITEC.xlsx]Opciones Tratamiento'!#REF!</xm:f>
          </x14:formula1>
          <xm:sqref>AO11 AO18 AO25 AO32 AO39 AO46 AO53 AO60 AO67 AO74 AO81 AO88 C18 C25 C32 C39 C46 C53 C60 C67 C74 C81 C88 I11 I18 I25 I32 I39 I46 I53 I60 I67 I74 I81 I88 B11:C11 AJ11 AJ18 AJ25 AJ32 AJ39 AJ46 AJ53 AJ60 AJ67 AJ74 AJ81 AJ88</xm:sqref>
        </x14:dataValidation>
        <x14:dataValidation type="list" allowBlank="1" showErrorMessage="1">
          <x14:formula1>
            <xm:f>'Z:\Mis documentos\SGC\2026\Consolidación riesgos 2026 procesos\CEDE7\Gestión Ciencia y Tecnología\[2. FO-CEDE5-DIGEC-487 Matriz para la Gestión Integral del Riesgo V.14 DIPTE - DITEC.xlsx]Tabla Impacto'!#REF!</xm:f>
          </x14:formula1>
          <xm:sqref>M11 M18 M25 M32 M39 M46 M53 M60 M67 M74 M81 M88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97"/>
  <sheetViews>
    <sheetView zoomScale="85" zoomScaleNormal="85" workbookViewId="0">
      <selection activeCell="F39" sqref="F39:F45"/>
    </sheetView>
  </sheetViews>
  <sheetFormatPr baseColWidth="10" defaultColWidth="11.42578125" defaultRowHeight="16.5"/>
  <cols>
    <col min="1" max="1" width="5.28515625" style="54" customWidth="1"/>
    <col min="2" max="2" width="17.28515625" style="54" customWidth="1"/>
    <col min="3" max="3" width="17.7109375" style="54" customWidth="1"/>
    <col min="4" max="4" width="22.2851562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50.85546875" style="25" customWidth="1"/>
    <col min="22" max="22" width="85"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1784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1785</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 customHeight="1" thickBot="1">
      <c r="A7" s="262" t="s">
        <v>17</v>
      </c>
      <c r="B7" s="263"/>
      <c r="C7" s="263"/>
      <c r="D7" s="264"/>
      <c r="E7" s="265"/>
      <c r="F7" s="266" t="s">
        <v>1786</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5</v>
      </c>
      <c r="C11" s="220" t="s">
        <v>75</v>
      </c>
      <c r="D11" s="220" t="s">
        <v>322</v>
      </c>
      <c r="E11" s="229" t="s">
        <v>323</v>
      </c>
      <c r="F11" s="229" t="s">
        <v>881</v>
      </c>
      <c r="G11" s="229" t="s">
        <v>882</v>
      </c>
      <c r="H11" s="302" t="s">
        <v>1787</v>
      </c>
      <c r="I11" s="232" t="s">
        <v>324</v>
      </c>
      <c r="J11" s="218">
        <v>52</v>
      </c>
      <c r="K11" s="309" t="s">
        <v>325</v>
      </c>
      <c r="L11" s="305">
        <v>0.6</v>
      </c>
      <c r="M11" s="307" t="s">
        <v>326</v>
      </c>
      <c r="N11" s="303" t="str">
        <f>IF(NOT(ISERROR(MATCH(M11,'[25]Tabla Impacto'!$B$222:$B$224,0))),'[25]Tabla Impacto'!$F$224,M11)</f>
        <v xml:space="preserve">     Entre 100 y 500 SMLMV </v>
      </c>
      <c r="O11" s="309" t="s">
        <v>327</v>
      </c>
      <c r="P11" s="305">
        <v>0.8</v>
      </c>
      <c r="Q11" s="311" t="s">
        <v>328</v>
      </c>
      <c r="R11" s="143" t="s">
        <v>94</v>
      </c>
      <c r="S11" s="147" t="s">
        <v>883</v>
      </c>
      <c r="T11" s="147" t="s">
        <v>884</v>
      </c>
      <c r="U11" s="147" t="s">
        <v>885</v>
      </c>
      <c r="V11" s="150" t="s">
        <v>1788</v>
      </c>
      <c r="W11" s="36" t="s">
        <v>329</v>
      </c>
      <c r="X11" s="146" t="s">
        <v>53</v>
      </c>
      <c r="Y11" s="146" t="s">
        <v>54</v>
      </c>
      <c r="Z11" s="38" t="s">
        <v>330</v>
      </c>
      <c r="AA11" s="145" t="s">
        <v>55</v>
      </c>
      <c r="AB11" s="145" t="s">
        <v>56</v>
      </c>
      <c r="AC11" s="145" t="s">
        <v>57</v>
      </c>
      <c r="AD11" s="40">
        <v>0.36</v>
      </c>
      <c r="AE11" s="313" t="s">
        <v>331</v>
      </c>
      <c r="AF11" s="41">
        <v>0.36</v>
      </c>
      <c r="AG11" s="313" t="s">
        <v>327</v>
      </c>
      <c r="AH11" s="41">
        <v>0.8</v>
      </c>
      <c r="AI11" s="225" t="s">
        <v>328</v>
      </c>
      <c r="AJ11" s="227" t="s">
        <v>58</v>
      </c>
      <c r="AK11" s="152"/>
      <c r="AL11" s="143" t="s">
        <v>177</v>
      </c>
      <c r="AM11" s="147" t="s">
        <v>886</v>
      </c>
      <c r="AN11" s="147" t="s">
        <v>887</v>
      </c>
      <c r="AO11" s="218" t="s">
        <v>59</v>
      </c>
      <c r="AP11" s="344"/>
      <c r="AQ11" s="335" t="s">
        <v>888</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4" t="s">
        <v>96</v>
      </c>
      <c r="S12" s="148" t="s">
        <v>889</v>
      </c>
      <c r="T12" s="148" t="s">
        <v>890</v>
      </c>
      <c r="U12" s="148" t="s">
        <v>891</v>
      </c>
      <c r="V12" s="149" t="s">
        <v>1789</v>
      </c>
      <c r="W12" s="47" t="s">
        <v>329</v>
      </c>
      <c r="X12" s="146" t="s">
        <v>53</v>
      </c>
      <c r="Y12" s="146" t="s">
        <v>54</v>
      </c>
      <c r="Z12" s="48" t="s">
        <v>330</v>
      </c>
      <c r="AA12" s="146" t="s">
        <v>55</v>
      </c>
      <c r="AB12" s="146" t="s">
        <v>56</v>
      </c>
      <c r="AC12" s="146" t="s">
        <v>57</v>
      </c>
      <c r="AD12" s="49">
        <v>0.216</v>
      </c>
      <c r="AE12" s="224"/>
      <c r="AF12" s="50">
        <v>0.216</v>
      </c>
      <c r="AG12" s="224"/>
      <c r="AH12" s="50">
        <v>0.8</v>
      </c>
      <c r="AI12" s="226"/>
      <c r="AJ12" s="228"/>
      <c r="AK12" s="163"/>
      <c r="AL12" s="144"/>
      <c r="AM12" s="148"/>
      <c r="AN12" s="148"/>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4" t="s">
        <v>98</v>
      </c>
      <c r="S13" s="148" t="s">
        <v>883</v>
      </c>
      <c r="T13" s="148" t="s">
        <v>892</v>
      </c>
      <c r="U13" s="148" t="s">
        <v>893</v>
      </c>
      <c r="V13" s="149" t="s">
        <v>1790</v>
      </c>
      <c r="W13" s="47" t="s">
        <v>329</v>
      </c>
      <c r="X13" s="146" t="s">
        <v>53</v>
      </c>
      <c r="Y13" s="146" t="s">
        <v>54</v>
      </c>
      <c r="Z13" s="48" t="s">
        <v>330</v>
      </c>
      <c r="AA13" s="146" t="s">
        <v>55</v>
      </c>
      <c r="AB13" s="146" t="s">
        <v>56</v>
      </c>
      <c r="AC13" s="146" t="s">
        <v>57</v>
      </c>
      <c r="AD13" s="49">
        <v>0.12959999999999999</v>
      </c>
      <c r="AE13" s="224"/>
      <c r="AF13" s="50">
        <v>0.12959999999999999</v>
      </c>
      <c r="AG13" s="224"/>
      <c r="AH13" s="50">
        <v>0.8</v>
      </c>
      <c r="AI13" s="226"/>
      <c r="AJ13" s="228"/>
      <c r="AK13" s="163"/>
      <c r="AL13" s="144"/>
      <c r="AM13" s="148"/>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4" t="s">
        <v>99</v>
      </c>
      <c r="S14" s="148" t="s">
        <v>894</v>
      </c>
      <c r="T14" s="148" t="s">
        <v>895</v>
      </c>
      <c r="U14" s="148" t="s">
        <v>896</v>
      </c>
      <c r="V14" s="149" t="s">
        <v>1791</v>
      </c>
      <c r="W14" s="47" t="s">
        <v>329</v>
      </c>
      <c r="X14" s="146" t="s">
        <v>53</v>
      </c>
      <c r="Y14" s="146" t="s">
        <v>54</v>
      </c>
      <c r="Z14" s="48" t="s">
        <v>330</v>
      </c>
      <c r="AA14" s="146" t="s">
        <v>85</v>
      </c>
      <c r="AB14" s="146" t="s">
        <v>56</v>
      </c>
      <c r="AC14" s="146" t="s">
        <v>57</v>
      </c>
      <c r="AD14" s="49">
        <v>7.7759999999999996E-2</v>
      </c>
      <c r="AE14" s="224"/>
      <c r="AF14" s="50">
        <v>7.7759999999999996E-2</v>
      </c>
      <c r="AG14" s="224"/>
      <c r="AH14" s="50">
        <v>0.8</v>
      </c>
      <c r="AI14" s="226"/>
      <c r="AJ14" s="228"/>
      <c r="AK14" s="163"/>
      <c r="AL14" s="144"/>
      <c r="AM14" s="148"/>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4"/>
      <c r="S15" s="52"/>
      <c r="T15" s="52"/>
      <c r="U15" s="52"/>
      <c r="V15" s="149" t="s">
        <v>332</v>
      </c>
      <c r="W15" s="47" t="s">
        <v>333</v>
      </c>
      <c r="X15" s="146"/>
      <c r="Y15" s="146"/>
      <c r="Z15" s="48" t="s">
        <v>333</v>
      </c>
      <c r="AA15" s="146"/>
      <c r="AB15" s="146"/>
      <c r="AC15" s="146"/>
      <c r="AD15" s="49" t="s">
        <v>333</v>
      </c>
      <c r="AE15" s="224"/>
      <c r="AF15" s="50" t="s">
        <v>333</v>
      </c>
      <c r="AG15" s="224"/>
      <c r="AH15" s="50" t="s">
        <v>333</v>
      </c>
      <c r="AI15" s="226"/>
      <c r="AJ15" s="228"/>
      <c r="AK15" s="163"/>
      <c r="AL15" s="144"/>
      <c r="AM15" s="148"/>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4"/>
      <c r="S16" s="52"/>
      <c r="T16" s="52"/>
      <c r="U16" s="52"/>
      <c r="V16" s="149" t="s">
        <v>332</v>
      </c>
      <c r="W16" s="47" t="s">
        <v>333</v>
      </c>
      <c r="X16" s="146"/>
      <c r="Y16" s="146"/>
      <c r="Z16" s="48" t="s">
        <v>333</v>
      </c>
      <c r="AA16" s="146"/>
      <c r="AB16" s="146"/>
      <c r="AC16" s="146"/>
      <c r="AD16" s="49" t="s">
        <v>333</v>
      </c>
      <c r="AE16" s="224"/>
      <c r="AF16" s="50" t="s">
        <v>333</v>
      </c>
      <c r="AG16" s="224"/>
      <c r="AH16" s="50" t="s">
        <v>333</v>
      </c>
      <c r="AI16" s="226"/>
      <c r="AJ16" s="228"/>
      <c r="AK16" s="163"/>
      <c r="AL16" s="144"/>
      <c r="AM16" s="148"/>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4"/>
      <c r="S17" s="52"/>
      <c r="T17" s="52"/>
      <c r="U17" s="52"/>
      <c r="V17" s="149" t="s">
        <v>332</v>
      </c>
      <c r="W17" s="47" t="s">
        <v>333</v>
      </c>
      <c r="X17" s="146"/>
      <c r="Y17" s="146"/>
      <c r="Z17" s="48" t="s">
        <v>333</v>
      </c>
      <c r="AA17" s="146"/>
      <c r="AB17" s="146"/>
      <c r="AC17" s="146"/>
      <c r="AD17" s="49" t="s">
        <v>333</v>
      </c>
      <c r="AE17" s="224"/>
      <c r="AF17" s="50" t="s">
        <v>333</v>
      </c>
      <c r="AG17" s="224"/>
      <c r="AH17" s="50" t="s">
        <v>333</v>
      </c>
      <c r="AI17" s="226"/>
      <c r="AJ17" s="228"/>
      <c r="AK17" s="163"/>
      <c r="AL17" s="144"/>
      <c r="AM17" s="148"/>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322</v>
      </c>
      <c r="E18" s="229" t="s">
        <v>334</v>
      </c>
      <c r="F18" s="230" t="s">
        <v>897</v>
      </c>
      <c r="G18" s="230" t="s">
        <v>898</v>
      </c>
      <c r="H18" s="231" t="s">
        <v>1792</v>
      </c>
      <c r="I18" s="232" t="s">
        <v>324</v>
      </c>
      <c r="J18" s="218">
        <v>548</v>
      </c>
      <c r="K18" s="310" t="s">
        <v>325</v>
      </c>
      <c r="L18" s="306">
        <v>0.6</v>
      </c>
      <c r="M18" s="314" t="s">
        <v>335</v>
      </c>
      <c r="N18" s="304" t="str">
        <f>IF(NOT(ISERROR(MATCH(M18,'[25]Tabla Impacto'!$B$222:$B$224,0))),'[25]Tabla Impacto'!$F$224,M18)</f>
        <v xml:space="preserve">     El riesgo afecta la imagen de  la entidad con efecto publicitario sostenido a nivel de sector administrativo, nivel departamental o municipal</v>
      </c>
      <c r="O18" s="310" t="s">
        <v>327</v>
      </c>
      <c r="P18" s="306">
        <v>0.8</v>
      </c>
      <c r="Q18" s="312" t="s">
        <v>328</v>
      </c>
      <c r="R18" s="144" t="s">
        <v>94</v>
      </c>
      <c r="S18" s="148" t="s">
        <v>899</v>
      </c>
      <c r="T18" s="154" t="s">
        <v>900</v>
      </c>
      <c r="U18" s="148" t="s">
        <v>901</v>
      </c>
      <c r="V18" s="149" t="s">
        <v>1793</v>
      </c>
      <c r="W18" s="47" t="s">
        <v>329</v>
      </c>
      <c r="X18" s="146" t="s">
        <v>73</v>
      </c>
      <c r="Y18" s="146" t="s">
        <v>54</v>
      </c>
      <c r="Z18" s="48" t="s">
        <v>336</v>
      </c>
      <c r="AA18" s="146" t="s">
        <v>55</v>
      </c>
      <c r="AB18" s="146" t="s">
        <v>56</v>
      </c>
      <c r="AC18" s="146" t="s">
        <v>57</v>
      </c>
      <c r="AD18" s="49">
        <v>0.42</v>
      </c>
      <c r="AE18" s="224" t="s">
        <v>331</v>
      </c>
      <c r="AF18" s="48">
        <v>0.42</v>
      </c>
      <c r="AG18" s="224" t="s">
        <v>327</v>
      </c>
      <c r="AH18" s="50">
        <v>0.8</v>
      </c>
      <c r="AI18" s="226" t="s">
        <v>328</v>
      </c>
      <c r="AJ18" s="228" t="s">
        <v>58</v>
      </c>
      <c r="AK18" s="163"/>
      <c r="AL18" s="144" t="s">
        <v>177</v>
      </c>
      <c r="AM18" s="148" t="s">
        <v>902</v>
      </c>
      <c r="AN18" s="52" t="s">
        <v>887</v>
      </c>
      <c r="AO18" s="219" t="s">
        <v>59</v>
      </c>
      <c r="AP18" s="344"/>
      <c r="AQ18" s="336" t="s">
        <v>903</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4" t="s">
        <v>96</v>
      </c>
      <c r="S19" s="148" t="s">
        <v>1794</v>
      </c>
      <c r="T19" s="154" t="s">
        <v>904</v>
      </c>
      <c r="U19" s="154" t="s">
        <v>905</v>
      </c>
      <c r="V19" s="149" t="s">
        <v>1795</v>
      </c>
      <c r="W19" s="47" t="s">
        <v>329</v>
      </c>
      <c r="X19" s="146" t="s">
        <v>73</v>
      </c>
      <c r="Y19" s="146" t="s">
        <v>54</v>
      </c>
      <c r="Z19" s="48" t="s">
        <v>336</v>
      </c>
      <c r="AA19" s="146" t="s">
        <v>55</v>
      </c>
      <c r="AB19" s="146" t="s">
        <v>56</v>
      </c>
      <c r="AC19" s="146" t="s">
        <v>57</v>
      </c>
      <c r="AD19" s="49">
        <v>0.29399999999999998</v>
      </c>
      <c r="AE19" s="224"/>
      <c r="AF19" s="48">
        <v>0.29399999999999998</v>
      </c>
      <c r="AG19" s="224"/>
      <c r="AH19" s="50">
        <v>0.8</v>
      </c>
      <c r="AI19" s="226"/>
      <c r="AJ19" s="228"/>
      <c r="AK19" s="163"/>
      <c r="AL19" s="144" t="s">
        <v>204</v>
      </c>
      <c r="AM19" s="148" t="s">
        <v>906</v>
      </c>
      <c r="AN19" s="52" t="s">
        <v>887</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4" t="s">
        <v>98</v>
      </c>
      <c r="S20" s="154" t="s">
        <v>907</v>
      </c>
      <c r="T20" s="154" t="s">
        <v>908</v>
      </c>
      <c r="U20" s="154" t="s">
        <v>909</v>
      </c>
      <c r="V20" s="149" t="s">
        <v>1796</v>
      </c>
      <c r="W20" s="47" t="s">
        <v>329</v>
      </c>
      <c r="X20" s="146" t="s">
        <v>73</v>
      </c>
      <c r="Y20" s="146" t="s">
        <v>54</v>
      </c>
      <c r="Z20" s="48" t="s">
        <v>336</v>
      </c>
      <c r="AA20" s="146" t="s">
        <v>55</v>
      </c>
      <c r="AB20" s="146" t="s">
        <v>56</v>
      </c>
      <c r="AC20" s="146" t="s">
        <v>57</v>
      </c>
      <c r="AD20" s="49">
        <v>0.20579999999999998</v>
      </c>
      <c r="AE20" s="224"/>
      <c r="AF20" s="48">
        <v>0.20579999999999998</v>
      </c>
      <c r="AG20" s="224"/>
      <c r="AH20" s="50">
        <v>0.8</v>
      </c>
      <c r="AI20" s="226"/>
      <c r="AJ20" s="228"/>
      <c r="AK20" s="163"/>
      <c r="AL20" s="144"/>
      <c r="AM20" s="148"/>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4" t="s">
        <v>99</v>
      </c>
      <c r="S21" s="154" t="s">
        <v>910</v>
      </c>
      <c r="T21" s="154" t="s">
        <v>911</v>
      </c>
      <c r="U21" s="52" t="s">
        <v>912</v>
      </c>
      <c r="V21" s="149" t="s">
        <v>1797</v>
      </c>
      <c r="W21" s="47" t="s">
        <v>329</v>
      </c>
      <c r="X21" s="146" t="s">
        <v>73</v>
      </c>
      <c r="Y21" s="146" t="s">
        <v>54</v>
      </c>
      <c r="Z21" s="48" t="s">
        <v>336</v>
      </c>
      <c r="AA21" s="146" t="s">
        <v>55</v>
      </c>
      <c r="AB21" s="146" t="s">
        <v>56</v>
      </c>
      <c r="AC21" s="146" t="s">
        <v>57</v>
      </c>
      <c r="AD21" s="49">
        <v>0.14405999999999999</v>
      </c>
      <c r="AE21" s="224"/>
      <c r="AF21" s="48">
        <v>0.14405999999999999</v>
      </c>
      <c r="AG21" s="224"/>
      <c r="AH21" s="50">
        <v>0.8</v>
      </c>
      <c r="AI21" s="226"/>
      <c r="AJ21" s="228"/>
      <c r="AK21" s="163"/>
      <c r="AL21" s="144"/>
      <c r="AM21" s="148"/>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4" t="s">
        <v>131</v>
      </c>
      <c r="S22" s="154" t="s">
        <v>907</v>
      </c>
      <c r="T22" s="154" t="s">
        <v>913</v>
      </c>
      <c r="U22" s="52" t="s">
        <v>914</v>
      </c>
      <c r="V22" s="149" t="s">
        <v>1798</v>
      </c>
      <c r="W22" s="47" t="s">
        <v>329</v>
      </c>
      <c r="X22" s="146" t="s">
        <v>73</v>
      </c>
      <c r="Y22" s="146" t="s">
        <v>54</v>
      </c>
      <c r="Z22" s="48" t="s">
        <v>336</v>
      </c>
      <c r="AA22" s="146" t="s">
        <v>55</v>
      </c>
      <c r="AB22" s="146" t="s">
        <v>56</v>
      </c>
      <c r="AC22" s="146" t="s">
        <v>57</v>
      </c>
      <c r="AD22" s="49">
        <v>0.10084199999999999</v>
      </c>
      <c r="AE22" s="224"/>
      <c r="AF22" s="48">
        <v>0.10084199999999999</v>
      </c>
      <c r="AG22" s="224"/>
      <c r="AH22" s="50">
        <v>0.8</v>
      </c>
      <c r="AI22" s="226"/>
      <c r="AJ22" s="228"/>
      <c r="AK22" s="163"/>
      <c r="AL22" s="144"/>
      <c r="AM22" s="148"/>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4"/>
      <c r="S23" s="154"/>
      <c r="T23" s="154"/>
      <c r="U23" s="52"/>
      <c r="V23" s="149" t="s">
        <v>332</v>
      </c>
      <c r="W23" s="47" t="s">
        <v>333</v>
      </c>
      <c r="X23" s="146"/>
      <c r="Y23" s="146"/>
      <c r="Z23" s="48" t="s">
        <v>333</v>
      </c>
      <c r="AA23" s="146"/>
      <c r="AB23" s="146"/>
      <c r="AC23" s="146"/>
      <c r="AD23" s="49" t="s">
        <v>333</v>
      </c>
      <c r="AE23" s="224"/>
      <c r="AF23" s="48" t="s">
        <v>333</v>
      </c>
      <c r="AG23" s="224"/>
      <c r="AH23" s="50" t="s">
        <v>333</v>
      </c>
      <c r="AI23" s="226"/>
      <c r="AJ23" s="228"/>
      <c r="AK23" s="163"/>
      <c r="AL23" s="144"/>
      <c r="AM23" s="148"/>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4"/>
      <c r="S24" s="154"/>
      <c r="T24" s="154"/>
      <c r="U24" s="52"/>
      <c r="V24" s="149" t="s">
        <v>332</v>
      </c>
      <c r="W24" s="47" t="s">
        <v>333</v>
      </c>
      <c r="X24" s="146"/>
      <c r="Y24" s="146"/>
      <c r="Z24" s="48" t="s">
        <v>333</v>
      </c>
      <c r="AA24" s="146"/>
      <c r="AB24" s="146"/>
      <c r="AC24" s="146"/>
      <c r="AD24" s="49" t="s">
        <v>333</v>
      </c>
      <c r="AE24" s="224"/>
      <c r="AF24" s="48" t="s">
        <v>333</v>
      </c>
      <c r="AG24" s="224"/>
      <c r="AH24" s="50" t="s">
        <v>333</v>
      </c>
      <c r="AI24" s="226"/>
      <c r="AJ24" s="228"/>
      <c r="AK24" s="163"/>
      <c r="AL24" s="144"/>
      <c r="AM24" s="148"/>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322</v>
      </c>
      <c r="E25" s="229" t="s">
        <v>334</v>
      </c>
      <c r="F25" s="230" t="s">
        <v>915</v>
      </c>
      <c r="G25" s="230" t="s">
        <v>916</v>
      </c>
      <c r="H25" s="231" t="s">
        <v>1799</v>
      </c>
      <c r="I25" s="232" t="s">
        <v>324</v>
      </c>
      <c r="J25" s="218">
        <v>477</v>
      </c>
      <c r="K25" s="310" t="s">
        <v>325</v>
      </c>
      <c r="L25" s="306">
        <v>0.6</v>
      </c>
      <c r="M25" s="314" t="s">
        <v>335</v>
      </c>
      <c r="N25" s="304" t="str">
        <f>IF(NOT(ISERROR(MATCH(M25,'[25]Tabla Impacto'!$B$222:$B$224,0))),'[25]Tabla Impacto'!$F$224,M25)</f>
        <v xml:space="preserve">     El riesgo afecta la imagen de  la entidad con efecto publicitario sostenido a nivel de sector administrativo, nivel departamental o municipal</v>
      </c>
      <c r="O25" s="310" t="s">
        <v>327</v>
      </c>
      <c r="P25" s="306">
        <v>0.8</v>
      </c>
      <c r="Q25" s="312" t="s">
        <v>328</v>
      </c>
      <c r="R25" s="144" t="s">
        <v>94</v>
      </c>
      <c r="S25" s="154" t="s">
        <v>917</v>
      </c>
      <c r="T25" s="154" t="s">
        <v>918</v>
      </c>
      <c r="U25" s="148" t="s">
        <v>919</v>
      </c>
      <c r="V25" s="149" t="s">
        <v>1800</v>
      </c>
      <c r="W25" s="47" t="s">
        <v>329</v>
      </c>
      <c r="X25" s="146" t="s">
        <v>53</v>
      </c>
      <c r="Y25" s="146" t="s">
        <v>54</v>
      </c>
      <c r="Z25" s="48" t="s">
        <v>330</v>
      </c>
      <c r="AA25" s="146" t="s">
        <v>55</v>
      </c>
      <c r="AB25" s="146" t="s">
        <v>56</v>
      </c>
      <c r="AC25" s="146" t="s">
        <v>57</v>
      </c>
      <c r="AD25" s="49">
        <v>0.36</v>
      </c>
      <c r="AE25" s="224" t="s">
        <v>331</v>
      </c>
      <c r="AF25" s="48">
        <v>0.36</v>
      </c>
      <c r="AG25" s="224" t="s">
        <v>327</v>
      </c>
      <c r="AH25" s="50">
        <v>0.8</v>
      </c>
      <c r="AI25" s="226" t="s">
        <v>328</v>
      </c>
      <c r="AJ25" s="228" t="s">
        <v>58</v>
      </c>
      <c r="AK25" s="163"/>
      <c r="AL25" s="144" t="s">
        <v>177</v>
      </c>
      <c r="AM25" s="148" t="s">
        <v>920</v>
      </c>
      <c r="AN25" s="52" t="s">
        <v>921</v>
      </c>
      <c r="AO25" s="219" t="s">
        <v>59</v>
      </c>
      <c r="AP25" s="344"/>
      <c r="AQ25" s="335" t="s">
        <v>922</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4" t="s">
        <v>96</v>
      </c>
      <c r="S26" s="154" t="s">
        <v>923</v>
      </c>
      <c r="T26" s="154" t="s">
        <v>924</v>
      </c>
      <c r="U26" s="148" t="s">
        <v>925</v>
      </c>
      <c r="V26" s="149" t="s">
        <v>1801</v>
      </c>
      <c r="W26" s="47" t="s">
        <v>329</v>
      </c>
      <c r="X26" s="146" t="s">
        <v>53</v>
      </c>
      <c r="Y26" s="146" t="s">
        <v>54</v>
      </c>
      <c r="Z26" s="48" t="s">
        <v>330</v>
      </c>
      <c r="AA26" s="146" t="s">
        <v>55</v>
      </c>
      <c r="AB26" s="146" t="s">
        <v>56</v>
      </c>
      <c r="AC26" s="146" t="s">
        <v>57</v>
      </c>
      <c r="AD26" s="49">
        <v>0.216</v>
      </c>
      <c r="AE26" s="224"/>
      <c r="AF26" s="48">
        <v>0.216</v>
      </c>
      <c r="AG26" s="224"/>
      <c r="AH26" s="50">
        <v>0.8</v>
      </c>
      <c r="AI26" s="226"/>
      <c r="AJ26" s="228"/>
      <c r="AK26" s="163"/>
      <c r="AL26" s="144"/>
      <c r="AM26" s="148"/>
      <c r="AN26" s="52"/>
      <c r="AO26" s="219"/>
      <c r="AP26" s="345"/>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4" t="s">
        <v>98</v>
      </c>
      <c r="S27" s="154" t="s">
        <v>926</v>
      </c>
      <c r="T27" s="154" t="s">
        <v>927</v>
      </c>
      <c r="U27" s="148" t="s">
        <v>928</v>
      </c>
      <c r="V27" s="149" t="s">
        <v>1802</v>
      </c>
      <c r="W27" s="47" t="s">
        <v>329</v>
      </c>
      <c r="X27" s="146" t="s">
        <v>53</v>
      </c>
      <c r="Y27" s="146" t="s">
        <v>54</v>
      </c>
      <c r="Z27" s="48" t="s">
        <v>330</v>
      </c>
      <c r="AA27" s="146" t="s">
        <v>55</v>
      </c>
      <c r="AB27" s="146" t="s">
        <v>56</v>
      </c>
      <c r="AC27" s="146" t="s">
        <v>57</v>
      </c>
      <c r="AD27" s="49">
        <v>0.12959999999999999</v>
      </c>
      <c r="AE27" s="224"/>
      <c r="AF27" s="48">
        <v>0.12959999999999999</v>
      </c>
      <c r="AG27" s="224"/>
      <c r="AH27" s="50">
        <v>0.8</v>
      </c>
      <c r="AI27" s="226"/>
      <c r="AJ27" s="228"/>
      <c r="AK27" s="163"/>
      <c r="AL27" s="144"/>
      <c r="AM27" s="148"/>
      <c r="AN27" s="52"/>
      <c r="AO27" s="219"/>
      <c r="AP27" s="345"/>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4" t="s">
        <v>99</v>
      </c>
      <c r="S28" s="154" t="s">
        <v>929</v>
      </c>
      <c r="T28" s="154" t="s">
        <v>930</v>
      </c>
      <c r="U28" s="148" t="s">
        <v>931</v>
      </c>
      <c r="V28" s="149" t="s">
        <v>1803</v>
      </c>
      <c r="W28" s="47" t="s">
        <v>329</v>
      </c>
      <c r="X28" s="146" t="s">
        <v>53</v>
      </c>
      <c r="Y28" s="146" t="s">
        <v>54</v>
      </c>
      <c r="Z28" s="48" t="s">
        <v>330</v>
      </c>
      <c r="AA28" s="146" t="s">
        <v>55</v>
      </c>
      <c r="AB28" s="146" t="s">
        <v>56</v>
      </c>
      <c r="AC28" s="146" t="s">
        <v>57</v>
      </c>
      <c r="AD28" s="49">
        <v>7.7759999999999996E-2</v>
      </c>
      <c r="AE28" s="224"/>
      <c r="AF28" s="48">
        <v>7.7759999999999996E-2</v>
      </c>
      <c r="AG28" s="224"/>
      <c r="AH28" s="50">
        <v>0.8</v>
      </c>
      <c r="AI28" s="226"/>
      <c r="AJ28" s="228"/>
      <c r="AK28" s="163"/>
      <c r="AL28" s="144"/>
      <c r="AM28" s="148"/>
      <c r="AN28" s="52"/>
      <c r="AO28" s="219"/>
      <c r="AP28" s="345"/>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4"/>
      <c r="S29" s="154"/>
      <c r="T29" s="154"/>
      <c r="U29" s="148"/>
      <c r="V29" s="149" t="s">
        <v>332</v>
      </c>
      <c r="W29" s="47" t="s">
        <v>333</v>
      </c>
      <c r="X29" s="146"/>
      <c r="Y29" s="146"/>
      <c r="Z29" s="48" t="s">
        <v>333</v>
      </c>
      <c r="AA29" s="146"/>
      <c r="AB29" s="146"/>
      <c r="AC29" s="146"/>
      <c r="AD29" s="49" t="s">
        <v>333</v>
      </c>
      <c r="AE29" s="224"/>
      <c r="AF29" s="48" t="s">
        <v>333</v>
      </c>
      <c r="AG29" s="224"/>
      <c r="AH29" s="50" t="s">
        <v>333</v>
      </c>
      <c r="AI29" s="226"/>
      <c r="AJ29" s="228"/>
      <c r="AK29" s="163"/>
      <c r="AL29" s="144"/>
      <c r="AM29" s="148"/>
      <c r="AN29" s="52"/>
      <c r="AO29" s="219"/>
      <c r="AP29" s="345"/>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4"/>
      <c r="S30" s="154"/>
      <c r="T30" s="154"/>
      <c r="U30" s="148"/>
      <c r="V30" s="149" t="s">
        <v>332</v>
      </c>
      <c r="W30" s="47" t="s">
        <v>333</v>
      </c>
      <c r="X30" s="146"/>
      <c r="Y30" s="146"/>
      <c r="Z30" s="48" t="s">
        <v>333</v>
      </c>
      <c r="AA30" s="146"/>
      <c r="AB30" s="146"/>
      <c r="AC30" s="146"/>
      <c r="AD30" s="49" t="s">
        <v>333</v>
      </c>
      <c r="AE30" s="224"/>
      <c r="AF30" s="48" t="s">
        <v>333</v>
      </c>
      <c r="AG30" s="224"/>
      <c r="AH30" s="50" t="s">
        <v>333</v>
      </c>
      <c r="AI30" s="226"/>
      <c r="AJ30" s="228"/>
      <c r="AK30" s="163"/>
      <c r="AL30" s="144"/>
      <c r="AM30" s="148"/>
      <c r="AN30" s="52"/>
      <c r="AO30" s="219"/>
      <c r="AP30" s="345"/>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4"/>
      <c r="S31" s="154"/>
      <c r="T31" s="154"/>
      <c r="U31" s="148"/>
      <c r="V31" s="149" t="s">
        <v>332</v>
      </c>
      <c r="W31" s="47" t="s">
        <v>333</v>
      </c>
      <c r="X31" s="146"/>
      <c r="Y31" s="146"/>
      <c r="Z31" s="48" t="s">
        <v>333</v>
      </c>
      <c r="AA31" s="146"/>
      <c r="AB31" s="146"/>
      <c r="AC31" s="146"/>
      <c r="AD31" s="49" t="s">
        <v>333</v>
      </c>
      <c r="AE31" s="224"/>
      <c r="AF31" s="48" t="s">
        <v>333</v>
      </c>
      <c r="AG31" s="224"/>
      <c r="AH31" s="50" t="s">
        <v>333</v>
      </c>
      <c r="AI31" s="226"/>
      <c r="AJ31" s="228"/>
      <c r="AK31" s="163"/>
      <c r="AL31" s="144"/>
      <c r="AM31" s="148"/>
      <c r="AN31" s="52"/>
      <c r="AO31" s="219"/>
      <c r="AP31" s="346"/>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322</v>
      </c>
      <c r="E32" s="229" t="s">
        <v>337</v>
      </c>
      <c r="F32" s="230" t="s">
        <v>932</v>
      </c>
      <c r="G32" s="230" t="s">
        <v>933</v>
      </c>
      <c r="H32" s="231" t="s">
        <v>1804</v>
      </c>
      <c r="I32" s="232" t="s">
        <v>324</v>
      </c>
      <c r="J32" s="218">
        <v>1344</v>
      </c>
      <c r="K32" s="310" t="s">
        <v>767</v>
      </c>
      <c r="L32" s="306">
        <v>0.8</v>
      </c>
      <c r="M32" s="314" t="s">
        <v>338</v>
      </c>
      <c r="N32" s="304" t="str">
        <f>IF(NOT(ISERROR(MATCH(M32,'[25]Tabla Impacto'!$B$222:$B$224,0))),'[25]Tabla Impacto'!$F$224,M32)</f>
        <v xml:space="preserve">     El riesgo afecta la imagen de la entidad con algunos usuarios de relevancia frente al logro de los objetivos</v>
      </c>
      <c r="O32" s="310" t="s">
        <v>339</v>
      </c>
      <c r="P32" s="306">
        <v>0.6</v>
      </c>
      <c r="Q32" s="312" t="s">
        <v>328</v>
      </c>
      <c r="R32" s="144" t="s">
        <v>94</v>
      </c>
      <c r="S32" s="154" t="s">
        <v>934</v>
      </c>
      <c r="T32" s="154" t="s">
        <v>935</v>
      </c>
      <c r="U32" s="148" t="s">
        <v>936</v>
      </c>
      <c r="V32" s="149" t="s">
        <v>1805</v>
      </c>
      <c r="W32" s="47" t="s">
        <v>329</v>
      </c>
      <c r="X32" s="146" t="s">
        <v>53</v>
      </c>
      <c r="Y32" s="146" t="s">
        <v>54</v>
      </c>
      <c r="Z32" s="48" t="s">
        <v>330</v>
      </c>
      <c r="AA32" s="146" t="s">
        <v>55</v>
      </c>
      <c r="AB32" s="146" t="s">
        <v>56</v>
      </c>
      <c r="AC32" s="146" t="s">
        <v>57</v>
      </c>
      <c r="AD32" s="49">
        <v>0.48</v>
      </c>
      <c r="AE32" s="224" t="s">
        <v>331</v>
      </c>
      <c r="AF32" s="48">
        <v>0.48</v>
      </c>
      <c r="AG32" s="224" t="s">
        <v>339</v>
      </c>
      <c r="AH32" s="50">
        <v>0.6</v>
      </c>
      <c r="AI32" s="226" t="s">
        <v>339</v>
      </c>
      <c r="AJ32" s="228" t="s">
        <v>58</v>
      </c>
      <c r="AK32" s="163"/>
      <c r="AL32" s="144" t="s">
        <v>177</v>
      </c>
      <c r="AM32" s="113" t="s">
        <v>1814</v>
      </c>
      <c r="AN32" s="114" t="s">
        <v>937</v>
      </c>
      <c r="AO32" s="219" t="s">
        <v>59</v>
      </c>
      <c r="AP32" s="344"/>
      <c r="AQ32" s="337" t="s">
        <v>938</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4" t="s">
        <v>96</v>
      </c>
      <c r="S33" s="154" t="s">
        <v>939</v>
      </c>
      <c r="T33" s="154" t="s">
        <v>940</v>
      </c>
      <c r="U33" s="148" t="s">
        <v>941</v>
      </c>
      <c r="V33" s="149" t="s">
        <v>1806</v>
      </c>
      <c r="W33" s="47" t="s">
        <v>329</v>
      </c>
      <c r="X33" s="146" t="s">
        <v>53</v>
      </c>
      <c r="Y33" s="146" t="s">
        <v>54</v>
      </c>
      <c r="Z33" s="48" t="s">
        <v>330</v>
      </c>
      <c r="AA33" s="146" t="s">
        <v>55</v>
      </c>
      <c r="AB33" s="146" t="s">
        <v>56</v>
      </c>
      <c r="AC33" s="146" t="s">
        <v>57</v>
      </c>
      <c r="AD33" s="49">
        <v>0.28799999999999998</v>
      </c>
      <c r="AE33" s="224"/>
      <c r="AF33" s="48">
        <v>0.28799999999999998</v>
      </c>
      <c r="AG33" s="224"/>
      <c r="AH33" s="50">
        <v>0.6</v>
      </c>
      <c r="AI33" s="226"/>
      <c r="AJ33" s="228"/>
      <c r="AK33" s="163"/>
      <c r="AL33" s="144"/>
      <c r="AM33" s="148"/>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4" t="s">
        <v>98</v>
      </c>
      <c r="S34" s="154" t="s">
        <v>917</v>
      </c>
      <c r="T34" s="154" t="s">
        <v>942</v>
      </c>
      <c r="U34" s="148" t="s">
        <v>943</v>
      </c>
      <c r="V34" s="149" t="s">
        <v>1807</v>
      </c>
      <c r="W34" s="47" t="s">
        <v>329</v>
      </c>
      <c r="X34" s="146" t="s">
        <v>73</v>
      </c>
      <c r="Y34" s="146" t="s">
        <v>54</v>
      </c>
      <c r="Z34" s="48" t="s">
        <v>336</v>
      </c>
      <c r="AA34" s="146" t="s">
        <v>55</v>
      </c>
      <c r="AB34" s="146" t="s">
        <v>56</v>
      </c>
      <c r="AC34" s="146" t="s">
        <v>57</v>
      </c>
      <c r="AD34" s="49">
        <v>0.2016</v>
      </c>
      <c r="AE34" s="224"/>
      <c r="AF34" s="48">
        <v>0.2016</v>
      </c>
      <c r="AG34" s="224"/>
      <c r="AH34" s="50">
        <v>0.6</v>
      </c>
      <c r="AI34" s="226"/>
      <c r="AJ34" s="228"/>
      <c r="AK34" s="163"/>
      <c r="AL34" s="144"/>
      <c r="AM34" s="148"/>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4"/>
      <c r="S35" s="154"/>
      <c r="T35" s="154"/>
      <c r="U35" s="148"/>
      <c r="V35" s="149" t="s">
        <v>332</v>
      </c>
      <c r="W35" s="47" t="s">
        <v>333</v>
      </c>
      <c r="X35" s="146"/>
      <c r="Y35" s="146"/>
      <c r="Z35" s="48" t="s">
        <v>333</v>
      </c>
      <c r="AA35" s="146"/>
      <c r="AB35" s="146"/>
      <c r="AC35" s="146"/>
      <c r="AD35" s="49" t="s">
        <v>333</v>
      </c>
      <c r="AE35" s="224"/>
      <c r="AF35" s="48" t="s">
        <v>333</v>
      </c>
      <c r="AG35" s="224"/>
      <c r="AH35" s="50" t="s">
        <v>333</v>
      </c>
      <c r="AI35" s="226"/>
      <c r="AJ35" s="228"/>
      <c r="AK35" s="163"/>
      <c r="AL35" s="144"/>
      <c r="AM35" s="148"/>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4"/>
      <c r="S36" s="154"/>
      <c r="T36" s="154"/>
      <c r="U36" s="148"/>
      <c r="V36" s="149" t="s">
        <v>332</v>
      </c>
      <c r="W36" s="47" t="s">
        <v>333</v>
      </c>
      <c r="X36" s="146"/>
      <c r="Y36" s="146"/>
      <c r="Z36" s="48" t="s">
        <v>333</v>
      </c>
      <c r="AA36" s="146"/>
      <c r="AB36" s="146"/>
      <c r="AC36" s="146"/>
      <c r="AD36" s="49" t="s">
        <v>333</v>
      </c>
      <c r="AE36" s="224"/>
      <c r="AF36" s="48" t="s">
        <v>333</v>
      </c>
      <c r="AG36" s="224"/>
      <c r="AH36" s="50" t="s">
        <v>333</v>
      </c>
      <c r="AI36" s="226"/>
      <c r="AJ36" s="228"/>
      <c r="AK36" s="163"/>
      <c r="AL36" s="144"/>
      <c r="AM36" s="148"/>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4"/>
      <c r="S37" s="154"/>
      <c r="T37" s="154"/>
      <c r="U37" s="148"/>
      <c r="V37" s="149" t="s">
        <v>332</v>
      </c>
      <c r="W37" s="47" t="s">
        <v>333</v>
      </c>
      <c r="X37" s="146"/>
      <c r="Y37" s="146"/>
      <c r="Z37" s="48" t="s">
        <v>333</v>
      </c>
      <c r="AA37" s="146"/>
      <c r="AB37" s="146"/>
      <c r="AC37" s="146"/>
      <c r="AD37" s="49" t="s">
        <v>333</v>
      </c>
      <c r="AE37" s="224"/>
      <c r="AF37" s="48" t="s">
        <v>333</v>
      </c>
      <c r="AG37" s="224"/>
      <c r="AH37" s="50" t="s">
        <v>333</v>
      </c>
      <c r="AI37" s="226"/>
      <c r="AJ37" s="228"/>
      <c r="AK37" s="163"/>
      <c r="AL37" s="144"/>
      <c r="AM37" s="148"/>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4"/>
      <c r="S38" s="154"/>
      <c r="T38" s="154"/>
      <c r="U38" s="148"/>
      <c r="V38" s="149" t="s">
        <v>332</v>
      </c>
      <c r="W38" s="47" t="s">
        <v>333</v>
      </c>
      <c r="X38" s="146"/>
      <c r="Y38" s="146"/>
      <c r="Z38" s="48" t="s">
        <v>333</v>
      </c>
      <c r="AA38" s="146"/>
      <c r="AB38" s="146"/>
      <c r="AC38" s="146"/>
      <c r="AD38" s="49" t="s">
        <v>333</v>
      </c>
      <c r="AE38" s="224"/>
      <c r="AF38" s="48" t="s">
        <v>333</v>
      </c>
      <c r="AG38" s="224"/>
      <c r="AH38" s="50" t="s">
        <v>333</v>
      </c>
      <c r="AI38" s="226"/>
      <c r="AJ38" s="228"/>
      <c r="AK38" s="163"/>
      <c r="AL38" s="144"/>
      <c r="AM38" s="148"/>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75</v>
      </c>
      <c r="D39" s="220" t="s">
        <v>340</v>
      </c>
      <c r="E39" s="229" t="s">
        <v>323</v>
      </c>
      <c r="F39" s="230" t="s">
        <v>944</v>
      </c>
      <c r="G39" s="230" t="s">
        <v>945</v>
      </c>
      <c r="H39" s="231" t="s">
        <v>1808</v>
      </c>
      <c r="I39" s="232" t="s">
        <v>341</v>
      </c>
      <c r="J39" s="218">
        <v>948</v>
      </c>
      <c r="K39" s="310" t="s">
        <v>767</v>
      </c>
      <c r="L39" s="306">
        <v>0.8</v>
      </c>
      <c r="M39" s="314" t="s">
        <v>326</v>
      </c>
      <c r="N39" s="304" t="str">
        <f>IF(NOT(ISERROR(MATCH(M39,'[25]Tabla Impacto'!$B$222:$B$224,0))),'[25]Tabla Impacto'!$F$224,M39)</f>
        <v xml:space="preserve">     Entre 100 y 500 SMLMV </v>
      </c>
      <c r="O39" s="310" t="s">
        <v>327</v>
      </c>
      <c r="P39" s="306">
        <v>0.8</v>
      </c>
      <c r="Q39" s="312" t="s">
        <v>328</v>
      </c>
      <c r="R39" s="144" t="s">
        <v>94</v>
      </c>
      <c r="S39" s="154" t="s">
        <v>946</v>
      </c>
      <c r="T39" s="154" t="s">
        <v>947</v>
      </c>
      <c r="U39" s="148" t="s">
        <v>948</v>
      </c>
      <c r="V39" s="149" t="s">
        <v>1809</v>
      </c>
      <c r="W39" s="47" t="s">
        <v>329</v>
      </c>
      <c r="X39" s="146" t="s">
        <v>53</v>
      </c>
      <c r="Y39" s="146" t="s">
        <v>54</v>
      </c>
      <c r="Z39" s="48" t="s">
        <v>330</v>
      </c>
      <c r="AA39" s="146" t="s">
        <v>85</v>
      </c>
      <c r="AB39" s="146" t="s">
        <v>56</v>
      </c>
      <c r="AC39" s="146" t="s">
        <v>57</v>
      </c>
      <c r="AD39" s="49">
        <v>0.48</v>
      </c>
      <c r="AE39" s="224" t="s">
        <v>331</v>
      </c>
      <c r="AF39" s="48">
        <v>0.48</v>
      </c>
      <c r="AG39" s="224" t="s">
        <v>339</v>
      </c>
      <c r="AH39" s="50">
        <v>0.8</v>
      </c>
      <c r="AI39" s="226" t="s">
        <v>339</v>
      </c>
      <c r="AJ39" s="228" t="s">
        <v>58</v>
      </c>
      <c r="AK39" s="163"/>
      <c r="AL39" s="144" t="s">
        <v>177</v>
      </c>
      <c r="AM39" s="115" t="s">
        <v>949</v>
      </c>
      <c r="AN39" s="114" t="s">
        <v>97</v>
      </c>
      <c r="AO39" s="219" t="s">
        <v>59</v>
      </c>
      <c r="AP39" s="344"/>
      <c r="AQ39" s="337" t="s">
        <v>95</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144" t="s">
        <v>96</v>
      </c>
      <c r="S40" s="154" t="s">
        <v>946</v>
      </c>
      <c r="T40" s="154" t="s">
        <v>950</v>
      </c>
      <c r="U40" s="148" t="s">
        <v>951</v>
      </c>
      <c r="V40" s="149" t="s">
        <v>1810</v>
      </c>
      <c r="W40" s="47" t="s">
        <v>329</v>
      </c>
      <c r="X40" s="146" t="s">
        <v>53</v>
      </c>
      <c r="Y40" s="146" t="s">
        <v>54</v>
      </c>
      <c r="Z40" s="48" t="s">
        <v>330</v>
      </c>
      <c r="AA40" s="146" t="s">
        <v>55</v>
      </c>
      <c r="AB40" s="146" t="s">
        <v>56</v>
      </c>
      <c r="AC40" s="146" t="s">
        <v>57</v>
      </c>
      <c r="AD40" s="49">
        <v>0.28799999999999998</v>
      </c>
      <c r="AE40" s="224"/>
      <c r="AF40" s="48">
        <v>0.28799999999999998</v>
      </c>
      <c r="AG40" s="224"/>
      <c r="AH40" s="50">
        <v>0.8</v>
      </c>
      <c r="AI40" s="226"/>
      <c r="AJ40" s="228"/>
      <c r="AK40" s="163"/>
      <c r="AL40" s="144"/>
      <c r="AM40" s="148"/>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8"/>
      <c r="N41" s="304"/>
      <c r="O41" s="310"/>
      <c r="P41" s="306"/>
      <c r="Q41" s="312"/>
      <c r="R41" s="144" t="s">
        <v>98</v>
      </c>
      <c r="S41" s="154" t="s">
        <v>952</v>
      </c>
      <c r="T41" s="154" t="s">
        <v>953</v>
      </c>
      <c r="U41" s="148" t="s">
        <v>954</v>
      </c>
      <c r="V41" s="149" t="s">
        <v>1811</v>
      </c>
      <c r="W41" s="47" t="s">
        <v>329</v>
      </c>
      <c r="X41" s="146" t="s">
        <v>53</v>
      </c>
      <c r="Y41" s="146" t="s">
        <v>54</v>
      </c>
      <c r="Z41" s="48" t="s">
        <v>330</v>
      </c>
      <c r="AA41" s="146" t="s">
        <v>55</v>
      </c>
      <c r="AB41" s="146" t="s">
        <v>56</v>
      </c>
      <c r="AC41" s="146" t="s">
        <v>57</v>
      </c>
      <c r="AD41" s="49">
        <v>0.17279999999999998</v>
      </c>
      <c r="AE41" s="224"/>
      <c r="AF41" s="48">
        <v>0.17279999999999998</v>
      </c>
      <c r="AG41" s="224"/>
      <c r="AH41" s="50">
        <v>0.8</v>
      </c>
      <c r="AI41" s="226"/>
      <c r="AJ41" s="228"/>
      <c r="AK41" s="163"/>
      <c r="AL41" s="144"/>
      <c r="AM41" s="148"/>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customHeight="1">
      <c r="A42" s="219"/>
      <c r="B42" s="221"/>
      <c r="C42" s="221"/>
      <c r="D42" s="221"/>
      <c r="E42" s="230"/>
      <c r="F42" s="230"/>
      <c r="G42" s="230"/>
      <c r="H42" s="231"/>
      <c r="I42" s="233"/>
      <c r="J42" s="219"/>
      <c r="K42" s="310"/>
      <c r="L42" s="306"/>
      <c r="M42" s="308"/>
      <c r="N42" s="304"/>
      <c r="O42" s="310"/>
      <c r="P42" s="306"/>
      <c r="Q42" s="312"/>
      <c r="R42" s="144" t="s">
        <v>99</v>
      </c>
      <c r="S42" s="154" t="s">
        <v>946</v>
      </c>
      <c r="T42" s="154" t="s">
        <v>955</v>
      </c>
      <c r="U42" s="148" t="s">
        <v>956</v>
      </c>
      <c r="V42" s="149" t="s">
        <v>1812</v>
      </c>
      <c r="W42" s="47" t="s">
        <v>26</v>
      </c>
      <c r="X42" s="146" t="s">
        <v>100</v>
      </c>
      <c r="Y42" s="146" t="s">
        <v>54</v>
      </c>
      <c r="Z42" s="48" t="s">
        <v>342</v>
      </c>
      <c r="AA42" s="146" t="s">
        <v>55</v>
      </c>
      <c r="AB42" s="146" t="s">
        <v>56</v>
      </c>
      <c r="AC42" s="146" t="s">
        <v>57</v>
      </c>
      <c r="AD42" s="49">
        <v>0.17279999999999998</v>
      </c>
      <c r="AE42" s="224"/>
      <c r="AF42" s="48">
        <v>0.17279999999999998</v>
      </c>
      <c r="AG42" s="224"/>
      <c r="AH42" s="50">
        <v>0.60000000000000009</v>
      </c>
      <c r="AI42" s="226"/>
      <c r="AJ42" s="228"/>
      <c r="AK42" s="163"/>
      <c r="AL42" s="144"/>
      <c r="AM42" s="148"/>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4"/>
      <c r="S43" s="154"/>
      <c r="T43" s="154"/>
      <c r="U43" s="148"/>
      <c r="V43" s="149" t="s">
        <v>332</v>
      </c>
      <c r="W43" s="47" t="s">
        <v>333</v>
      </c>
      <c r="X43" s="146"/>
      <c r="Y43" s="146"/>
      <c r="Z43" s="48" t="s">
        <v>333</v>
      </c>
      <c r="AA43" s="146"/>
      <c r="AB43" s="146"/>
      <c r="AC43" s="146"/>
      <c r="AD43" s="49" t="s">
        <v>333</v>
      </c>
      <c r="AE43" s="224"/>
      <c r="AF43" s="48" t="s">
        <v>333</v>
      </c>
      <c r="AG43" s="224"/>
      <c r="AH43" s="50" t="s">
        <v>333</v>
      </c>
      <c r="AI43" s="226"/>
      <c r="AJ43" s="228"/>
      <c r="AK43" s="163"/>
      <c r="AL43" s="144"/>
      <c r="AM43" s="148"/>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4"/>
      <c r="S44" s="154"/>
      <c r="T44" s="154"/>
      <c r="U44" s="148"/>
      <c r="V44" s="149" t="s">
        <v>332</v>
      </c>
      <c r="W44" s="47" t="s">
        <v>333</v>
      </c>
      <c r="X44" s="146"/>
      <c r="Y44" s="146"/>
      <c r="Z44" s="48" t="s">
        <v>333</v>
      </c>
      <c r="AA44" s="146"/>
      <c r="AB44" s="146"/>
      <c r="AC44" s="146"/>
      <c r="AD44" s="49" t="s">
        <v>333</v>
      </c>
      <c r="AE44" s="224"/>
      <c r="AF44" s="48" t="s">
        <v>333</v>
      </c>
      <c r="AG44" s="224"/>
      <c r="AH44" s="50" t="s">
        <v>333</v>
      </c>
      <c r="AI44" s="226"/>
      <c r="AJ44" s="228"/>
      <c r="AK44" s="163"/>
      <c r="AL44" s="144"/>
      <c r="AM44" s="148"/>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c r="A45" s="219"/>
      <c r="B45" s="221"/>
      <c r="C45" s="221"/>
      <c r="D45" s="221"/>
      <c r="E45" s="230"/>
      <c r="F45" s="230"/>
      <c r="G45" s="230"/>
      <c r="H45" s="231"/>
      <c r="I45" s="234"/>
      <c r="J45" s="219"/>
      <c r="K45" s="310"/>
      <c r="L45" s="306"/>
      <c r="M45" s="303"/>
      <c r="N45" s="304"/>
      <c r="O45" s="310"/>
      <c r="P45" s="306"/>
      <c r="Q45" s="312"/>
      <c r="R45" s="144"/>
      <c r="S45" s="154"/>
      <c r="T45" s="154"/>
      <c r="U45" s="148"/>
      <c r="V45" s="149" t="s">
        <v>332</v>
      </c>
      <c r="W45" s="47" t="s">
        <v>333</v>
      </c>
      <c r="X45" s="146"/>
      <c r="Y45" s="146"/>
      <c r="Z45" s="48" t="s">
        <v>333</v>
      </c>
      <c r="AA45" s="146"/>
      <c r="AB45" s="146"/>
      <c r="AC45" s="146"/>
      <c r="AD45" s="49" t="s">
        <v>333</v>
      </c>
      <c r="AE45" s="224"/>
      <c r="AF45" s="48" t="s">
        <v>333</v>
      </c>
      <c r="AG45" s="224"/>
      <c r="AH45" s="50" t="s">
        <v>333</v>
      </c>
      <c r="AI45" s="226"/>
      <c r="AJ45" s="228"/>
      <c r="AK45" s="163"/>
      <c r="AL45" s="144"/>
      <c r="AM45" s="148"/>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332</v>
      </c>
      <c r="I46" s="232"/>
      <c r="J46" s="218"/>
      <c r="K46" s="310" t="s">
        <v>333</v>
      </c>
      <c r="L46" s="306" t="s">
        <v>333</v>
      </c>
      <c r="M46" s="314"/>
      <c r="N46" s="304">
        <f>IF(NOT(ISERROR(MATCH(M46,'[25]Tabla Impacto'!$B$222:$B$224,0))),'[25]Tabla Impacto'!$F$224,M46)</f>
        <v>0</v>
      </c>
      <c r="O46" s="310" t="s">
        <v>333</v>
      </c>
      <c r="P46" s="306" t="s">
        <v>333</v>
      </c>
      <c r="Q46" s="312" t="s">
        <v>333</v>
      </c>
      <c r="R46" s="144"/>
      <c r="S46" s="148"/>
      <c r="T46" s="154"/>
      <c r="U46" s="148"/>
      <c r="V46" s="149" t="s">
        <v>332</v>
      </c>
      <c r="W46" s="47" t="s">
        <v>333</v>
      </c>
      <c r="X46" s="146"/>
      <c r="Y46" s="146"/>
      <c r="Z46" s="48" t="s">
        <v>333</v>
      </c>
      <c r="AA46" s="146"/>
      <c r="AB46" s="146"/>
      <c r="AC46" s="146"/>
      <c r="AD46" s="49" t="s">
        <v>333</v>
      </c>
      <c r="AE46" s="224" t="s">
        <v>333</v>
      </c>
      <c r="AF46" s="48" t="s">
        <v>333</v>
      </c>
      <c r="AG46" s="224" t="s">
        <v>333</v>
      </c>
      <c r="AH46" s="50" t="s">
        <v>333</v>
      </c>
      <c r="AI46" s="226" t="s">
        <v>333</v>
      </c>
      <c r="AJ46" s="228"/>
      <c r="AK46" s="163"/>
      <c r="AL46" s="144"/>
      <c r="AM46" s="116"/>
      <c r="AN46" s="117"/>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4"/>
      <c r="S47" s="52"/>
      <c r="T47" s="154"/>
      <c r="U47" s="148"/>
      <c r="V47" s="149" t="s">
        <v>332</v>
      </c>
      <c r="W47" s="47" t="s">
        <v>333</v>
      </c>
      <c r="X47" s="146"/>
      <c r="Y47" s="146"/>
      <c r="Z47" s="48" t="s">
        <v>333</v>
      </c>
      <c r="AA47" s="146"/>
      <c r="AB47" s="146"/>
      <c r="AC47" s="146"/>
      <c r="AD47" s="49" t="s">
        <v>333</v>
      </c>
      <c r="AE47" s="224"/>
      <c r="AF47" s="48" t="s">
        <v>333</v>
      </c>
      <c r="AG47" s="224"/>
      <c r="AH47" s="50" t="s">
        <v>333</v>
      </c>
      <c r="AI47" s="226"/>
      <c r="AJ47" s="228"/>
      <c r="AK47" s="163"/>
      <c r="AL47" s="144"/>
      <c r="AM47" s="148"/>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4"/>
      <c r="S48" s="52"/>
      <c r="T48" s="154"/>
      <c r="U48" s="148"/>
      <c r="V48" s="149" t="s">
        <v>332</v>
      </c>
      <c r="W48" s="47" t="s">
        <v>333</v>
      </c>
      <c r="X48" s="146"/>
      <c r="Y48" s="146"/>
      <c r="Z48" s="48" t="s">
        <v>333</v>
      </c>
      <c r="AA48" s="146"/>
      <c r="AB48" s="146"/>
      <c r="AC48" s="146"/>
      <c r="AD48" s="49" t="s">
        <v>333</v>
      </c>
      <c r="AE48" s="224"/>
      <c r="AF48" s="48" t="s">
        <v>333</v>
      </c>
      <c r="AG48" s="224"/>
      <c r="AH48" s="50" t="s">
        <v>333</v>
      </c>
      <c r="AI48" s="226"/>
      <c r="AJ48" s="228"/>
      <c r="AK48" s="163"/>
      <c r="AL48" s="144"/>
      <c r="AM48" s="148"/>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4"/>
      <c r="S49" s="52"/>
      <c r="T49" s="154"/>
      <c r="U49" s="148"/>
      <c r="V49" s="149" t="s">
        <v>332</v>
      </c>
      <c r="W49" s="47" t="s">
        <v>333</v>
      </c>
      <c r="X49" s="146"/>
      <c r="Y49" s="146"/>
      <c r="Z49" s="48" t="s">
        <v>333</v>
      </c>
      <c r="AA49" s="146"/>
      <c r="AB49" s="146"/>
      <c r="AC49" s="146"/>
      <c r="AD49" s="49" t="s">
        <v>333</v>
      </c>
      <c r="AE49" s="224"/>
      <c r="AF49" s="48" t="s">
        <v>333</v>
      </c>
      <c r="AG49" s="224"/>
      <c r="AH49" s="50" t="s">
        <v>333</v>
      </c>
      <c r="AI49" s="226"/>
      <c r="AJ49" s="228"/>
      <c r="AK49" s="163"/>
      <c r="AL49" s="144"/>
      <c r="AM49" s="148"/>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4"/>
      <c r="S50" s="52"/>
      <c r="T50" s="154"/>
      <c r="U50" s="148"/>
      <c r="V50" s="149" t="s">
        <v>332</v>
      </c>
      <c r="W50" s="47" t="s">
        <v>333</v>
      </c>
      <c r="X50" s="146"/>
      <c r="Y50" s="146"/>
      <c r="Z50" s="48" t="s">
        <v>333</v>
      </c>
      <c r="AA50" s="146"/>
      <c r="AB50" s="146"/>
      <c r="AC50" s="146"/>
      <c r="AD50" s="49" t="s">
        <v>333</v>
      </c>
      <c r="AE50" s="224"/>
      <c r="AF50" s="48" t="s">
        <v>333</v>
      </c>
      <c r="AG50" s="224"/>
      <c r="AH50" s="50" t="s">
        <v>333</v>
      </c>
      <c r="AI50" s="226"/>
      <c r="AJ50" s="228"/>
      <c r="AK50" s="163"/>
      <c r="AL50" s="144"/>
      <c r="AM50" s="148"/>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4"/>
      <c r="S51" s="52"/>
      <c r="T51" s="154"/>
      <c r="U51" s="148"/>
      <c r="V51" s="149" t="s">
        <v>332</v>
      </c>
      <c r="W51" s="47" t="s">
        <v>333</v>
      </c>
      <c r="X51" s="146"/>
      <c r="Y51" s="146"/>
      <c r="Z51" s="48" t="s">
        <v>333</v>
      </c>
      <c r="AA51" s="146"/>
      <c r="AB51" s="146"/>
      <c r="AC51" s="146"/>
      <c r="AD51" s="49" t="s">
        <v>333</v>
      </c>
      <c r="AE51" s="224"/>
      <c r="AF51" s="48" t="s">
        <v>333</v>
      </c>
      <c r="AG51" s="224"/>
      <c r="AH51" s="50" t="s">
        <v>333</v>
      </c>
      <c r="AI51" s="226"/>
      <c r="AJ51" s="228"/>
      <c r="AK51" s="163"/>
      <c r="AL51" s="144"/>
      <c r="AM51" s="148"/>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4"/>
      <c r="S52" s="52"/>
      <c r="T52" s="154"/>
      <c r="U52" s="148"/>
      <c r="V52" s="149" t="s">
        <v>332</v>
      </c>
      <c r="W52" s="47" t="s">
        <v>333</v>
      </c>
      <c r="X52" s="146"/>
      <c r="Y52" s="146"/>
      <c r="Z52" s="48" t="s">
        <v>333</v>
      </c>
      <c r="AA52" s="146"/>
      <c r="AB52" s="146"/>
      <c r="AC52" s="146"/>
      <c r="AD52" s="49" t="s">
        <v>333</v>
      </c>
      <c r="AE52" s="224"/>
      <c r="AF52" s="48" t="s">
        <v>333</v>
      </c>
      <c r="AG52" s="224"/>
      <c r="AH52" s="50" t="s">
        <v>333</v>
      </c>
      <c r="AI52" s="226"/>
      <c r="AJ52" s="228"/>
      <c r="AK52" s="163"/>
      <c r="AL52" s="144"/>
      <c r="AM52" s="148"/>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332</v>
      </c>
      <c r="I53" s="232"/>
      <c r="J53" s="219"/>
      <c r="K53" s="310" t="s">
        <v>333</v>
      </c>
      <c r="L53" s="306" t="s">
        <v>333</v>
      </c>
      <c r="M53" s="314"/>
      <c r="N53" s="304">
        <f>IF(NOT(ISERROR(MATCH(M53,'[25]Tabla Impacto'!$B$222:$B$224,0))),'[25]Tabla Impacto'!$F$224,M53)</f>
        <v>0</v>
      </c>
      <c r="O53" s="310" t="s">
        <v>333</v>
      </c>
      <c r="P53" s="306" t="s">
        <v>333</v>
      </c>
      <c r="Q53" s="312" t="s">
        <v>333</v>
      </c>
      <c r="R53" s="144"/>
      <c r="S53" s="148"/>
      <c r="T53" s="154"/>
      <c r="U53" s="148"/>
      <c r="V53" s="149" t="s">
        <v>332</v>
      </c>
      <c r="W53" s="47" t="s">
        <v>333</v>
      </c>
      <c r="X53" s="146"/>
      <c r="Y53" s="146"/>
      <c r="Z53" s="48" t="s">
        <v>333</v>
      </c>
      <c r="AA53" s="146"/>
      <c r="AB53" s="146"/>
      <c r="AC53" s="146"/>
      <c r="AD53" s="49" t="s">
        <v>333</v>
      </c>
      <c r="AE53" s="224" t="s">
        <v>333</v>
      </c>
      <c r="AF53" s="48" t="s">
        <v>333</v>
      </c>
      <c r="AG53" s="224" t="s">
        <v>333</v>
      </c>
      <c r="AH53" s="50" t="s">
        <v>333</v>
      </c>
      <c r="AI53" s="226" t="s">
        <v>333</v>
      </c>
      <c r="AJ53" s="228"/>
      <c r="AK53" s="163"/>
      <c r="AL53" s="144"/>
      <c r="AM53" s="148"/>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4"/>
      <c r="S54" s="52"/>
      <c r="T54" s="154"/>
      <c r="U54" s="148"/>
      <c r="V54" s="149" t="s">
        <v>332</v>
      </c>
      <c r="W54" s="47" t="s">
        <v>333</v>
      </c>
      <c r="X54" s="146"/>
      <c r="Y54" s="146"/>
      <c r="Z54" s="48" t="s">
        <v>333</v>
      </c>
      <c r="AA54" s="146"/>
      <c r="AB54" s="146"/>
      <c r="AC54" s="146"/>
      <c r="AD54" s="49" t="s">
        <v>333</v>
      </c>
      <c r="AE54" s="224"/>
      <c r="AF54" s="48" t="s">
        <v>333</v>
      </c>
      <c r="AG54" s="224"/>
      <c r="AH54" s="50" t="s">
        <v>333</v>
      </c>
      <c r="AI54" s="226"/>
      <c r="AJ54" s="228"/>
      <c r="AK54" s="163"/>
      <c r="AL54" s="144"/>
      <c r="AM54" s="148"/>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4"/>
      <c r="S55" s="52"/>
      <c r="T55" s="154"/>
      <c r="U55" s="148"/>
      <c r="V55" s="149" t="s">
        <v>332</v>
      </c>
      <c r="W55" s="47" t="s">
        <v>333</v>
      </c>
      <c r="X55" s="146"/>
      <c r="Y55" s="146"/>
      <c r="Z55" s="48" t="s">
        <v>333</v>
      </c>
      <c r="AA55" s="146"/>
      <c r="AB55" s="146"/>
      <c r="AC55" s="146"/>
      <c r="AD55" s="49" t="s">
        <v>333</v>
      </c>
      <c r="AE55" s="224"/>
      <c r="AF55" s="48" t="s">
        <v>333</v>
      </c>
      <c r="AG55" s="224"/>
      <c r="AH55" s="50" t="s">
        <v>333</v>
      </c>
      <c r="AI55" s="226"/>
      <c r="AJ55" s="228"/>
      <c r="AK55" s="163"/>
      <c r="AL55" s="144"/>
      <c r="AM55" s="148"/>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4"/>
      <c r="S56" s="52"/>
      <c r="T56" s="154"/>
      <c r="U56" s="148"/>
      <c r="V56" s="149" t="s">
        <v>332</v>
      </c>
      <c r="W56" s="47" t="s">
        <v>333</v>
      </c>
      <c r="X56" s="146"/>
      <c r="Y56" s="146"/>
      <c r="Z56" s="48" t="s">
        <v>333</v>
      </c>
      <c r="AA56" s="146"/>
      <c r="AB56" s="146"/>
      <c r="AC56" s="146"/>
      <c r="AD56" s="49" t="s">
        <v>333</v>
      </c>
      <c r="AE56" s="224"/>
      <c r="AF56" s="48" t="s">
        <v>333</v>
      </c>
      <c r="AG56" s="224"/>
      <c r="AH56" s="50" t="s">
        <v>333</v>
      </c>
      <c r="AI56" s="226"/>
      <c r="AJ56" s="228"/>
      <c r="AK56" s="163"/>
      <c r="AL56" s="144"/>
      <c r="AM56" s="148"/>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4"/>
      <c r="S57" s="52"/>
      <c r="T57" s="154"/>
      <c r="U57" s="52"/>
      <c r="V57" s="149" t="s">
        <v>332</v>
      </c>
      <c r="W57" s="47" t="s">
        <v>333</v>
      </c>
      <c r="X57" s="146"/>
      <c r="Y57" s="146"/>
      <c r="Z57" s="48" t="s">
        <v>333</v>
      </c>
      <c r="AA57" s="146"/>
      <c r="AB57" s="146"/>
      <c r="AC57" s="146"/>
      <c r="AD57" s="49" t="s">
        <v>333</v>
      </c>
      <c r="AE57" s="224"/>
      <c r="AF57" s="48" t="s">
        <v>333</v>
      </c>
      <c r="AG57" s="224"/>
      <c r="AH57" s="50" t="s">
        <v>333</v>
      </c>
      <c r="AI57" s="226"/>
      <c r="AJ57" s="228"/>
      <c r="AK57" s="163"/>
      <c r="AL57" s="144"/>
      <c r="AM57" s="148"/>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4"/>
      <c r="S58" s="52"/>
      <c r="T58" s="154"/>
      <c r="U58" s="52"/>
      <c r="V58" s="149" t="s">
        <v>332</v>
      </c>
      <c r="W58" s="47" t="s">
        <v>333</v>
      </c>
      <c r="X58" s="146"/>
      <c r="Y58" s="146"/>
      <c r="Z58" s="48" t="s">
        <v>333</v>
      </c>
      <c r="AA58" s="146"/>
      <c r="AB58" s="146"/>
      <c r="AC58" s="146"/>
      <c r="AD58" s="49" t="s">
        <v>333</v>
      </c>
      <c r="AE58" s="224"/>
      <c r="AF58" s="48" t="s">
        <v>333</v>
      </c>
      <c r="AG58" s="224"/>
      <c r="AH58" s="50" t="s">
        <v>333</v>
      </c>
      <c r="AI58" s="226"/>
      <c r="AJ58" s="228"/>
      <c r="AK58" s="163"/>
      <c r="AL58" s="144"/>
      <c r="AM58" s="148"/>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4"/>
      <c r="S59" s="52"/>
      <c r="T59" s="154"/>
      <c r="U59" s="52"/>
      <c r="V59" s="149" t="s">
        <v>332</v>
      </c>
      <c r="W59" s="47" t="s">
        <v>333</v>
      </c>
      <c r="X59" s="146"/>
      <c r="Y59" s="146"/>
      <c r="Z59" s="48" t="s">
        <v>333</v>
      </c>
      <c r="AA59" s="146"/>
      <c r="AB59" s="146"/>
      <c r="AC59" s="146"/>
      <c r="AD59" s="49" t="s">
        <v>333</v>
      </c>
      <c r="AE59" s="224"/>
      <c r="AF59" s="48" t="s">
        <v>333</v>
      </c>
      <c r="AG59" s="224"/>
      <c r="AH59" s="50" t="s">
        <v>333</v>
      </c>
      <c r="AI59" s="226"/>
      <c r="AJ59" s="228"/>
      <c r="AK59" s="163"/>
      <c r="AL59" s="144"/>
      <c r="AM59" s="148"/>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332</v>
      </c>
      <c r="I60" s="232"/>
      <c r="J60" s="219"/>
      <c r="K60" s="310" t="s">
        <v>333</v>
      </c>
      <c r="L60" s="306" t="s">
        <v>333</v>
      </c>
      <c r="M60" s="314"/>
      <c r="N60" s="304">
        <f>IF(NOT(ISERROR(MATCH(M60,'[25]Tabla Impacto'!$B$222:$B$224,0))),'[25]Tabla Impacto'!$F$224,M60)</f>
        <v>0</v>
      </c>
      <c r="O60" s="310" t="s">
        <v>333</v>
      </c>
      <c r="P60" s="306" t="s">
        <v>333</v>
      </c>
      <c r="Q60" s="312" t="s">
        <v>333</v>
      </c>
      <c r="R60" s="144"/>
      <c r="S60" s="148"/>
      <c r="T60" s="154"/>
      <c r="U60" s="148"/>
      <c r="V60" s="149" t="s">
        <v>332</v>
      </c>
      <c r="W60" s="47" t="s">
        <v>333</v>
      </c>
      <c r="X60" s="146"/>
      <c r="Y60" s="146"/>
      <c r="Z60" s="48" t="s">
        <v>333</v>
      </c>
      <c r="AA60" s="146"/>
      <c r="AB60" s="146"/>
      <c r="AC60" s="146"/>
      <c r="AD60" s="49" t="s">
        <v>333</v>
      </c>
      <c r="AE60" s="224" t="s">
        <v>333</v>
      </c>
      <c r="AF60" s="48" t="s">
        <v>333</v>
      </c>
      <c r="AG60" s="224" t="s">
        <v>333</v>
      </c>
      <c r="AH60" s="50" t="s">
        <v>333</v>
      </c>
      <c r="AI60" s="226" t="s">
        <v>333</v>
      </c>
      <c r="AJ60" s="228"/>
      <c r="AK60" s="163"/>
      <c r="AL60" s="144"/>
      <c r="AM60" s="148"/>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4"/>
      <c r="S61" s="52"/>
      <c r="T61" s="154"/>
      <c r="U61" s="52"/>
      <c r="V61" s="149" t="s">
        <v>332</v>
      </c>
      <c r="W61" s="47" t="s">
        <v>333</v>
      </c>
      <c r="X61" s="146"/>
      <c r="Y61" s="146"/>
      <c r="Z61" s="48" t="s">
        <v>333</v>
      </c>
      <c r="AA61" s="146"/>
      <c r="AB61" s="146"/>
      <c r="AC61" s="146"/>
      <c r="AD61" s="49" t="s">
        <v>333</v>
      </c>
      <c r="AE61" s="224"/>
      <c r="AF61" s="48" t="s">
        <v>333</v>
      </c>
      <c r="AG61" s="224"/>
      <c r="AH61" s="50" t="s">
        <v>333</v>
      </c>
      <c r="AI61" s="226"/>
      <c r="AJ61" s="228"/>
      <c r="AK61" s="163"/>
      <c r="AL61" s="144"/>
      <c r="AM61" s="148"/>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4"/>
      <c r="S62" s="52"/>
      <c r="T62" s="154"/>
      <c r="U62" s="52"/>
      <c r="V62" s="149" t="s">
        <v>332</v>
      </c>
      <c r="W62" s="47" t="s">
        <v>333</v>
      </c>
      <c r="X62" s="146"/>
      <c r="Y62" s="146"/>
      <c r="Z62" s="48" t="s">
        <v>333</v>
      </c>
      <c r="AA62" s="146"/>
      <c r="AB62" s="146"/>
      <c r="AC62" s="146"/>
      <c r="AD62" s="49" t="s">
        <v>333</v>
      </c>
      <c r="AE62" s="224"/>
      <c r="AF62" s="48" t="s">
        <v>333</v>
      </c>
      <c r="AG62" s="224"/>
      <c r="AH62" s="50" t="s">
        <v>333</v>
      </c>
      <c r="AI62" s="226"/>
      <c r="AJ62" s="228"/>
      <c r="AK62" s="163"/>
      <c r="AL62" s="144"/>
      <c r="AM62" s="148"/>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4"/>
      <c r="S63" s="52"/>
      <c r="T63" s="154"/>
      <c r="U63" s="52"/>
      <c r="V63" s="149" t="s">
        <v>332</v>
      </c>
      <c r="W63" s="47" t="s">
        <v>333</v>
      </c>
      <c r="X63" s="146"/>
      <c r="Y63" s="146"/>
      <c r="Z63" s="48" t="s">
        <v>333</v>
      </c>
      <c r="AA63" s="146"/>
      <c r="AB63" s="146"/>
      <c r="AC63" s="146"/>
      <c r="AD63" s="49" t="s">
        <v>333</v>
      </c>
      <c r="AE63" s="224"/>
      <c r="AF63" s="48" t="s">
        <v>333</v>
      </c>
      <c r="AG63" s="224"/>
      <c r="AH63" s="50" t="s">
        <v>333</v>
      </c>
      <c r="AI63" s="226"/>
      <c r="AJ63" s="228"/>
      <c r="AK63" s="163"/>
      <c r="AL63" s="144"/>
      <c r="AM63" s="148"/>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4"/>
      <c r="S64" s="52"/>
      <c r="T64" s="154"/>
      <c r="U64" s="52"/>
      <c r="V64" s="149" t="s">
        <v>332</v>
      </c>
      <c r="W64" s="47" t="s">
        <v>333</v>
      </c>
      <c r="X64" s="146"/>
      <c r="Y64" s="146"/>
      <c r="Z64" s="48" t="s">
        <v>333</v>
      </c>
      <c r="AA64" s="146"/>
      <c r="AB64" s="146"/>
      <c r="AC64" s="146"/>
      <c r="AD64" s="49" t="s">
        <v>333</v>
      </c>
      <c r="AE64" s="224"/>
      <c r="AF64" s="48" t="s">
        <v>333</v>
      </c>
      <c r="AG64" s="224"/>
      <c r="AH64" s="50" t="s">
        <v>333</v>
      </c>
      <c r="AI64" s="226"/>
      <c r="AJ64" s="228"/>
      <c r="AK64" s="163"/>
      <c r="AL64" s="144"/>
      <c r="AM64" s="148"/>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4"/>
      <c r="S65" s="52"/>
      <c r="T65" s="154"/>
      <c r="U65" s="52"/>
      <c r="V65" s="149" t="s">
        <v>332</v>
      </c>
      <c r="W65" s="47" t="s">
        <v>333</v>
      </c>
      <c r="X65" s="146"/>
      <c r="Y65" s="146"/>
      <c r="Z65" s="48" t="s">
        <v>333</v>
      </c>
      <c r="AA65" s="146"/>
      <c r="AB65" s="146"/>
      <c r="AC65" s="146"/>
      <c r="AD65" s="49" t="s">
        <v>333</v>
      </c>
      <c r="AE65" s="224"/>
      <c r="AF65" s="48" t="s">
        <v>333</v>
      </c>
      <c r="AG65" s="224"/>
      <c r="AH65" s="50" t="s">
        <v>333</v>
      </c>
      <c r="AI65" s="226"/>
      <c r="AJ65" s="228"/>
      <c r="AK65" s="163"/>
      <c r="AL65" s="144"/>
      <c r="AM65" s="148"/>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4"/>
      <c r="S66" s="52"/>
      <c r="T66" s="154"/>
      <c r="U66" s="52"/>
      <c r="V66" s="149" t="s">
        <v>332</v>
      </c>
      <c r="W66" s="47" t="s">
        <v>333</v>
      </c>
      <c r="X66" s="146"/>
      <c r="Y66" s="146"/>
      <c r="Z66" s="48" t="s">
        <v>333</v>
      </c>
      <c r="AA66" s="146"/>
      <c r="AB66" s="146"/>
      <c r="AC66" s="146"/>
      <c r="AD66" s="49" t="s">
        <v>333</v>
      </c>
      <c r="AE66" s="224"/>
      <c r="AF66" s="48" t="s">
        <v>333</v>
      </c>
      <c r="AG66" s="224"/>
      <c r="AH66" s="50" t="s">
        <v>333</v>
      </c>
      <c r="AI66" s="226"/>
      <c r="AJ66" s="228"/>
      <c r="AK66" s="163"/>
      <c r="AL66" s="144"/>
      <c r="AM66" s="148"/>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
        <v>332</v>
      </c>
      <c r="I67" s="232"/>
      <c r="J67" s="219"/>
      <c r="K67" s="310" t="s">
        <v>333</v>
      </c>
      <c r="L67" s="306" t="s">
        <v>333</v>
      </c>
      <c r="M67" s="314"/>
      <c r="N67" s="304">
        <f>IF(NOT(ISERROR(MATCH(M67,'[25]Tabla Impacto'!$B$222:$B$224,0))),'[25]Tabla Impacto'!$F$224,M67)</f>
        <v>0</v>
      </c>
      <c r="O67" s="310" t="s">
        <v>333</v>
      </c>
      <c r="P67" s="306" t="s">
        <v>333</v>
      </c>
      <c r="Q67" s="312" t="s">
        <v>333</v>
      </c>
      <c r="R67" s="144"/>
      <c r="S67" s="148"/>
      <c r="T67" s="154"/>
      <c r="U67" s="148"/>
      <c r="V67" s="149" t="s">
        <v>332</v>
      </c>
      <c r="W67" s="47" t="s">
        <v>333</v>
      </c>
      <c r="X67" s="146"/>
      <c r="Y67" s="146"/>
      <c r="Z67" s="48" t="s">
        <v>333</v>
      </c>
      <c r="AA67" s="146"/>
      <c r="AB67" s="146"/>
      <c r="AC67" s="146"/>
      <c r="AD67" s="49" t="s">
        <v>333</v>
      </c>
      <c r="AE67" s="224" t="s">
        <v>333</v>
      </c>
      <c r="AF67" s="48" t="s">
        <v>333</v>
      </c>
      <c r="AG67" s="224" t="s">
        <v>333</v>
      </c>
      <c r="AH67" s="50" t="s">
        <v>333</v>
      </c>
      <c r="AI67" s="226" t="s">
        <v>333</v>
      </c>
      <c r="AJ67" s="228"/>
      <c r="AK67" s="163"/>
      <c r="AL67" s="144"/>
      <c r="AM67" s="148"/>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4"/>
      <c r="S68" s="52"/>
      <c r="T68" s="154"/>
      <c r="U68" s="52"/>
      <c r="V68" s="149" t="s">
        <v>332</v>
      </c>
      <c r="W68" s="47" t="s">
        <v>333</v>
      </c>
      <c r="X68" s="146"/>
      <c r="Y68" s="146"/>
      <c r="Z68" s="48" t="s">
        <v>333</v>
      </c>
      <c r="AA68" s="146"/>
      <c r="AB68" s="146"/>
      <c r="AC68" s="146"/>
      <c r="AD68" s="49" t="s">
        <v>333</v>
      </c>
      <c r="AE68" s="224"/>
      <c r="AF68" s="48" t="s">
        <v>333</v>
      </c>
      <c r="AG68" s="224"/>
      <c r="AH68" s="50" t="s">
        <v>333</v>
      </c>
      <c r="AI68" s="226"/>
      <c r="AJ68" s="228"/>
      <c r="AK68" s="163"/>
      <c r="AL68" s="144"/>
      <c r="AM68" s="148"/>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4"/>
      <c r="S69" s="52"/>
      <c r="T69" s="154"/>
      <c r="U69" s="52"/>
      <c r="V69" s="149" t="s">
        <v>332</v>
      </c>
      <c r="W69" s="47" t="s">
        <v>333</v>
      </c>
      <c r="X69" s="146"/>
      <c r="Y69" s="146"/>
      <c r="Z69" s="48" t="s">
        <v>333</v>
      </c>
      <c r="AA69" s="146"/>
      <c r="AB69" s="146"/>
      <c r="AC69" s="146"/>
      <c r="AD69" s="49" t="s">
        <v>333</v>
      </c>
      <c r="AE69" s="224"/>
      <c r="AF69" s="48" t="s">
        <v>333</v>
      </c>
      <c r="AG69" s="224"/>
      <c r="AH69" s="50" t="s">
        <v>333</v>
      </c>
      <c r="AI69" s="226"/>
      <c r="AJ69" s="228"/>
      <c r="AK69" s="163"/>
      <c r="AL69" s="144"/>
      <c r="AM69" s="148"/>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4"/>
      <c r="S70" s="52"/>
      <c r="T70" s="154"/>
      <c r="U70" s="52"/>
      <c r="V70" s="149" t="s">
        <v>332</v>
      </c>
      <c r="W70" s="47" t="s">
        <v>333</v>
      </c>
      <c r="X70" s="146"/>
      <c r="Y70" s="146"/>
      <c r="Z70" s="48" t="s">
        <v>333</v>
      </c>
      <c r="AA70" s="146"/>
      <c r="AB70" s="146"/>
      <c r="AC70" s="146"/>
      <c r="AD70" s="49" t="s">
        <v>333</v>
      </c>
      <c r="AE70" s="224"/>
      <c r="AF70" s="48" t="s">
        <v>333</v>
      </c>
      <c r="AG70" s="224"/>
      <c r="AH70" s="50" t="s">
        <v>333</v>
      </c>
      <c r="AI70" s="226"/>
      <c r="AJ70" s="228"/>
      <c r="AK70" s="163"/>
      <c r="AL70" s="144"/>
      <c r="AM70" s="148"/>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4"/>
      <c r="S71" s="52"/>
      <c r="T71" s="154"/>
      <c r="U71" s="52"/>
      <c r="V71" s="149" t="s">
        <v>332</v>
      </c>
      <c r="W71" s="47" t="s">
        <v>333</v>
      </c>
      <c r="X71" s="146"/>
      <c r="Y71" s="146"/>
      <c r="Z71" s="48" t="s">
        <v>333</v>
      </c>
      <c r="AA71" s="146"/>
      <c r="AB71" s="146"/>
      <c r="AC71" s="146"/>
      <c r="AD71" s="49" t="s">
        <v>333</v>
      </c>
      <c r="AE71" s="224"/>
      <c r="AF71" s="48" t="s">
        <v>333</v>
      </c>
      <c r="AG71" s="224"/>
      <c r="AH71" s="50" t="s">
        <v>333</v>
      </c>
      <c r="AI71" s="226"/>
      <c r="AJ71" s="228"/>
      <c r="AK71" s="163"/>
      <c r="AL71" s="144"/>
      <c r="AM71" s="148"/>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4"/>
      <c r="S72" s="52"/>
      <c r="T72" s="154"/>
      <c r="U72" s="52"/>
      <c r="V72" s="149" t="s">
        <v>332</v>
      </c>
      <c r="W72" s="47" t="s">
        <v>333</v>
      </c>
      <c r="X72" s="146"/>
      <c r="Y72" s="146"/>
      <c r="Z72" s="48" t="s">
        <v>333</v>
      </c>
      <c r="AA72" s="146"/>
      <c r="AB72" s="146"/>
      <c r="AC72" s="146"/>
      <c r="AD72" s="49" t="s">
        <v>333</v>
      </c>
      <c r="AE72" s="224"/>
      <c r="AF72" s="48" t="s">
        <v>333</v>
      </c>
      <c r="AG72" s="224"/>
      <c r="AH72" s="50" t="s">
        <v>333</v>
      </c>
      <c r="AI72" s="226"/>
      <c r="AJ72" s="228"/>
      <c r="AK72" s="163"/>
      <c r="AL72" s="144"/>
      <c r="AM72" s="148"/>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4"/>
      <c r="S73" s="52"/>
      <c r="T73" s="154"/>
      <c r="U73" s="52"/>
      <c r="V73" s="149" t="s">
        <v>332</v>
      </c>
      <c r="W73" s="47" t="s">
        <v>333</v>
      </c>
      <c r="X73" s="146"/>
      <c r="Y73" s="146"/>
      <c r="Z73" s="48" t="s">
        <v>333</v>
      </c>
      <c r="AA73" s="146"/>
      <c r="AB73" s="146"/>
      <c r="AC73" s="146"/>
      <c r="AD73" s="49" t="s">
        <v>333</v>
      </c>
      <c r="AE73" s="224"/>
      <c r="AF73" s="48" t="s">
        <v>333</v>
      </c>
      <c r="AG73" s="224"/>
      <c r="AH73" s="50" t="s">
        <v>333</v>
      </c>
      <c r="AI73" s="226"/>
      <c r="AJ73" s="228"/>
      <c r="AK73" s="163"/>
      <c r="AL73" s="144"/>
      <c r="AM73" s="148"/>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
        <v>332</v>
      </c>
      <c r="I74" s="232"/>
      <c r="J74" s="219"/>
      <c r="K74" s="310" t="s">
        <v>333</v>
      </c>
      <c r="L74" s="306" t="s">
        <v>333</v>
      </c>
      <c r="M74" s="314"/>
      <c r="N74" s="304">
        <f>IF(NOT(ISERROR(MATCH(M74,'[25]Tabla Impacto'!$B$222:$B$224,0))),'[25]Tabla Impacto'!$F$224,M74)</f>
        <v>0</v>
      </c>
      <c r="O74" s="310" t="s">
        <v>333</v>
      </c>
      <c r="P74" s="306" t="s">
        <v>333</v>
      </c>
      <c r="Q74" s="312" t="s">
        <v>333</v>
      </c>
      <c r="R74" s="144"/>
      <c r="S74" s="148"/>
      <c r="T74" s="52"/>
      <c r="U74" s="148"/>
      <c r="V74" s="149" t="s">
        <v>332</v>
      </c>
      <c r="W74" s="47" t="s">
        <v>333</v>
      </c>
      <c r="X74" s="146"/>
      <c r="Y74" s="146"/>
      <c r="Z74" s="48" t="s">
        <v>333</v>
      </c>
      <c r="AA74" s="146"/>
      <c r="AB74" s="146"/>
      <c r="AC74" s="146"/>
      <c r="AD74" s="49" t="s">
        <v>333</v>
      </c>
      <c r="AE74" s="224" t="s">
        <v>333</v>
      </c>
      <c r="AF74" s="48" t="s">
        <v>333</v>
      </c>
      <c r="AG74" s="224" t="s">
        <v>333</v>
      </c>
      <c r="AH74" s="50" t="s">
        <v>333</v>
      </c>
      <c r="AI74" s="226" t="s">
        <v>333</v>
      </c>
      <c r="AJ74" s="228"/>
      <c r="AK74" s="163"/>
      <c r="AL74" s="144"/>
      <c r="AM74" s="148"/>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4"/>
      <c r="S75" s="52"/>
      <c r="T75" s="52"/>
      <c r="U75" s="52"/>
      <c r="V75" s="149" t="s">
        <v>332</v>
      </c>
      <c r="W75" s="47" t="s">
        <v>333</v>
      </c>
      <c r="X75" s="146"/>
      <c r="Y75" s="146"/>
      <c r="Z75" s="48" t="s">
        <v>333</v>
      </c>
      <c r="AA75" s="146"/>
      <c r="AB75" s="146"/>
      <c r="AC75" s="146"/>
      <c r="AD75" s="49" t="s">
        <v>333</v>
      </c>
      <c r="AE75" s="224"/>
      <c r="AF75" s="48" t="s">
        <v>333</v>
      </c>
      <c r="AG75" s="224"/>
      <c r="AH75" s="50" t="s">
        <v>333</v>
      </c>
      <c r="AI75" s="226"/>
      <c r="AJ75" s="228"/>
      <c r="AK75" s="163"/>
      <c r="AL75" s="144"/>
      <c r="AM75" s="148"/>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4"/>
      <c r="S76" s="52"/>
      <c r="T76" s="52"/>
      <c r="U76" s="52"/>
      <c r="V76" s="149" t="s">
        <v>332</v>
      </c>
      <c r="W76" s="47" t="s">
        <v>333</v>
      </c>
      <c r="X76" s="146"/>
      <c r="Y76" s="146"/>
      <c r="Z76" s="48" t="s">
        <v>333</v>
      </c>
      <c r="AA76" s="146"/>
      <c r="AB76" s="146"/>
      <c r="AC76" s="146"/>
      <c r="AD76" s="49" t="s">
        <v>333</v>
      </c>
      <c r="AE76" s="224"/>
      <c r="AF76" s="48" t="s">
        <v>333</v>
      </c>
      <c r="AG76" s="224"/>
      <c r="AH76" s="50" t="s">
        <v>333</v>
      </c>
      <c r="AI76" s="226"/>
      <c r="AJ76" s="228"/>
      <c r="AK76" s="163"/>
      <c r="AL76" s="144"/>
      <c r="AM76" s="148"/>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4"/>
      <c r="S77" s="52"/>
      <c r="T77" s="52"/>
      <c r="U77" s="52"/>
      <c r="V77" s="149" t="s">
        <v>332</v>
      </c>
      <c r="W77" s="47" t="s">
        <v>333</v>
      </c>
      <c r="X77" s="146"/>
      <c r="Y77" s="146"/>
      <c r="Z77" s="48" t="s">
        <v>333</v>
      </c>
      <c r="AA77" s="146"/>
      <c r="AB77" s="146"/>
      <c r="AC77" s="146"/>
      <c r="AD77" s="49" t="s">
        <v>333</v>
      </c>
      <c r="AE77" s="224"/>
      <c r="AF77" s="48" t="s">
        <v>333</v>
      </c>
      <c r="AG77" s="224"/>
      <c r="AH77" s="50" t="s">
        <v>333</v>
      </c>
      <c r="AI77" s="226"/>
      <c r="AJ77" s="228"/>
      <c r="AK77" s="163"/>
      <c r="AL77" s="144"/>
      <c r="AM77" s="148"/>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4"/>
      <c r="S78" s="52"/>
      <c r="T78" s="52"/>
      <c r="U78" s="52"/>
      <c r="V78" s="149" t="s">
        <v>332</v>
      </c>
      <c r="W78" s="47" t="s">
        <v>333</v>
      </c>
      <c r="X78" s="146"/>
      <c r="Y78" s="146"/>
      <c r="Z78" s="48" t="s">
        <v>333</v>
      </c>
      <c r="AA78" s="146"/>
      <c r="AB78" s="146"/>
      <c r="AC78" s="146"/>
      <c r="AD78" s="49" t="s">
        <v>333</v>
      </c>
      <c r="AE78" s="224"/>
      <c r="AF78" s="48" t="s">
        <v>333</v>
      </c>
      <c r="AG78" s="224"/>
      <c r="AH78" s="50" t="s">
        <v>333</v>
      </c>
      <c r="AI78" s="226"/>
      <c r="AJ78" s="228"/>
      <c r="AK78" s="163"/>
      <c r="AL78" s="144"/>
      <c r="AM78" s="148"/>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4"/>
      <c r="S79" s="52"/>
      <c r="T79" s="52"/>
      <c r="U79" s="52"/>
      <c r="V79" s="149" t="s">
        <v>332</v>
      </c>
      <c r="W79" s="47" t="s">
        <v>333</v>
      </c>
      <c r="X79" s="146"/>
      <c r="Y79" s="146"/>
      <c r="Z79" s="48" t="s">
        <v>333</v>
      </c>
      <c r="AA79" s="146"/>
      <c r="AB79" s="146"/>
      <c r="AC79" s="146"/>
      <c r="AD79" s="49" t="s">
        <v>333</v>
      </c>
      <c r="AE79" s="224"/>
      <c r="AF79" s="48" t="s">
        <v>333</v>
      </c>
      <c r="AG79" s="224"/>
      <c r="AH79" s="50" t="s">
        <v>333</v>
      </c>
      <c r="AI79" s="226"/>
      <c r="AJ79" s="228"/>
      <c r="AK79" s="163"/>
      <c r="AL79" s="144"/>
      <c r="AM79" s="148"/>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4"/>
      <c r="S80" s="52"/>
      <c r="T80" s="52"/>
      <c r="U80" s="52"/>
      <c r="V80" s="149" t="s">
        <v>332</v>
      </c>
      <c r="W80" s="47" t="s">
        <v>333</v>
      </c>
      <c r="X80" s="146"/>
      <c r="Y80" s="146"/>
      <c r="Z80" s="48" t="s">
        <v>333</v>
      </c>
      <c r="AA80" s="146"/>
      <c r="AB80" s="146"/>
      <c r="AC80" s="146"/>
      <c r="AD80" s="49" t="s">
        <v>333</v>
      </c>
      <c r="AE80" s="224"/>
      <c r="AF80" s="48" t="s">
        <v>333</v>
      </c>
      <c r="AG80" s="224"/>
      <c r="AH80" s="50" t="s">
        <v>333</v>
      </c>
      <c r="AI80" s="226"/>
      <c r="AJ80" s="228"/>
      <c r="AK80" s="163"/>
      <c r="AL80" s="144"/>
      <c r="AM80" s="148"/>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
        <v>332</v>
      </c>
      <c r="I81" s="232"/>
      <c r="J81" s="219"/>
      <c r="K81" s="310" t="s">
        <v>333</v>
      </c>
      <c r="L81" s="306" t="s">
        <v>333</v>
      </c>
      <c r="M81" s="314"/>
      <c r="N81" s="304">
        <f>IF(NOT(ISERROR(MATCH(M81,'[25]Tabla Impacto'!$B$222:$B$224,0))),'[25]Tabla Impacto'!$F$224,M81)</f>
        <v>0</v>
      </c>
      <c r="O81" s="310" t="s">
        <v>333</v>
      </c>
      <c r="P81" s="306" t="s">
        <v>333</v>
      </c>
      <c r="Q81" s="312" t="s">
        <v>333</v>
      </c>
      <c r="R81" s="144"/>
      <c r="S81" s="148"/>
      <c r="T81" s="52"/>
      <c r="U81" s="148"/>
      <c r="V81" s="149" t="s">
        <v>332</v>
      </c>
      <c r="W81" s="47" t="s">
        <v>333</v>
      </c>
      <c r="X81" s="146"/>
      <c r="Y81" s="146"/>
      <c r="Z81" s="48" t="s">
        <v>333</v>
      </c>
      <c r="AA81" s="146"/>
      <c r="AB81" s="146"/>
      <c r="AC81" s="146"/>
      <c r="AD81" s="49" t="s">
        <v>333</v>
      </c>
      <c r="AE81" s="224" t="s">
        <v>333</v>
      </c>
      <c r="AF81" s="48" t="s">
        <v>333</v>
      </c>
      <c r="AG81" s="224" t="s">
        <v>333</v>
      </c>
      <c r="AH81" s="50" t="s">
        <v>333</v>
      </c>
      <c r="AI81" s="226" t="s">
        <v>333</v>
      </c>
      <c r="AJ81" s="228"/>
      <c r="AK81" s="163"/>
      <c r="AL81" s="144"/>
      <c r="AM81" s="148"/>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4"/>
      <c r="S82" s="52"/>
      <c r="T82" s="52"/>
      <c r="U82" s="52"/>
      <c r="V82" s="149" t="s">
        <v>332</v>
      </c>
      <c r="W82" s="47" t="s">
        <v>333</v>
      </c>
      <c r="X82" s="146"/>
      <c r="Y82" s="146"/>
      <c r="Z82" s="48" t="s">
        <v>333</v>
      </c>
      <c r="AA82" s="146"/>
      <c r="AB82" s="146"/>
      <c r="AC82" s="146"/>
      <c r="AD82" s="49" t="s">
        <v>333</v>
      </c>
      <c r="AE82" s="224"/>
      <c r="AF82" s="48" t="s">
        <v>333</v>
      </c>
      <c r="AG82" s="224"/>
      <c r="AH82" s="50" t="s">
        <v>333</v>
      </c>
      <c r="AI82" s="226"/>
      <c r="AJ82" s="228"/>
      <c r="AK82" s="163"/>
      <c r="AL82" s="144"/>
      <c r="AM82" s="148"/>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4"/>
      <c r="S83" s="52"/>
      <c r="T83" s="52"/>
      <c r="U83" s="52"/>
      <c r="V83" s="149" t="s">
        <v>332</v>
      </c>
      <c r="W83" s="47" t="s">
        <v>333</v>
      </c>
      <c r="X83" s="146"/>
      <c r="Y83" s="146"/>
      <c r="Z83" s="48" t="s">
        <v>333</v>
      </c>
      <c r="AA83" s="146"/>
      <c r="AB83" s="146"/>
      <c r="AC83" s="146"/>
      <c r="AD83" s="49" t="s">
        <v>333</v>
      </c>
      <c r="AE83" s="224"/>
      <c r="AF83" s="48" t="s">
        <v>333</v>
      </c>
      <c r="AG83" s="224"/>
      <c r="AH83" s="50" t="s">
        <v>333</v>
      </c>
      <c r="AI83" s="226"/>
      <c r="AJ83" s="228"/>
      <c r="AK83" s="163"/>
      <c r="AL83" s="144"/>
      <c r="AM83" s="148"/>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4"/>
      <c r="S84" s="52"/>
      <c r="T84" s="52"/>
      <c r="U84" s="52"/>
      <c r="V84" s="149" t="s">
        <v>332</v>
      </c>
      <c r="W84" s="47" t="s">
        <v>333</v>
      </c>
      <c r="X84" s="146"/>
      <c r="Y84" s="146"/>
      <c r="Z84" s="48" t="s">
        <v>333</v>
      </c>
      <c r="AA84" s="146"/>
      <c r="AB84" s="146"/>
      <c r="AC84" s="146"/>
      <c r="AD84" s="49" t="s">
        <v>333</v>
      </c>
      <c r="AE84" s="224"/>
      <c r="AF84" s="48" t="s">
        <v>333</v>
      </c>
      <c r="AG84" s="224"/>
      <c r="AH84" s="50" t="s">
        <v>333</v>
      </c>
      <c r="AI84" s="226"/>
      <c r="AJ84" s="228"/>
      <c r="AK84" s="163"/>
      <c r="AL84" s="144"/>
      <c r="AM84" s="148"/>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4"/>
      <c r="S85" s="52"/>
      <c r="T85" s="52"/>
      <c r="U85" s="52"/>
      <c r="V85" s="149" t="s">
        <v>332</v>
      </c>
      <c r="W85" s="47" t="s">
        <v>333</v>
      </c>
      <c r="X85" s="146"/>
      <c r="Y85" s="146"/>
      <c r="Z85" s="48" t="s">
        <v>333</v>
      </c>
      <c r="AA85" s="146"/>
      <c r="AB85" s="146"/>
      <c r="AC85" s="146"/>
      <c r="AD85" s="49" t="s">
        <v>333</v>
      </c>
      <c r="AE85" s="224"/>
      <c r="AF85" s="48" t="s">
        <v>333</v>
      </c>
      <c r="AG85" s="224"/>
      <c r="AH85" s="50" t="s">
        <v>333</v>
      </c>
      <c r="AI85" s="226"/>
      <c r="AJ85" s="228"/>
      <c r="AK85" s="163"/>
      <c r="AL85" s="144"/>
      <c r="AM85" s="148"/>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4"/>
      <c r="S86" s="52"/>
      <c r="T86" s="52"/>
      <c r="U86" s="52"/>
      <c r="V86" s="149" t="s">
        <v>332</v>
      </c>
      <c r="W86" s="47" t="s">
        <v>333</v>
      </c>
      <c r="X86" s="146"/>
      <c r="Y86" s="146"/>
      <c r="Z86" s="48" t="s">
        <v>333</v>
      </c>
      <c r="AA86" s="146"/>
      <c r="AB86" s="146"/>
      <c r="AC86" s="146"/>
      <c r="AD86" s="49" t="s">
        <v>333</v>
      </c>
      <c r="AE86" s="224"/>
      <c r="AF86" s="48" t="s">
        <v>333</v>
      </c>
      <c r="AG86" s="224"/>
      <c r="AH86" s="50" t="s">
        <v>333</v>
      </c>
      <c r="AI86" s="226"/>
      <c r="AJ86" s="228"/>
      <c r="AK86" s="163"/>
      <c r="AL86" s="144"/>
      <c r="AM86" s="148"/>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4"/>
      <c r="S87" s="52"/>
      <c r="T87" s="52"/>
      <c r="U87" s="52"/>
      <c r="V87" s="149" t="s">
        <v>332</v>
      </c>
      <c r="W87" s="47" t="s">
        <v>333</v>
      </c>
      <c r="X87" s="146"/>
      <c r="Y87" s="146"/>
      <c r="Z87" s="48" t="s">
        <v>333</v>
      </c>
      <c r="AA87" s="146"/>
      <c r="AB87" s="146"/>
      <c r="AC87" s="146"/>
      <c r="AD87" s="49" t="s">
        <v>333</v>
      </c>
      <c r="AE87" s="224"/>
      <c r="AF87" s="48" t="s">
        <v>333</v>
      </c>
      <c r="AG87" s="224"/>
      <c r="AH87" s="50" t="s">
        <v>333</v>
      </c>
      <c r="AI87" s="226"/>
      <c r="AJ87" s="228"/>
      <c r="AK87" s="163"/>
      <c r="AL87" s="144"/>
      <c r="AM87" s="148"/>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
        <v>332</v>
      </c>
      <c r="I88" s="232"/>
      <c r="J88" s="219"/>
      <c r="K88" s="310" t="s">
        <v>333</v>
      </c>
      <c r="L88" s="306" t="s">
        <v>333</v>
      </c>
      <c r="M88" s="314"/>
      <c r="N88" s="304">
        <f>IF(NOT(ISERROR(MATCH(M88,'[25]Tabla Impacto'!$B$222:$B$224,0))),'[25]Tabla Impacto'!$F$224,M88)</f>
        <v>0</v>
      </c>
      <c r="O88" s="310" t="s">
        <v>333</v>
      </c>
      <c r="P88" s="306" t="s">
        <v>333</v>
      </c>
      <c r="Q88" s="312" t="s">
        <v>333</v>
      </c>
      <c r="R88" s="144"/>
      <c r="S88" s="148"/>
      <c r="T88" s="52"/>
      <c r="U88" s="148"/>
      <c r="V88" s="149" t="s">
        <v>332</v>
      </c>
      <c r="W88" s="47" t="s">
        <v>333</v>
      </c>
      <c r="X88" s="146"/>
      <c r="Y88" s="146"/>
      <c r="Z88" s="48" t="s">
        <v>333</v>
      </c>
      <c r="AA88" s="146"/>
      <c r="AB88" s="146"/>
      <c r="AC88" s="146"/>
      <c r="AD88" s="49" t="s">
        <v>333</v>
      </c>
      <c r="AE88" s="224" t="s">
        <v>333</v>
      </c>
      <c r="AF88" s="48" t="s">
        <v>333</v>
      </c>
      <c r="AG88" s="224" t="s">
        <v>333</v>
      </c>
      <c r="AH88" s="50" t="s">
        <v>333</v>
      </c>
      <c r="AI88" s="226" t="s">
        <v>333</v>
      </c>
      <c r="AJ88" s="228"/>
      <c r="AK88" s="163"/>
      <c r="AL88" s="144"/>
      <c r="AM88" s="148"/>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4"/>
      <c r="S89" s="52"/>
      <c r="T89" s="52"/>
      <c r="U89" s="52"/>
      <c r="V89" s="149" t="s">
        <v>332</v>
      </c>
      <c r="W89" s="47" t="s">
        <v>333</v>
      </c>
      <c r="X89" s="146"/>
      <c r="Y89" s="146"/>
      <c r="Z89" s="48" t="s">
        <v>333</v>
      </c>
      <c r="AA89" s="146"/>
      <c r="AB89" s="146"/>
      <c r="AC89" s="146"/>
      <c r="AD89" s="49" t="s">
        <v>333</v>
      </c>
      <c r="AE89" s="224"/>
      <c r="AF89" s="48" t="s">
        <v>333</v>
      </c>
      <c r="AG89" s="224"/>
      <c r="AH89" s="50" t="s">
        <v>333</v>
      </c>
      <c r="AI89" s="226"/>
      <c r="AJ89" s="228"/>
      <c r="AK89" s="163"/>
      <c r="AL89" s="144"/>
      <c r="AM89" s="148"/>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4"/>
      <c r="S90" s="52"/>
      <c r="T90" s="52"/>
      <c r="U90" s="52"/>
      <c r="V90" s="149" t="s">
        <v>332</v>
      </c>
      <c r="W90" s="47" t="s">
        <v>333</v>
      </c>
      <c r="X90" s="146"/>
      <c r="Y90" s="146"/>
      <c r="Z90" s="48" t="s">
        <v>333</v>
      </c>
      <c r="AA90" s="146"/>
      <c r="AB90" s="146"/>
      <c r="AC90" s="146"/>
      <c r="AD90" s="49" t="s">
        <v>333</v>
      </c>
      <c r="AE90" s="224"/>
      <c r="AF90" s="48" t="s">
        <v>333</v>
      </c>
      <c r="AG90" s="224"/>
      <c r="AH90" s="50" t="s">
        <v>333</v>
      </c>
      <c r="AI90" s="226"/>
      <c r="AJ90" s="228"/>
      <c r="AK90" s="163"/>
      <c r="AL90" s="144"/>
      <c r="AM90" s="148"/>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4"/>
      <c r="S91" s="52"/>
      <c r="T91" s="52"/>
      <c r="U91" s="52"/>
      <c r="V91" s="149" t="s">
        <v>332</v>
      </c>
      <c r="W91" s="47" t="s">
        <v>333</v>
      </c>
      <c r="X91" s="146"/>
      <c r="Y91" s="146"/>
      <c r="Z91" s="48" t="s">
        <v>333</v>
      </c>
      <c r="AA91" s="146"/>
      <c r="AB91" s="146"/>
      <c r="AC91" s="146"/>
      <c r="AD91" s="49" t="s">
        <v>333</v>
      </c>
      <c r="AE91" s="224"/>
      <c r="AF91" s="48" t="s">
        <v>333</v>
      </c>
      <c r="AG91" s="224"/>
      <c r="AH91" s="50" t="s">
        <v>333</v>
      </c>
      <c r="AI91" s="226"/>
      <c r="AJ91" s="228"/>
      <c r="AK91" s="163"/>
      <c r="AL91" s="144"/>
      <c r="AM91" s="148"/>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4"/>
      <c r="S92" s="52"/>
      <c r="T92" s="52"/>
      <c r="U92" s="52"/>
      <c r="V92" s="149" t="s">
        <v>332</v>
      </c>
      <c r="W92" s="47" t="s">
        <v>333</v>
      </c>
      <c r="X92" s="146"/>
      <c r="Y92" s="146"/>
      <c r="Z92" s="48" t="s">
        <v>333</v>
      </c>
      <c r="AA92" s="146"/>
      <c r="AB92" s="146"/>
      <c r="AC92" s="146"/>
      <c r="AD92" s="49" t="s">
        <v>333</v>
      </c>
      <c r="AE92" s="224"/>
      <c r="AF92" s="48" t="s">
        <v>333</v>
      </c>
      <c r="AG92" s="224"/>
      <c r="AH92" s="50" t="s">
        <v>333</v>
      </c>
      <c r="AI92" s="226"/>
      <c r="AJ92" s="228"/>
      <c r="AK92" s="163"/>
      <c r="AL92" s="144"/>
      <c r="AM92" s="148"/>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4"/>
      <c r="S93" s="52"/>
      <c r="T93" s="52"/>
      <c r="U93" s="52"/>
      <c r="V93" s="149" t="s">
        <v>332</v>
      </c>
      <c r="W93" s="47" t="s">
        <v>333</v>
      </c>
      <c r="X93" s="146"/>
      <c r="Y93" s="146"/>
      <c r="Z93" s="48" t="s">
        <v>333</v>
      </c>
      <c r="AA93" s="146"/>
      <c r="AB93" s="146"/>
      <c r="AC93" s="146"/>
      <c r="AD93" s="49" t="s">
        <v>333</v>
      </c>
      <c r="AE93" s="224"/>
      <c r="AF93" s="48" t="s">
        <v>333</v>
      </c>
      <c r="AG93" s="224"/>
      <c r="AH93" s="50" t="s">
        <v>333</v>
      </c>
      <c r="AI93" s="226"/>
      <c r="AJ93" s="228"/>
      <c r="AK93" s="163"/>
      <c r="AL93" s="144"/>
      <c r="AM93" s="148"/>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4"/>
      <c r="S94" s="52"/>
      <c r="T94" s="52"/>
      <c r="U94" s="52"/>
      <c r="V94" s="149" t="s">
        <v>332</v>
      </c>
      <c r="W94" s="47" t="s">
        <v>333</v>
      </c>
      <c r="X94" s="146"/>
      <c r="Y94" s="146"/>
      <c r="Z94" s="48" t="s">
        <v>333</v>
      </c>
      <c r="AA94" s="146"/>
      <c r="AB94" s="146"/>
      <c r="AC94" s="146"/>
      <c r="AD94" s="49" t="s">
        <v>333</v>
      </c>
      <c r="AE94" s="224"/>
      <c r="AF94" s="48" t="s">
        <v>333</v>
      </c>
      <c r="AG94" s="224"/>
      <c r="AH94" s="50" t="s">
        <v>333</v>
      </c>
      <c r="AI94" s="226"/>
      <c r="AJ94" s="228"/>
      <c r="AK94" s="163"/>
      <c r="AL94" s="144"/>
      <c r="AM94" s="148"/>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row r="95" spans="1:63" hidden="1"/>
    <row r="96" spans="1:63" hidden="1"/>
    <row r="97" hidden="1"/>
  </sheetData>
  <sheetProtection algorithmName="SHA-512" hashValue="x+WBGu9E0M6bntzosS53aS7DwifCP/DswpAz4gFPVEvdGQFtea9PxKBR/6hqTtYV8KG3I8arLmFSFIC7OU6spg==" saltValue="vIFnvAuluqsWgH6LceBvJw==" spinCount="100000" sheet="1" objects="1" scenarios="1"/>
  <mergeCells count="335">
    <mergeCell ref="C1:Q1"/>
    <mergeCell ref="R1:AO4"/>
    <mergeCell ref="AP1:AS1"/>
    <mergeCell ref="C2:Q2"/>
    <mergeCell ref="AP2:AS2"/>
    <mergeCell ref="C3:Q3"/>
    <mergeCell ref="AP3:AS3"/>
    <mergeCell ref="C4:Q4"/>
    <mergeCell ref="AP4:AS4"/>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8:A24"/>
    <mergeCell ref="C18:C24"/>
    <mergeCell ref="D18:D24"/>
    <mergeCell ref="E18:E24"/>
    <mergeCell ref="F18:F24"/>
    <mergeCell ref="G18:G24"/>
    <mergeCell ref="H18:H24"/>
    <mergeCell ref="I18:I24"/>
    <mergeCell ref="J18:J24"/>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I39:AI45"/>
    <mergeCell ref="AJ39:AJ45"/>
    <mergeCell ref="AO39:AO45"/>
    <mergeCell ref="AG46:AG52"/>
    <mergeCell ref="AI46:AI52"/>
    <mergeCell ref="AJ46:AJ52"/>
    <mergeCell ref="AO46:AO52"/>
    <mergeCell ref="AP46:AP52"/>
    <mergeCell ref="AQ46:AS52"/>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D53:D59"/>
    <mergeCell ref="E53:E59"/>
    <mergeCell ref="F53:F59"/>
    <mergeCell ref="G60:G66"/>
    <mergeCell ref="H60:H66"/>
    <mergeCell ref="I60:I66"/>
    <mergeCell ref="J60:J66"/>
    <mergeCell ref="K60:K66"/>
    <mergeCell ref="L60:L66"/>
    <mergeCell ref="AI53:AI59"/>
    <mergeCell ref="AJ53:AJ59"/>
    <mergeCell ref="AO53:AO59"/>
    <mergeCell ref="G53:G59"/>
    <mergeCell ref="AG60:AG66"/>
    <mergeCell ref="AI60:AI66"/>
    <mergeCell ref="AJ60:AJ66"/>
    <mergeCell ref="AO60:AO66"/>
    <mergeCell ref="AP60:AP66"/>
    <mergeCell ref="C67:C73"/>
    <mergeCell ref="D67:D73"/>
    <mergeCell ref="E67:E73"/>
    <mergeCell ref="F67:F73"/>
    <mergeCell ref="G74:G80"/>
    <mergeCell ref="H74:H80"/>
    <mergeCell ref="I74:I80"/>
    <mergeCell ref="J74:J80"/>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G67:G73"/>
    <mergeCell ref="AG74:AG80"/>
    <mergeCell ref="AI74:AI80"/>
    <mergeCell ref="AJ74:AJ80"/>
    <mergeCell ref="AO74:AO80"/>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AQ74:AS80"/>
    <mergeCell ref="M74:M80"/>
    <mergeCell ref="N74:N80"/>
    <mergeCell ref="O74:O80"/>
    <mergeCell ref="P74:P80"/>
    <mergeCell ref="Q74:Q80"/>
    <mergeCell ref="AE74:AE80"/>
    <mergeCell ref="AP81:AP87"/>
    <mergeCell ref="AQ81:AS87"/>
    <mergeCell ref="AE81:AE87"/>
    <mergeCell ref="AG81:AG87"/>
    <mergeCell ref="C81:C87"/>
    <mergeCell ref="D81:D87"/>
    <mergeCell ref="E81:E87"/>
    <mergeCell ref="F81:F87"/>
    <mergeCell ref="G88:G94"/>
    <mergeCell ref="H88:H94"/>
    <mergeCell ref="I88:I94"/>
    <mergeCell ref="J88:J94"/>
    <mergeCell ref="AP74:AP80"/>
    <mergeCell ref="K74:K80"/>
    <mergeCell ref="L74:L80"/>
    <mergeCell ref="AI81:AI87"/>
    <mergeCell ref="AJ81:AJ87"/>
    <mergeCell ref="AO81:AO87"/>
    <mergeCell ref="G81:G87"/>
    <mergeCell ref="AG88:AG94"/>
    <mergeCell ref="AI88:AI94"/>
    <mergeCell ref="AJ88:AJ94"/>
    <mergeCell ref="AO88:AO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AP88:AP94"/>
    <mergeCell ref="AQ88:AS94"/>
    <mergeCell ref="M88:M94"/>
    <mergeCell ref="N88:N94"/>
    <mergeCell ref="O88:O94"/>
    <mergeCell ref="P88:P94"/>
    <mergeCell ref="Q88:Q94"/>
    <mergeCell ref="AE88:AE94"/>
    <mergeCell ref="K88:K94"/>
    <mergeCell ref="L88:L94"/>
  </mergeCells>
  <conditionalFormatting sqref="K11">
    <cfRule type="cellIs" dxfId="5915" priority="339" operator="equal">
      <formula>"Muy Alta"</formula>
    </cfRule>
    <cfRule type="cellIs" dxfId="5914" priority="340" operator="equal">
      <formula>"Alta"</formula>
    </cfRule>
    <cfRule type="cellIs" dxfId="5913" priority="341" operator="equal">
      <formula>"Media"</formula>
    </cfRule>
    <cfRule type="cellIs" dxfId="5912" priority="342" operator="equal">
      <formula>"Baja"</formula>
    </cfRule>
    <cfRule type="cellIs" dxfId="5911" priority="343" operator="equal">
      <formula>"Muy Baja"</formula>
    </cfRule>
  </conditionalFormatting>
  <conditionalFormatting sqref="K18">
    <cfRule type="cellIs" dxfId="5910" priority="310" operator="equal">
      <formula>"Muy Alta"</formula>
    </cfRule>
    <cfRule type="cellIs" dxfId="5909" priority="311" operator="equal">
      <formula>"Alta"</formula>
    </cfRule>
    <cfRule type="cellIs" dxfId="5908" priority="312" operator="equal">
      <formula>"Media"</formula>
    </cfRule>
    <cfRule type="cellIs" dxfId="5907" priority="313" operator="equal">
      <formula>"Baja"</formula>
    </cfRule>
    <cfRule type="cellIs" dxfId="5906" priority="314" operator="equal">
      <formula>"Muy Baja"</formula>
    </cfRule>
  </conditionalFormatting>
  <conditionalFormatting sqref="K25">
    <cfRule type="cellIs" dxfId="5905" priority="281" operator="equal">
      <formula>"Muy Alta"</formula>
    </cfRule>
    <cfRule type="cellIs" dxfId="5904" priority="282" operator="equal">
      <formula>"Alta"</formula>
    </cfRule>
    <cfRule type="cellIs" dxfId="5903" priority="283" operator="equal">
      <formula>"Media"</formula>
    </cfRule>
    <cfRule type="cellIs" dxfId="5902" priority="284" operator="equal">
      <formula>"Baja"</formula>
    </cfRule>
    <cfRule type="cellIs" dxfId="5901" priority="285" operator="equal">
      <formula>"Muy Baja"</formula>
    </cfRule>
  </conditionalFormatting>
  <conditionalFormatting sqref="K32">
    <cfRule type="cellIs" dxfId="5900" priority="252" operator="equal">
      <formula>"Muy Alta"</formula>
    </cfRule>
    <cfRule type="cellIs" dxfId="5899" priority="253" operator="equal">
      <formula>"Alta"</formula>
    </cfRule>
    <cfRule type="cellIs" dxfId="5898" priority="254" operator="equal">
      <formula>"Media"</formula>
    </cfRule>
    <cfRule type="cellIs" dxfId="5897" priority="255" operator="equal">
      <formula>"Baja"</formula>
    </cfRule>
    <cfRule type="cellIs" dxfId="5896" priority="256" operator="equal">
      <formula>"Muy Baja"</formula>
    </cfRule>
  </conditionalFormatting>
  <conditionalFormatting sqref="K39">
    <cfRule type="cellIs" dxfId="5895" priority="223" operator="equal">
      <formula>"Muy Alta"</formula>
    </cfRule>
    <cfRule type="cellIs" dxfId="5894" priority="224" operator="equal">
      <formula>"Alta"</formula>
    </cfRule>
    <cfRule type="cellIs" dxfId="5893" priority="225" operator="equal">
      <formula>"Media"</formula>
    </cfRule>
    <cfRule type="cellIs" dxfId="5892" priority="226" operator="equal">
      <formula>"Baja"</formula>
    </cfRule>
    <cfRule type="cellIs" dxfId="5891" priority="227" operator="equal">
      <formula>"Muy Baja"</formula>
    </cfRule>
  </conditionalFormatting>
  <conditionalFormatting sqref="K46">
    <cfRule type="cellIs" dxfId="5890" priority="194" operator="equal">
      <formula>"Muy Alta"</formula>
    </cfRule>
    <cfRule type="cellIs" dxfId="5889" priority="195" operator="equal">
      <formula>"Alta"</formula>
    </cfRule>
    <cfRule type="cellIs" dxfId="5888" priority="196" operator="equal">
      <formula>"Media"</formula>
    </cfRule>
    <cfRule type="cellIs" dxfId="5887" priority="197" operator="equal">
      <formula>"Baja"</formula>
    </cfRule>
    <cfRule type="cellIs" dxfId="5886" priority="198" operator="equal">
      <formula>"Muy Baja"</formula>
    </cfRule>
  </conditionalFormatting>
  <conditionalFormatting sqref="K53">
    <cfRule type="cellIs" dxfId="5885" priority="165" operator="equal">
      <formula>"Muy Alta"</formula>
    </cfRule>
    <cfRule type="cellIs" dxfId="5884" priority="166" operator="equal">
      <formula>"Alta"</formula>
    </cfRule>
    <cfRule type="cellIs" dxfId="5883" priority="167" operator="equal">
      <formula>"Media"</formula>
    </cfRule>
    <cfRule type="cellIs" dxfId="5882" priority="168" operator="equal">
      <formula>"Baja"</formula>
    </cfRule>
    <cfRule type="cellIs" dxfId="5881" priority="169" operator="equal">
      <formula>"Muy Baja"</formula>
    </cfRule>
  </conditionalFormatting>
  <conditionalFormatting sqref="K60">
    <cfRule type="cellIs" dxfId="5880" priority="136" operator="equal">
      <formula>"Muy Alta"</formula>
    </cfRule>
    <cfRule type="cellIs" dxfId="5879" priority="137" operator="equal">
      <formula>"Alta"</formula>
    </cfRule>
    <cfRule type="cellIs" dxfId="5878" priority="138" operator="equal">
      <formula>"Media"</formula>
    </cfRule>
    <cfRule type="cellIs" dxfId="5877" priority="139" operator="equal">
      <formula>"Baja"</formula>
    </cfRule>
    <cfRule type="cellIs" dxfId="5876" priority="140" operator="equal">
      <formula>"Muy Baja"</formula>
    </cfRule>
  </conditionalFormatting>
  <conditionalFormatting sqref="K67">
    <cfRule type="cellIs" dxfId="5875" priority="107" operator="equal">
      <formula>"Muy Alta"</formula>
    </cfRule>
    <cfRule type="cellIs" dxfId="5874" priority="108" operator="equal">
      <formula>"Alta"</formula>
    </cfRule>
    <cfRule type="cellIs" dxfId="5873" priority="109" operator="equal">
      <formula>"Media"</formula>
    </cfRule>
    <cfRule type="cellIs" dxfId="5872" priority="110" operator="equal">
      <formula>"Baja"</formula>
    </cfRule>
    <cfRule type="cellIs" dxfId="5871" priority="111" operator="equal">
      <formula>"Muy Baja"</formula>
    </cfRule>
  </conditionalFormatting>
  <conditionalFormatting sqref="K74">
    <cfRule type="cellIs" dxfId="5870" priority="78" operator="equal">
      <formula>"Muy Alta"</formula>
    </cfRule>
    <cfRule type="cellIs" dxfId="5869" priority="79" operator="equal">
      <formula>"Alta"</formula>
    </cfRule>
    <cfRule type="cellIs" dxfId="5868" priority="80" operator="equal">
      <formula>"Media"</formula>
    </cfRule>
    <cfRule type="cellIs" dxfId="5867" priority="81" operator="equal">
      <formula>"Baja"</formula>
    </cfRule>
    <cfRule type="cellIs" dxfId="5866" priority="82" operator="equal">
      <formula>"Muy Baja"</formula>
    </cfRule>
  </conditionalFormatting>
  <conditionalFormatting sqref="K81">
    <cfRule type="cellIs" dxfId="5865" priority="49" operator="equal">
      <formula>"Muy Alta"</formula>
    </cfRule>
    <cfRule type="cellIs" dxfId="5864" priority="50" operator="equal">
      <formula>"Alta"</formula>
    </cfRule>
    <cfRule type="cellIs" dxfId="5863" priority="51" operator="equal">
      <formula>"Media"</formula>
    </cfRule>
    <cfRule type="cellIs" dxfId="5862" priority="52" operator="equal">
      <formula>"Baja"</formula>
    </cfRule>
    <cfRule type="cellIs" dxfId="5861" priority="53" operator="equal">
      <formula>"Muy Baja"</formula>
    </cfRule>
  </conditionalFormatting>
  <conditionalFormatting sqref="K88">
    <cfRule type="cellIs" dxfId="5860" priority="29" operator="equal">
      <formula>"Muy Alta"</formula>
    </cfRule>
    <cfRule type="cellIs" dxfId="5859" priority="30" operator="equal">
      <formula>"Alta"</formula>
    </cfRule>
    <cfRule type="cellIs" dxfId="5858" priority="31" operator="equal">
      <formula>"Media"</formula>
    </cfRule>
    <cfRule type="cellIs" dxfId="5857" priority="32" operator="equal">
      <formula>"Baja"</formula>
    </cfRule>
    <cfRule type="cellIs" dxfId="5856" priority="33" operator="equal">
      <formula>"Muy Baja"</formula>
    </cfRule>
  </conditionalFormatting>
  <conditionalFormatting sqref="N11">
    <cfRule type="containsText" dxfId="5855" priority="320" operator="containsText" text="❌">
      <formula>NOT(ISERROR(SEARCH("❌",N11)))</formula>
    </cfRule>
  </conditionalFormatting>
  <conditionalFormatting sqref="N18">
    <cfRule type="containsText" dxfId="5854" priority="291" operator="containsText" text="❌">
      <formula>NOT(ISERROR(SEARCH("❌",N18)))</formula>
    </cfRule>
  </conditionalFormatting>
  <conditionalFormatting sqref="N25">
    <cfRule type="containsText" dxfId="5853" priority="262" operator="containsText" text="❌">
      <formula>NOT(ISERROR(SEARCH("❌",N25)))</formula>
    </cfRule>
  </conditionalFormatting>
  <conditionalFormatting sqref="N32">
    <cfRule type="containsText" dxfId="5852" priority="233" operator="containsText" text="❌">
      <formula>NOT(ISERROR(SEARCH("❌",N32)))</formula>
    </cfRule>
  </conditionalFormatting>
  <conditionalFormatting sqref="N39">
    <cfRule type="containsText" dxfId="5851" priority="204" operator="containsText" text="❌">
      <formula>NOT(ISERROR(SEARCH("❌",N39)))</formula>
    </cfRule>
  </conditionalFormatting>
  <conditionalFormatting sqref="N46">
    <cfRule type="containsText" dxfId="5850" priority="175" operator="containsText" text="❌">
      <formula>NOT(ISERROR(SEARCH("❌",N46)))</formula>
    </cfRule>
  </conditionalFormatting>
  <conditionalFormatting sqref="N53">
    <cfRule type="containsText" dxfId="5849" priority="146" operator="containsText" text="❌">
      <formula>NOT(ISERROR(SEARCH("❌",N53)))</formula>
    </cfRule>
  </conditionalFormatting>
  <conditionalFormatting sqref="N60">
    <cfRule type="containsText" dxfId="5848" priority="117" operator="containsText" text="❌">
      <formula>NOT(ISERROR(SEARCH("❌",N60)))</formula>
    </cfRule>
  </conditionalFormatting>
  <conditionalFormatting sqref="N67">
    <cfRule type="containsText" dxfId="5847" priority="88" operator="containsText" text="❌">
      <formula>NOT(ISERROR(SEARCH("❌",N67)))</formula>
    </cfRule>
  </conditionalFormatting>
  <conditionalFormatting sqref="N74">
    <cfRule type="containsText" dxfId="5846" priority="59" operator="containsText" text="❌">
      <formula>NOT(ISERROR(SEARCH("❌",N74)))</formula>
    </cfRule>
  </conditionalFormatting>
  <conditionalFormatting sqref="N81">
    <cfRule type="containsText" dxfId="5845" priority="39" operator="containsText" text="❌">
      <formula>NOT(ISERROR(SEARCH("❌",N81)))</formula>
    </cfRule>
  </conditionalFormatting>
  <conditionalFormatting sqref="N88">
    <cfRule type="containsText" dxfId="5844" priority="19" operator="containsText" text="❌">
      <formula>NOT(ISERROR(SEARCH("❌",N88)))</formula>
    </cfRule>
  </conditionalFormatting>
  <conditionalFormatting sqref="O11">
    <cfRule type="cellIs" dxfId="5843" priority="344" operator="equal">
      <formula>"Catastrófico"</formula>
    </cfRule>
    <cfRule type="cellIs" dxfId="5842" priority="345" operator="equal">
      <formula>"Mayor"</formula>
    </cfRule>
    <cfRule type="cellIs" dxfId="5841" priority="346" operator="equal">
      <formula>"Moderado"</formula>
    </cfRule>
    <cfRule type="cellIs" dxfId="5840" priority="347" operator="equal">
      <formula>"Menor"</formula>
    </cfRule>
    <cfRule type="cellIs" dxfId="5839" priority="348" operator="equal">
      <formula>"Leve"</formula>
    </cfRule>
  </conditionalFormatting>
  <conditionalFormatting sqref="O18">
    <cfRule type="cellIs" dxfId="5838" priority="315" operator="equal">
      <formula>"Catastrófico"</formula>
    </cfRule>
    <cfRule type="cellIs" dxfId="5837" priority="316" operator="equal">
      <formula>"Mayor"</formula>
    </cfRule>
    <cfRule type="cellIs" dxfId="5836" priority="317" operator="equal">
      <formula>"Moderado"</formula>
    </cfRule>
    <cfRule type="cellIs" dxfId="5835" priority="318" operator="equal">
      <formula>"Menor"</formula>
    </cfRule>
    <cfRule type="cellIs" dxfId="5834" priority="319" operator="equal">
      <formula>"Leve"</formula>
    </cfRule>
  </conditionalFormatting>
  <conditionalFormatting sqref="O25">
    <cfRule type="cellIs" dxfId="5833" priority="286" operator="equal">
      <formula>"Catastrófico"</formula>
    </cfRule>
    <cfRule type="cellIs" dxfId="5832" priority="287" operator="equal">
      <formula>"Mayor"</formula>
    </cfRule>
    <cfRule type="cellIs" dxfId="5831" priority="288" operator="equal">
      <formula>"Moderado"</formula>
    </cfRule>
    <cfRule type="cellIs" dxfId="5830" priority="289" operator="equal">
      <formula>"Menor"</formula>
    </cfRule>
    <cfRule type="cellIs" dxfId="5829" priority="290" operator="equal">
      <formula>"Leve"</formula>
    </cfRule>
  </conditionalFormatting>
  <conditionalFormatting sqref="O32">
    <cfRule type="cellIs" dxfId="5828" priority="257" operator="equal">
      <formula>"Catastrófico"</formula>
    </cfRule>
    <cfRule type="cellIs" dxfId="5827" priority="258" operator="equal">
      <formula>"Mayor"</formula>
    </cfRule>
    <cfRule type="cellIs" dxfId="5826" priority="259" operator="equal">
      <formula>"Moderado"</formula>
    </cfRule>
    <cfRule type="cellIs" dxfId="5825" priority="260" operator="equal">
      <formula>"Menor"</formula>
    </cfRule>
    <cfRule type="cellIs" dxfId="5824" priority="261" operator="equal">
      <formula>"Leve"</formula>
    </cfRule>
  </conditionalFormatting>
  <conditionalFormatting sqref="O39">
    <cfRule type="cellIs" dxfId="5823" priority="228" operator="equal">
      <formula>"Catastrófico"</formula>
    </cfRule>
    <cfRule type="cellIs" dxfId="5822" priority="229" operator="equal">
      <formula>"Mayor"</formula>
    </cfRule>
    <cfRule type="cellIs" dxfId="5821" priority="230" operator="equal">
      <formula>"Moderado"</formula>
    </cfRule>
    <cfRule type="cellIs" dxfId="5820" priority="231" operator="equal">
      <formula>"Menor"</formula>
    </cfRule>
    <cfRule type="cellIs" dxfId="5819" priority="232" operator="equal">
      <formula>"Leve"</formula>
    </cfRule>
  </conditionalFormatting>
  <conditionalFormatting sqref="O46">
    <cfRule type="cellIs" dxfId="5818" priority="199" operator="equal">
      <formula>"Catastrófico"</formula>
    </cfRule>
    <cfRule type="cellIs" dxfId="5817" priority="200" operator="equal">
      <formula>"Mayor"</formula>
    </cfRule>
    <cfRule type="cellIs" dxfId="5816" priority="201" operator="equal">
      <formula>"Moderado"</formula>
    </cfRule>
    <cfRule type="cellIs" dxfId="5815" priority="202" operator="equal">
      <formula>"Menor"</formula>
    </cfRule>
    <cfRule type="cellIs" dxfId="5814" priority="203" operator="equal">
      <formula>"Leve"</formula>
    </cfRule>
  </conditionalFormatting>
  <conditionalFormatting sqref="O53">
    <cfRule type="cellIs" dxfId="5813" priority="170" operator="equal">
      <formula>"Catastrófico"</formula>
    </cfRule>
    <cfRule type="cellIs" dxfId="5812" priority="171" operator="equal">
      <formula>"Mayor"</formula>
    </cfRule>
    <cfRule type="cellIs" dxfId="5811" priority="172" operator="equal">
      <formula>"Moderado"</formula>
    </cfRule>
    <cfRule type="cellIs" dxfId="5810" priority="173" operator="equal">
      <formula>"Menor"</formula>
    </cfRule>
    <cfRule type="cellIs" dxfId="5809" priority="174" operator="equal">
      <formula>"Leve"</formula>
    </cfRule>
  </conditionalFormatting>
  <conditionalFormatting sqref="O60">
    <cfRule type="cellIs" dxfId="5808" priority="141" operator="equal">
      <formula>"Catastrófico"</formula>
    </cfRule>
    <cfRule type="cellIs" dxfId="5807" priority="142" operator="equal">
      <formula>"Mayor"</formula>
    </cfRule>
    <cfRule type="cellIs" dxfId="5806" priority="143" operator="equal">
      <formula>"Moderado"</formula>
    </cfRule>
    <cfRule type="cellIs" dxfId="5805" priority="144" operator="equal">
      <formula>"Menor"</formula>
    </cfRule>
    <cfRule type="cellIs" dxfId="5804" priority="145" operator="equal">
      <formula>"Leve"</formula>
    </cfRule>
  </conditionalFormatting>
  <conditionalFormatting sqref="O67">
    <cfRule type="cellIs" dxfId="5803" priority="112" operator="equal">
      <formula>"Catastrófico"</formula>
    </cfRule>
    <cfRule type="cellIs" dxfId="5802" priority="113" operator="equal">
      <formula>"Mayor"</formula>
    </cfRule>
    <cfRule type="cellIs" dxfId="5801" priority="114" operator="equal">
      <formula>"Moderado"</formula>
    </cfRule>
    <cfRule type="cellIs" dxfId="5800" priority="115" operator="equal">
      <formula>"Menor"</formula>
    </cfRule>
    <cfRule type="cellIs" dxfId="5799" priority="116" operator="equal">
      <formula>"Leve"</formula>
    </cfRule>
  </conditionalFormatting>
  <conditionalFormatting sqref="O74">
    <cfRule type="cellIs" dxfId="5798" priority="83" operator="equal">
      <formula>"Catastrófico"</formula>
    </cfRule>
    <cfRule type="cellIs" dxfId="5797" priority="84" operator="equal">
      <formula>"Mayor"</formula>
    </cfRule>
    <cfRule type="cellIs" dxfId="5796" priority="85" operator="equal">
      <formula>"Moderado"</formula>
    </cfRule>
    <cfRule type="cellIs" dxfId="5795" priority="86" operator="equal">
      <formula>"Menor"</formula>
    </cfRule>
    <cfRule type="cellIs" dxfId="5794" priority="87" operator="equal">
      <formula>"Leve"</formula>
    </cfRule>
  </conditionalFormatting>
  <conditionalFormatting sqref="O81">
    <cfRule type="cellIs" dxfId="5793" priority="54" operator="equal">
      <formula>"Catastrófico"</formula>
    </cfRule>
    <cfRule type="cellIs" dxfId="5792" priority="55" operator="equal">
      <formula>"Mayor"</formula>
    </cfRule>
    <cfRule type="cellIs" dxfId="5791" priority="56" operator="equal">
      <formula>"Moderado"</formula>
    </cfRule>
    <cfRule type="cellIs" dxfId="5790" priority="57" operator="equal">
      <formula>"Menor"</formula>
    </cfRule>
    <cfRule type="cellIs" dxfId="5789" priority="58" operator="equal">
      <formula>"Leve"</formula>
    </cfRule>
  </conditionalFormatting>
  <conditionalFormatting sqref="O88">
    <cfRule type="cellIs" dxfId="5788" priority="34" operator="equal">
      <formula>"Catastrófico"</formula>
    </cfRule>
    <cfRule type="cellIs" dxfId="5787" priority="35" operator="equal">
      <formula>"Mayor"</formula>
    </cfRule>
    <cfRule type="cellIs" dxfId="5786" priority="36" operator="equal">
      <formula>"Moderado"</formula>
    </cfRule>
    <cfRule type="cellIs" dxfId="5785" priority="37" operator="equal">
      <formula>"Menor"</formula>
    </cfRule>
    <cfRule type="cellIs" dxfId="5784" priority="38" operator="equal">
      <formula>"Leve"</formula>
    </cfRule>
  </conditionalFormatting>
  <conditionalFormatting sqref="Q11">
    <cfRule type="cellIs" dxfId="5783" priority="335" operator="equal">
      <formula>"Extremo"</formula>
    </cfRule>
    <cfRule type="cellIs" dxfId="5782" priority="336" operator="equal">
      <formula>"Alto"</formula>
    </cfRule>
    <cfRule type="cellIs" dxfId="5781" priority="337" operator="equal">
      <formula>"Moderado"</formula>
    </cfRule>
    <cfRule type="cellIs" dxfId="5780" priority="338" operator="equal">
      <formula>"Bajo"</formula>
    </cfRule>
  </conditionalFormatting>
  <conditionalFormatting sqref="Q18">
    <cfRule type="cellIs" dxfId="5779" priority="306" operator="equal">
      <formula>"Extremo"</formula>
    </cfRule>
    <cfRule type="cellIs" dxfId="5778" priority="307" operator="equal">
      <formula>"Alto"</formula>
    </cfRule>
    <cfRule type="cellIs" dxfId="5777" priority="308" operator="equal">
      <formula>"Moderado"</formula>
    </cfRule>
    <cfRule type="cellIs" dxfId="5776" priority="309" operator="equal">
      <formula>"Bajo"</formula>
    </cfRule>
  </conditionalFormatting>
  <conditionalFormatting sqref="Q25">
    <cfRule type="cellIs" dxfId="5775" priority="277" operator="equal">
      <formula>"Extremo"</formula>
    </cfRule>
    <cfRule type="cellIs" dxfId="5774" priority="278" operator="equal">
      <formula>"Alto"</formula>
    </cfRule>
    <cfRule type="cellIs" dxfId="5773" priority="279" operator="equal">
      <formula>"Moderado"</formula>
    </cfRule>
    <cfRule type="cellIs" dxfId="5772" priority="280" operator="equal">
      <formula>"Bajo"</formula>
    </cfRule>
  </conditionalFormatting>
  <conditionalFormatting sqref="Q32">
    <cfRule type="cellIs" dxfId="5771" priority="248" operator="equal">
      <formula>"Extremo"</formula>
    </cfRule>
    <cfRule type="cellIs" dxfId="5770" priority="249" operator="equal">
      <formula>"Alto"</formula>
    </cfRule>
    <cfRule type="cellIs" dxfId="5769" priority="250" operator="equal">
      <formula>"Moderado"</formula>
    </cfRule>
    <cfRule type="cellIs" dxfId="5768" priority="251" operator="equal">
      <formula>"Bajo"</formula>
    </cfRule>
  </conditionalFormatting>
  <conditionalFormatting sqref="Q39">
    <cfRule type="cellIs" dxfId="5767" priority="219" operator="equal">
      <formula>"Extremo"</formula>
    </cfRule>
    <cfRule type="cellIs" dxfId="5766" priority="220" operator="equal">
      <formula>"Alto"</formula>
    </cfRule>
    <cfRule type="cellIs" dxfId="5765" priority="221" operator="equal">
      <formula>"Moderado"</formula>
    </cfRule>
    <cfRule type="cellIs" dxfId="5764" priority="222" operator="equal">
      <formula>"Bajo"</formula>
    </cfRule>
  </conditionalFormatting>
  <conditionalFormatting sqref="Q46">
    <cfRule type="cellIs" dxfId="5763" priority="190" operator="equal">
      <formula>"Extremo"</formula>
    </cfRule>
    <cfRule type="cellIs" dxfId="5762" priority="191" operator="equal">
      <formula>"Alto"</formula>
    </cfRule>
    <cfRule type="cellIs" dxfId="5761" priority="192" operator="equal">
      <formula>"Moderado"</formula>
    </cfRule>
    <cfRule type="cellIs" dxfId="5760" priority="193" operator="equal">
      <formula>"Bajo"</formula>
    </cfRule>
  </conditionalFormatting>
  <conditionalFormatting sqref="Q53">
    <cfRule type="cellIs" dxfId="5759" priority="161" operator="equal">
      <formula>"Extremo"</formula>
    </cfRule>
    <cfRule type="cellIs" dxfId="5758" priority="162" operator="equal">
      <formula>"Alto"</formula>
    </cfRule>
    <cfRule type="cellIs" dxfId="5757" priority="163" operator="equal">
      <formula>"Moderado"</formula>
    </cfRule>
    <cfRule type="cellIs" dxfId="5756" priority="164" operator="equal">
      <formula>"Bajo"</formula>
    </cfRule>
  </conditionalFormatting>
  <conditionalFormatting sqref="Q60">
    <cfRule type="cellIs" dxfId="5755" priority="132" operator="equal">
      <formula>"Extremo"</formula>
    </cfRule>
    <cfRule type="cellIs" dxfId="5754" priority="133" operator="equal">
      <formula>"Alto"</formula>
    </cfRule>
    <cfRule type="cellIs" dxfId="5753" priority="134" operator="equal">
      <formula>"Moderado"</formula>
    </cfRule>
    <cfRule type="cellIs" dxfId="5752" priority="135" operator="equal">
      <formula>"Bajo"</formula>
    </cfRule>
  </conditionalFormatting>
  <conditionalFormatting sqref="Q67">
    <cfRule type="cellIs" dxfId="5751" priority="103" operator="equal">
      <formula>"Extremo"</formula>
    </cfRule>
    <cfRule type="cellIs" dxfId="5750" priority="104" operator="equal">
      <formula>"Alto"</formula>
    </cfRule>
    <cfRule type="cellIs" dxfId="5749" priority="105" operator="equal">
      <formula>"Moderado"</formula>
    </cfRule>
    <cfRule type="cellIs" dxfId="5748" priority="106" operator="equal">
      <formula>"Bajo"</formula>
    </cfRule>
  </conditionalFormatting>
  <conditionalFormatting sqref="Q74">
    <cfRule type="cellIs" dxfId="5747" priority="74" operator="equal">
      <formula>"Extremo"</formula>
    </cfRule>
    <cfRule type="cellIs" dxfId="5746" priority="75" operator="equal">
      <formula>"Alto"</formula>
    </cfRule>
    <cfRule type="cellIs" dxfId="5745" priority="76" operator="equal">
      <formula>"Moderado"</formula>
    </cfRule>
    <cfRule type="cellIs" dxfId="5744" priority="77" operator="equal">
      <formula>"Bajo"</formula>
    </cfRule>
  </conditionalFormatting>
  <conditionalFormatting sqref="Q81">
    <cfRule type="cellIs" dxfId="5743" priority="45" operator="equal">
      <formula>"Extremo"</formula>
    </cfRule>
    <cfRule type="cellIs" dxfId="5742" priority="46" operator="equal">
      <formula>"Alto"</formula>
    </cfRule>
    <cfRule type="cellIs" dxfId="5741" priority="47" operator="equal">
      <formula>"Moderado"</formula>
    </cfRule>
    <cfRule type="cellIs" dxfId="5740" priority="48" operator="equal">
      <formula>"Bajo"</formula>
    </cfRule>
  </conditionalFormatting>
  <conditionalFormatting sqref="Q88">
    <cfRule type="cellIs" dxfId="5739" priority="25" operator="equal">
      <formula>"Extremo"</formula>
    </cfRule>
    <cfRule type="cellIs" dxfId="5738" priority="26" operator="equal">
      <formula>"Alto"</formula>
    </cfRule>
    <cfRule type="cellIs" dxfId="5737" priority="27" operator="equal">
      <formula>"Moderado"</formula>
    </cfRule>
    <cfRule type="cellIs" dxfId="5736" priority="28" operator="equal">
      <formula>"Bajo"</formula>
    </cfRule>
  </conditionalFormatting>
  <conditionalFormatting sqref="AE11">
    <cfRule type="cellIs" dxfId="5735" priority="330" operator="equal">
      <formula>"Muy Alta"</formula>
    </cfRule>
    <cfRule type="cellIs" dxfId="5734" priority="331" operator="equal">
      <formula>"Alta"</formula>
    </cfRule>
    <cfRule type="cellIs" dxfId="5733" priority="332" operator="equal">
      <formula>"Media"</formula>
    </cfRule>
    <cfRule type="cellIs" dxfId="5732" priority="333" operator="equal">
      <formula>"Baja"</formula>
    </cfRule>
    <cfRule type="cellIs" dxfId="5731" priority="334" operator="equal">
      <formula>"Muy Baja"</formula>
    </cfRule>
  </conditionalFormatting>
  <conditionalFormatting sqref="AE18">
    <cfRule type="cellIs" dxfId="5730" priority="301" operator="equal">
      <formula>"Muy Alta"</formula>
    </cfRule>
    <cfRule type="cellIs" dxfId="5729" priority="302" operator="equal">
      <formula>"Alta"</formula>
    </cfRule>
    <cfRule type="cellIs" dxfId="5728" priority="303" operator="equal">
      <formula>"Media"</formula>
    </cfRule>
    <cfRule type="cellIs" dxfId="5727" priority="304" operator="equal">
      <formula>"Baja"</formula>
    </cfRule>
    <cfRule type="cellIs" dxfId="5726" priority="305" operator="equal">
      <formula>"Muy Baja"</formula>
    </cfRule>
  </conditionalFormatting>
  <conditionalFormatting sqref="AE25">
    <cfRule type="cellIs" dxfId="5725" priority="272" operator="equal">
      <formula>"Muy Alta"</formula>
    </cfRule>
    <cfRule type="cellIs" dxfId="5724" priority="273" operator="equal">
      <formula>"Alta"</formula>
    </cfRule>
    <cfRule type="cellIs" dxfId="5723" priority="274" operator="equal">
      <formula>"Media"</formula>
    </cfRule>
    <cfRule type="cellIs" dxfId="5722" priority="275" operator="equal">
      <formula>"Baja"</formula>
    </cfRule>
    <cfRule type="cellIs" dxfId="5721" priority="276" operator="equal">
      <formula>"Muy Baja"</formula>
    </cfRule>
  </conditionalFormatting>
  <conditionalFormatting sqref="AE32">
    <cfRule type="cellIs" dxfId="5720" priority="243" operator="equal">
      <formula>"Muy Alta"</formula>
    </cfRule>
    <cfRule type="cellIs" dxfId="5719" priority="244" operator="equal">
      <formula>"Alta"</formula>
    </cfRule>
    <cfRule type="cellIs" dxfId="5718" priority="245" operator="equal">
      <formula>"Media"</formula>
    </cfRule>
    <cfRule type="cellIs" dxfId="5717" priority="246" operator="equal">
      <formula>"Baja"</formula>
    </cfRule>
    <cfRule type="cellIs" dxfId="5716" priority="247" operator="equal">
      <formula>"Muy Baja"</formula>
    </cfRule>
  </conditionalFormatting>
  <conditionalFormatting sqref="AE39">
    <cfRule type="cellIs" dxfId="5715" priority="214" operator="equal">
      <formula>"Muy Alta"</formula>
    </cfRule>
    <cfRule type="cellIs" dxfId="5714" priority="215" operator="equal">
      <formula>"Alta"</formula>
    </cfRule>
    <cfRule type="cellIs" dxfId="5713" priority="216" operator="equal">
      <formula>"Media"</formula>
    </cfRule>
    <cfRule type="cellIs" dxfId="5712" priority="217" operator="equal">
      <formula>"Baja"</formula>
    </cfRule>
    <cfRule type="cellIs" dxfId="5711" priority="218" operator="equal">
      <formula>"Muy Baja"</formula>
    </cfRule>
  </conditionalFormatting>
  <conditionalFormatting sqref="AE46">
    <cfRule type="cellIs" dxfId="5710" priority="185" operator="equal">
      <formula>"Muy Alta"</formula>
    </cfRule>
    <cfRule type="cellIs" dxfId="5709" priority="186" operator="equal">
      <formula>"Alta"</formula>
    </cfRule>
    <cfRule type="cellIs" dxfId="5708" priority="187" operator="equal">
      <formula>"Media"</formula>
    </cfRule>
    <cfRule type="cellIs" dxfId="5707" priority="188" operator="equal">
      <formula>"Baja"</formula>
    </cfRule>
    <cfRule type="cellIs" dxfId="5706" priority="189" operator="equal">
      <formula>"Muy Baja"</formula>
    </cfRule>
  </conditionalFormatting>
  <conditionalFormatting sqref="AE53">
    <cfRule type="cellIs" dxfId="5705" priority="156" operator="equal">
      <formula>"Muy Alta"</formula>
    </cfRule>
    <cfRule type="cellIs" dxfId="5704" priority="157" operator="equal">
      <formula>"Alta"</formula>
    </cfRule>
    <cfRule type="cellIs" dxfId="5703" priority="158" operator="equal">
      <formula>"Media"</formula>
    </cfRule>
    <cfRule type="cellIs" dxfId="5702" priority="159" operator="equal">
      <formula>"Baja"</formula>
    </cfRule>
    <cfRule type="cellIs" dxfId="5701" priority="160" operator="equal">
      <formula>"Muy Baja"</formula>
    </cfRule>
  </conditionalFormatting>
  <conditionalFormatting sqref="AE60">
    <cfRule type="cellIs" dxfId="5700" priority="127" operator="equal">
      <formula>"Muy Alta"</formula>
    </cfRule>
    <cfRule type="cellIs" dxfId="5699" priority="128" operator="equal">
      <formula>"Alta"</formula>
    </cfRule>
    <cfRule type="cellIs" dxfId="5698" priority="129" operator="equal">
      <formula>"Media"</formula>
    </cfRule>
    <cfRule type="cellIs" dxfId="5697" priority="130" operator="equal">
      <formula>"Baja"</formula>
    </cfRule>
    <cfRule type="cellIs" dxfId="5696" priority="131" operator="equal">
      <formula>"Muy Baja"</formula>
    </cfRule>
  </conditionalFormatting>
  <conditionalFormatting sqref="AE67">
    <cfRule type="cellIs" dxfId="5695" priority="98" operator="equal">
      <formula>"Muy Alta"</formula>
    </cfRule>
    <cfRule type="cellIs" dxfId="5694" priority="99" operator="equal">
      <formula>"Alta"</formula>
    </cfRule>
    <cfRule type="cellIs" dxfId="5693" priority="100" operator="equal">
      <formula>"Media"</formula>
    </cfRule>
    <cfRule type="cellIs" dxfId="5692" priority="101" operator="equal">
      <formula>"Baja"</formula>
    </cfRule>
    <cfRule type="cellIs" dxfId="5691" priority="102" operator="equal">
      <formula>"Muy Baja"</formula>
    </cfRule>
  </conditionalFormatting>
  <conditionalFormatting sqref="AE74">
    <cfRule type="cellIs" dxfId="5690" priority="69" operator="equal">
      <formula>"Muy Alta"</formula>
    </cfRule>
    <cfRule type="cellIs" dxfId="5689" priority="70" operator="equal">
      <formula>"Alta"</formula>
    </cfRule>
    <cfRule type="cellIs" dxfId="5688" priority="71" operator="equal">
      <formula>"Media"</formula>
    </cfRule>
    <cfRule type="cellIs" dxfId="5687" priority="72" operator="equal">
      <formula>"Baja"</formula>
    </cfRule>
    <cfRule type="cellIs" dxfId="5686" priority="73" operator="equal">
      <formula>"Muy Baja"</formula>
    </cfRule>
  </conditionalFormatting>
  <conditionalFormatting sqref="AE81">
    <cfRule type="cellIs" dxfId="5685" priority="40" operator="equal">
      <formula>"Muy Alta"</formula>
    </cfRule>
    <cfRule type="cellIs" dxfId="5684" priority="41" operator="equal">
      <formula>"Alta"</formula>
    </cfRule>
    <cfRule type="cellIs" dxfId="5683" priority="42" operator="equal">
      <formula>"Media"</formula>
    </cfRule>
    <cfRule type="cellIs" dxfId="5682" priority="43" operator="equal">
      <formula>"Baja"</formula>
    </cfRule>
    <cfRule type="cellIs" dxfId="5681" priority="44" operator="equal">
      <formula>"Muy Baja"</formula>
    </cfRule>
  </conditionalFormatting>
  <conditionalFormatting sqref="AE88">
    <cfRule type="cellIs" dxfId="5680" priority="20" operator="equal">
      <formula>"Muy Alta"</formula>
    </cfRule>
    <cfRule type="cellIs" dxfId="5679" priority="21" operator="equal">
      <formula>"Alta"</formula>
    </cfRule>
    <cfRule type="cellIs" dxfId="5678" priority="22" operator="equal">
      <formula>"Media"</formula>
    </cfRule>
    <cfRule type="cellIs" dxfId="5677" priority="23" operator="equal">
      <formula>"Baja"</formula>
    </cfRule>
    <cfRule type="cellIs" dxfId="5676" priority="24" operator="equal">
      <formula>"Muy Baja"</formula>
    </cfRule>
  </conditionalFormatting>
  <conditionalFormatting sqref="AG11">
    <cfRule type="cellIs" dxfId="5675" priority="325" operator="equal">
      <formula>"Catastrófico"</formula>
    </cfRule>
    <cfRule type="cellIs" dxfId="5674" priority="326" operator="equal">
      <formula>"Mayor"</formula>
    </cfRule>
    <cfRule type="cellIs" dxfId="5673" priority="327" operator="equal">
      <formula>"Moderado"</formula>
    </cfRule>
    <cfRule type="cellIs" dxfId="5672" priority="328" operator="equal">
      <formula>"Menor"</formula>
    </cfRule>
    <cfRule type="cellIs" dxfId="5671" priority="329" operator="equal">
      <formula>"Leve"</formula>
    </cfRule>
  </conditionalFormatting>
  <conditionalFormatting sqref="AG18">
    <cfRule type="cellIs" dxfId="5670" priority="296" operator="equal">
      <formula>"Catastrófico"</formula>
    </cfRule>
    <cfRule type="cellIs" dxfId="5669" priority="297" operator="equal">
      <formula>"Mayor"</formula>
    </cfRule>
    <cfRule type="cellIs" dxfId="5668" priority="298" operator="equal">
      <formula>"Moderado"</formula>
    </cfRule>
    <cfRule type="cellIs" dxfId="5667" priority="299" operator="equal">
      <formula>"Menor"</formula>
    </cfRule>
    <cfRule type="cellIs" dxfId="5666" priority="300" operator="equal">
      <formula>"Leve"</formula>
    </cfRule>
  </conditionalFormatting>
  <conditionalFormatting sqref="AG25">
    <cfRule type="cellIs" dxfId="5665" priority="267" operator="equal">
      <formula>"Catastrófico"</formula>
    </cfRule>
    <cfRule type="cellIs" dxfId="5664" priority="268" operator="equal">
      <formula>"Mayor"</formula>
    </cfRule>
    <cfRule type="cellIs" dxfId="5663" priority="269" operator="equal">
      <formula>"Moderado"</formula>
    </cfRule>
    <cfRule type="cellIs" dxfId="5662" priority="270" operator="equal">
      <formula>"Menor"</formula>
    </cfRule>
    <cfRule type="cellIs" dxfId="5661" priority="271" operator="equal">
      <formula>"Leve"</formula>
    </cfRule>
  </conditionalFormatting>
  <conditionalFormatting sqref="AG32">
    <cfRule type="cellIs" dxfId="5660" priority="238" operator="equal">
      <formula>"Catastrófico"</formula>
    </cfRule>
    <cfRule type="cellIs" dxfId="5659" priority="239" operator="equal">
      <formula>"Mayor"</formula>
    </cfRule>
    <cfRule type="cellIs" dxfId="5658" priority="240" operator="equal">
      <formula>"Moderado"</formula>
    </cfRule>
    <cfRule type="cellIs" dxfId="5657" priority="241" operator="equal">
      <formula>"Menor"</formula>
    </cfRule>
    <cfRule type="cellIs" dxfId="5656" priority="242" operator="equal">
      <formula>"Leve"</formula>
    </cfRule>
  </conditionalFormatting>
  <conditionalFormatting sqref="AG39">
    <cfRule type="cellIs" dxfId="5655" priority="209" operator="equal">
      <formula>"Catastrófico"</formula>
    </cfRule>
    <cfRule type="cellIs" dxfId="5654" priority="210" operator="equal">
      <formula>"Mayor"</formula>
    </cfRule>
    <cfRule type="cellIs" dxfId="5653" priority="211" operator="equal">
      <formula>"Moderado"</formula>
    </cfRule>
    <cfRule type="cellIs" dxfId="5652" priority="212" operator="equal">
      <formula>"Menor"</formula>
    </cfRule>
    <cfRule type="cellIs" dxfId="5651" priority="213" operator="equal">
      <formula>"Leve"</formula>
    </cfRule>
  </conditionalFormatting>
  <conditionalFormatting sqref="AG46">
    <cfRule type="cellIs" dxfId="5650" priority="180" operator="equal">
      <formula>"Catastrófico"</formula>
    </cfRule>
    <cfRule type="cellIs" dxfId="5649" priority="181" operator="equal">
      <formula>"Mayor"</formula>
    </cfRule>
    <cfRule type="cellIs" dxfId="5648" priority="182" operator="equal">
      <formula>"Moderado"</formula>
    </cfRule>
    <cfRule type="cellIs" dxfId="5647" priority="183" operator="equal">
      <formula>"Menor"</formula>
    </cfRule>
    <cfRule type="cellIs" dxfId="5646" priority="184" operator="equal">
      <formula>"Leve"</formula>
    </cfRule>
  </conditionalFormatting>
  <conditionalFormatting sqref="AG53">
    <cfRule type="cellIs" dxfId="5645" priority="151" operator="equal">
      <formula>"Catastrófico"</formula>
    </cfRule>
    <cfRule type="cellIs" dxfId="5644" priority="152" operator="equal">
      <formula>"Mayor"</formula>
    </cfRule>
    <cfRule type="cellIs" dxfId="5643" priority="153" operator="equal">
      <formula>"Moderado"</formula>
    </cfRule>
    <cfRule type="cellIs" dxfId="5642" priority="154" operator="equal">
      <formula>"Menor"</formula>
    </cfRule>
    <cfRule type="cellIs" dxfId="5641" priority="155" operator="equal">
      <formula>"Leve"</formula>
    </cfRule>
  </conditionalFormatting>
  <conditionalFormatting sqref="AG60">
    <cfRule type="cellIs" dxfId="5640" priority="122" operator="equal">
      <formula>"Catastrófico"</formula>
    </cfRule>
    <cfRule type="cellIs" dxfId="5639" priority="123" operator="equal">
      <formula>"Mayor"</formula>
    </cfRule>
    <cfRule type="cellIs" dxfId="5638" priority="124" operator="equal">
      <formula>"Moderado"</formula>
    </cfRule>
    <cfRule type="cellIs" dxfId="5637" priority="125" operator="equal">
      <formula>"Menor"</formula>
    </cfRule>
    <cfRule type="cellIs" dxfId="5636" priority="126" operator="equal">
      <formula>"Leve"</formula>
    </cfRule>
  </conditionalFormatting>
  <conditionalFormatting sqref="AG67">
    <cfRule type="cellIs" dxfId="5635" priority="93" operator="equal">
      <formula>"Catastrófico"</formula>
    </cfRule>
    <cfRule type="cellIs" dxfId="5634" priority="94" operator="equal">
      <formula>"Mayor"</formula>
    </cfRule>
    <cfRule type="cellIs" dxfId="5633" priority="95" operator="equal">
      <formula>"Moderado"</formula>
    </cfRule>
    <cfRule type="cellIs" dxfId="5632" priority="96" operator="equal">
      <formula>"Menor"</formula>
    </cfRule>
    <cfRule type="cellIs" dxfId="5631" priority="97" operator="equal">
      <formula>"Leve"</formula>
    </cfRule>
  </conditionalFormatting>
  <conditionalFormatting sqref="AG74">
    <cfRule type="cellIs" dxfId="5630" priority="64" operator="equal">
      <formula>"Catastrófico"</formula>
    </cfRule>
    <cfRule type="cellIs" dxfId="5629" priority="65" operator="equal">
      <formula>"Mayor"</formula>
    </cfRule>
    <cfRule type="cellIs" dxfId="5628" priority="66" operator="equal">
      <formula>"Moderado"</formula>
    </cfRule>
    <cfRule type="cellIs" dxfId="5627" priority="67" operator="equal">
      <formula>"Menor"</formula>
    </cfRule>
    <cfRule type="cellIs" dxfId="5626" priority="68" operator="equal">
      <formula>"Leve"</formula>
    </cfRule>
  </conditionalFormatting>
  <conditionalFormatting sqref="AG81">
    <cfRule type="cellIs" dxfId="5625" priority="6" operator="equal">
      <formula>"Catastrófico"</formula>
    </cfRule>
    <cfRule type="cellIs" dxfId="5624" priority="7" operator="equal">
      <formula>"Mayor"</formula>
    </cfRule>
    <cfRule type="cellIs" dxfId="5623" priority="8" operator="equal">
      <formula>"Moderado"</formula>
    </cfRule>
    <cfRule type="cellIs" dxfId="5622" priority="9" operator="equal">
      <formula>"Menor"</formula>
    </cfRule>
    <cfRule type="cellIs" dxfId="5621" priority="10" operator="equal">
      <formula>"Leve"</formula>
    </cfRule>
  </conditionalFormatting>
  <conditionalFormatting sqref="AG88">
    <cfRule type="cellIs" dxfId="5620" priority="1" operator="equal">
      <formula>"Catastrófico"</formula>
    </cfRule>
    <cfRule type="cellIs" dxfId="5619" priority="2" operator="equal">
      <formula>"Mayor"</formula>
    </cfRule>
    <cfRule type="cellIs" dxfId="5618" priority="3" operator="equal">
      <formula>"Moderado"</formula>
    </cfRule>
    <cfRule type="cellIs" dxfId="5617" priority="4" operator="equal">
      <formula>"Menor"</formula>
    </cfRule>
    <cfRule type="cellIs" dxfId="5616" priority="5" operator="equal">
      <formula>"Leve"</formula>
    </cfRule>
  </conditionalFormatting>
  <conditionalFormatting sqref="AI11">
    <cfRule type="cellIs" dxfId="5615" priority="321" operator="equal">
      <formula>"Extremo"</formula>
    </cfRule>
    <cfRule type="cellIs" dxfId="5614" priority="322" operator="equal">
      <formula>"Alto"</formula>
    </cfRule>
    <cfRule type="cellIs" dxfId="5613" priority="323" operator="equal">
      <formula>"Moderado"</formula>
    </cfRule>
    <cfRule type="cellIs" dxfId="5612" priority="324" operator="equal">
      <formula>"Bajo"</formula>
    </cfRule>
  </conditionalFormatting>
  <conditionalFormatting sqref="AI18">
    <cfRule type="cellIs" dxfId="5611" priority="292" operator="equal">
      <formula>"Extremo"</formula>
    </cfRule>
    <cfRule type="cellIs" dxfId="5610" priority="293" operator="equal">
      <formula>"Alto"</formula>
    </cfRule>
    <cfRule type="cellIs" dxfId="5609" priority="294" operator="equal">
      <formula>"Moderado"</formula>
    </cfRule>
    <cfRule type="cellIs" dxfId="5608" priority="295" operator="equal">
      <formula>"Bajo"</formula>
    </cfRule>
  </conditionalFormatting>
  <conditionalFormatting sqref="AI25">
    <cfRule type="cellIs" dxfId="5607" priority="263" operator="equal">
      <formula>"Extremo"</formula>
    </cfRule>
    <cfRule type="cellIs" dxfId="5606" priority="264" operator="equal">
      <formula>"Alto"</formula>
    </cfRule>
    <cfRule type="cellIs" dxfId="5605" priority="265" operator="equal">
      <formula>"Moderado"</formula>
    </cfRule>
    <cfRule type="cellIs" dxfId="5604" priority="266" operator="equal">
      <formula>"Bajo"</formula>
    </cfRule>
  </conditionalFormatting>
  <conditionalFormatting sqref="AI32">
    <cfRule type="cellIs" dxfId="5603" priority="234" operator="equal">
      <formula>"Extremo"</formula>
    </cfRule>
    <cfRule type="cellIs" dxfId="5602" priority="235" operator="equal">
      <formula>"Alto"</formula>
    </cfRule>
    <cfRule type="cellIs" dxfId="5601" priority="236" operator="equal">
      <formula>"Moderado"</formula>
    </cfRule>
    <cfRule type="cellIs" dxfId="5600" priority="237" operator="equal">
      <formula>"Bajo"</formula>
    </cfRule>
  </conditionalFormatting>
  <conditionalFormatting sqref="AI39">
    <cfRule type="cellIs" dxfId="5599" priority="205" operator="equal">
      <formula>"Extremo"</formula>
    </cfRule>
    <cfRule type="cellIs" dxfId="5598" priority="206" operator="equal">
      <formula>"Alto"</formula>
    </cfRule>
    <cfRule type="cellIs" dxfId="5597" priority="207" operator="equal">
      <formula>"Moderado"</formula>
    </cfRule>
    <cfRule type="cellIs" dxfId="5596" priority="208" operator="equal">
      <formula>"Bajo"</formula>
    </cfRule>
  </conditionalFormatting>
  <conditionalFormatting sqref="AI46">
    <cfRule type="cellIs" dxfId="5595" priority="176" operator="equal">
      <formula>"Extremo"</formula>
    </cfRule>
    <cfRule type="cellIs" dxfId="5594" priority="177" operator="equal">
      <formula>"Alto"</formula>
    </cfRule>
    <cfRule type="cellIs" dxfId="5593" priority="178" operator="equal">
      <formula>"Moderado"</formula>
    </cfRule>
    <cfRule type="cellIs" dxfId="5592" priority="179" operator="equal">
      <formula>"Bajo"</formula>
    </cfRule>
  </conditionalFormatting>
  <conditionalFormatting sqref="AI53">
    <cfRule type="cellIs" dxfId="5591" priority="147" operator="equal">
      <formula>"Extremo"</formula>
    </cfRule>
    <cfRule type="cellIs" dxfId="5590" priority="148" operator="equal">
      <formula>"Alto"</formula>
    </cfRule>
    <cfRule type="cellIs" dxfId="5589" priority="149" operator="equal">
      <formula>"Moderado"</formula>
    </cfRule>
    <cfRule type="cellIs" dxfId="5588" priority="150" operator="equal">
      <formula>"Bajo"</formula>
    </cfRule>
  </conditionalFormatting>
  <conditionalFormatting sqref="AI60">
    <cfRule type="cellIs" dxfId="5587" priority="118" operator="equal">
      <formula>"Extremo"</formula>
    </cfRule>
    <cfRule type="cellIs" dxfId="5586" priority="119" operator="equal">
      <formula>"Alto"</formula>
    </cfRule>
    <cfRule type="cellIs" dxfId="5585" priority="120" operator="equal">
      <formula>"Moderado"</formula>
    </cfRule>
    <cfRule type="cellIs" dxfId="5584" priority="121" operator="equal">
      <formula>"Bajo"</formula>
    </cfRule>
  </conditionalFormatting>
  <conditionalFormatting sqref="AI67">
    <cfRule type="cellIs" dxfId="5583" priority="89" operator="equal">
      <formula>"Extremo"</formula>
    </cfRule>
    <cfRule type="cellIs" dxfId="5582" priority="90" operator="equal">
      <formula>"Alto"</formula>
    </cfRule>
    <cfRule type="cellIs" dxfId="5581" priority="91" operator="equal">
      <formula>"Moderado"</formula>
    </cfRule>
    <cfRule type="cellIs" dxfId="5580" priority="92" operator="equal">
      <formula>"Bajo"</formula>
    </cfRule>
  </conditionalFormatting>
  <conditionalFormatting sqref="AI74">
    <cfRule type="cellIs" dxfId="5579" priority="60" operator="equal">
      <formula>"Extremo"</formula>
    </cfRule>
    <cfRule type="cellIs" dxfId="5578" priority="61" operator="equal">
      <formula>"Alto"</formula>
    </cfRule>
    <cfRule type="cellIs" dxfId="5577" priority="62" operator="equal">
      <formula>"Moderado"</formula>
    </cfRule>
    <cfRule type="cellIs" dxfId="5576" priority="63" operator="equal">
      <formula>"Bajo"</formula>
    </cfRule>
  </conditionalFormatting>
  <conditionalFormatting sqref="AI81">
    <cfRule type="cellIs" dxfId="5575" priority="15" operator="equal">
      <formula>"Extremo"</formula>
    </cfRule>
    <cfRule type="cellIs" dxfId="5574" priority="16" operator="equal">
      <formula>"Alto"</formula>
    </cfRule>
    <cfRule type="cellIs" dxfId="5573" priority="17" operator="equal">
      <formula>"Moderado"</formula>
    </cfRule>
    <cfRule type="cellIs" dxfId="5572" priority="18" operator="equal">
      <formula>"Bajo"</formula>
    </cfRule>
  </conditionalFormatting>
  <conditionalFormatting sqref="AI88">
    <cfRule type="cellIs" dxfId="5571" priority="11" operator="equal">
      <formula>"Extremo"</formula>
    </cfRule>
    <cfRule type="cellIs" dxfId="5570" priority="12" operator="equal">
      <formula>"Alto"</formula>
    </cfRule>
    <cfRule type="cellIs" dxfId="5569" priority="13" operator="equal">
      <formula>"Moderado"</formula>
    </cfRule>
    <cfRule type="cellIs" dxfId="556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'Z:\Mis documentos\SGC\2026\Consolidación riesgos 2026 procesos\COFIP\CONTABLE\[COFIP FO-CEDE5-DIGEC-487 Matriz Gestión Contable 2026 FINAL 6 ENE.xlsx]Opciones Tratamiento'!#REF!</xm:f>
          </x14:formula1>
          <xm:sqref>I11:I94 AJ53 AJ11 AJ18 AJ25 AJ32 AJ39 AJ46 AJ60 AJ67 AJ74 AJ81 AJ88 B11 C11:C94 AO11:AO94</xm:sqref>
        </x14:dataValidation>
        <x14:dataValidation type="list" allowBlank="1" showInputMessage="1" showErrorMessage="1">
          <x14:formula1>
            <xm:f>'Z:\Mis documentos\SGC\2026\Consolidación riesgos 2026 procesos\COFIP\CONTABLE\[COFIP FO-CEDE5-DIGEC-487 Matriz Gestión Contable 2026 FINAL 6 ENE.xlsx]Tabla Impacto'!#REF!</xm:f>
          </x14:formula1>
          <xm:sqref>M11:M94</xm:sqref>
        </x14:dataValidation>
        <x14:dataValidation type="list" allowBlank="1" showInputMessage="1" showErrorMessage="1">
          <x14:formula1>
            <xm:f>'Z:\Mis documentos\SGC\2026\Consolidación riesgos 2026 procesos\COFIP\CONTABLE\[COFIP FO-CEDE5-DIGEC-487 Matriz Gestión Contable 2026 FINAL 6 ENE.xlsx]Tabla Valoración controles'!#REF!</xm:f>
          </x14:formula1>
          <xm:sqref>X11:Y94 AA11:AC94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94"/>
  <sheetViews>
    <sheetView zoomScale="85" zoomScaleNormal="85" workbookViewId="0">
      <selection activeCell="F32" sqref="F32:F38"/>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957</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270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75" customHeight="1" thickBot="1">
      <c r="A7" s="262" t="s">
        <v>17</v>
      </c>
      <c r="B7" s="263"/>
      <c r="C7" s="263"/>
      <c r="D7" s="264"/>
      <c r="E7" s="265"/>
      <c r="F7" s="266" t="s">
        <v>958</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959</v>
      </c>
      <c r="C11" s="220" t="s">
        <v>271</v>
      </c>
      <c r="D11" s="220" t="s">
        <v>322</v>
      </c>
      <c r="E11" s="229" t="s">
        <v>334</v>
      </c>
      <c r="F11" s="229" t="s">
        <v>960</v>
      </c>
      <c r="G11" s="229" t="s">
        <v>1815</v>
      </c>
      <c r="H11" s="302" t="s">
        <v>1816</v>
      </c>
      <c r="I11" s="232" t="s">
        <v>961</v>
      </c>
      <c r="J11" s="218">
        <v>325</v>
      </c>
      <c r="K11" s="309" t="s">
        <v>325</v>
      </c>
      <c r="L11" s="305">
        <v>0.6</v>
      </c>
      <c r="M11" s="307" t="s">
        <v>338</v>
      </c>
      <c r="N11" s="303" t="str">
        <f>IF(NOT(ISERROR(MATCH(M11,'[26]Tabla Impacto'!$B$222:$B$224,0))),'[26]Tabla Impacto'!$F$224,M11)</f>
        <v xml:space="preserve">     El riesgo afecta la imagen de la entidad con algunos usuarios de relevancia frente al logro de los objetivos</v>
      </c>
      <c r="O11" s="309" t="s">
        <v>339</v>
      </c>
      <c r="P11" s="305">
        <v>0.6</v>
      </c>
      <c r="Q11" s="311" t="s">
        <v>339</v>
      </c>
      <c r="R11" s="143" t="s">
        <v>94</v>
      </c>
      <c r="S11" s="147" t="s">
        <v>962</v>
      </c>
      <c r="T11" s="147" t="s">
        <v>1860</v>
      </c>
      <c r="U11" s="147" t="s">
        <v>1861</v>
      </c>
      <c r="V11" s="150" t="s">
        <v>1862</v>
      </c>
      <c r="W11" s="36" t="s">
        <v>329</v>
      </c>
      <c r="X11" s="146" t="s">
        <v>53</v>
      </c>
      <c r="Y11" s="146" t="s">
        <v>54</v>
      </c>
      <c r="Z11" s="38" t="s">
        <v>330</v>
      </c>
      <c r="AA11" s="145" t="s">
        <v>55</v>
      </c>
      <c r="AB11" s="145" t="s">
        <v>56</v>
      </c>
      <c r="AC11" s="145" t="s">
        <v>57</v>
      </c>
      <c r="AD11" s="40">
        <v>0.36</v>
      </c>
      <c r="AE11" s="313" t="s">
        <v>331</v>
      </c>
      <c r="AF11" s="41">
        <v>0.36</v>
      </c>
      <c r="AG11" s="313" t="s">
        <v>339</v>
      </c>
      <c r="AH11" s="41">
        <v>0.6</v>
      </c>
      <c r="AI11" s="225" t="s">
        <v>339</v>
      </c>
      <c r="AJ11" s="227" t="s">
        <v>58</v>
      </c>
      <c r="AK11" s="151"/>
      <c r="AL11" s="143">
        <v>1</v>
      </c>
      <c r="AM11" s="147" t="s">
        <v>963</v>
      </c>
      <c r="AN11" s="147" t="s">
        <v>964</v>
      </c>
      <c r="AO11" s="218" t="s">
        <v>59</v>
      </c>
      <c r="AP11" s="332"/>
      <c r="AQ11" s="335" t="s">
        <v>965</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4" t="s">
        <v>96</v>
      </c>
      <c r="S12" s="148" t="s">
        <v>1817</v>
      </c>
      <c r="T12" s="148" t="s">
        <v>1818</v>
      </c>
      <c r="U12" s="148" t="s">
        <v>1819</v>
      </c>
      <c r="V12" s="149" t="s">
        <v>1820</v>
      </c>
      <c r="W12" s="47" t="s">
        <v>329</v>
      </c>
      <c r="X12" s="146" t="s">
        <v>53</v>
      </c>
      <c r="Y12" s="146" t="s">
        <v>54</v>
      </c>
      <c r="Z12" s="48" t="s">
        <v>330</v>
      </c>
      <c r="AA12" s="146" t="s">
        <v>55</v>
      </c>
      <c r="AB12" s="146" t="s">
        <v>56</v>
      </c>
      <c r="AC12" s="146" t="s">
        <v>57</v>
      </c>
      <c r="AD12" s="49">
        <v>0.216</v>
      </c>
      <c r="AE12" s="224"/>
      <c r="AF12" s="50">
        <v>0.216</v>
      </c>
      <c r="AG12" s="224"/>
      <c r="AH12" s="50">
        <v>0.6</v>
      </c>
      <c r="AI12" s="226"/>
      <c r="AJ12" s="228"/>
      <c r="AK12" s="7"/>
      <c r="AL12" s="144">
        <v>2</v>
      </c>
      <c r="AM12" s="148" t="s">
        <v>966</v>
      </c>
      <c r="AN12" s="148" t="s">
        <v>967</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4" t="s">
        <v>98</v>
      </c>
      <c r="S13" s="148" t="s">
        <v>1821</v>
      </c>
      <c r="T13" s="148" t="s">
        <v>1822</v>
      </c>
      <c r="U13" s="148" t="s">
        <v>1823</v>
      </c>
      <c r="V13" s="149" t="s">
        <v>1824</v>
      </c>
      <c r="W13" s="47" t="s">
        <v>329</v>
      </c>
      <c r="X13" s="146" t="s">
        <v>53</v>
      </c>
      <c r="Y13" s="146" t="s">
        <v>54</v>
      </c>
      <c r="Z13" s="48" t="s">
        <v>330</v>
      </c>
      <c r="AA13" s="146" t="s">
        <v>55</v>
      </c>
      <c r="AB13" s="146" t="s">
        <v>56</v>
      </c>
      <c r="AC13" s="146" t="s">
        <v>57</v>
      </c>
      <c r="AD13" s="49">
        <v>0.12959999999999999</v>
      </c>
      <c r="AE13" s="224"/>
      <c r="AF13" s="50">
        <v>0.12959999999999999</v>
      </c>
      <c r="AG13" s="224"/>
      <c r="AH13" s="50">
        <v>0.6</v>
      </c>
      <c r="AI13" s="226"/>
      <c r="AJ13" s="228"/>
      <c r="AK13" s="7"/>
      <c r="AL13" s="144"/>
      <c r="AM13" s="148"/>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4" t="s">
        <v>99</v>
      </c>
      <c r="S14" s="148" t="s">
        <v>1825</v>
      </c>
      <c r="T14" s="148" t="s">
        <v>1863</v>
      </c>
      <c r="U14" s="148" t="s">
        <v>1826</v>
      </c>
      <c r="V14" s="149" t="s">
        <v>1864</v>
      </c>
      <c r="W14" s="47" t="s">
        <v>329</v>
      </c>
      <c r="X14" s="146" t="s">
        <v>53</v>
      </c>
      <c r="Y14" s="146" t="s">
        <v>54</v>
      </c>
      <c r="Z14" s="48" t="s">
        <v>330</v>
      </c>
      <c r="AA14" s="146" t="s">
        <v>55</v>
      </c>
      <c r="AB14" s="146" t="s">
        <v>56</v>
      </c>
      <c r="AC14" s="146" t="s">
        <v>57</v>
      </c>
      <c r="AD14" s="49">
        <v>7.7759999999999996E-2</v>
      </c>
      <c r="AE14" s="224"/>
      <c r="AF14" s="50">
        <v>7.7759999999999996E-2</v>
      </c>
      <c r="AG14" s="224"/>
      <c r="AH14" s="50">
        <v>0.6</v>
      </c>
      <c r="AI14" s="226"/>
      <c r="AJ14" s="228"/>
      <c r="AK14" s="7"/>
      <c r="AL14" s="144"/>
      <c r="AM14" s="148"/>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4"/>
      <c r="S15" s="52"/>
      <c r="T15" s="52"/>
      <c r="U15" s="52"/>
      <c r="V15" s="149" t="s">
        <v>332</v>
      </c>
      <c r="W15" s="47" t="s">
        <v>333</v>
      </c>
      <c r="X15" s="146"/>
      <c r="Y15" s="146"/>
      <c r="Z15" s="48" t="s">
        <v>333</v>
      </c>
      <c r="AA15" s="146"/>
      <c r="AB15" s="146"/>
      <c r="AC15" s="146"/>
      <c r="AD15" s="49" t="s">
        <v>333</v>
      </c>
      <c r="AE15" s="224"/>
      <c r="AF15" s="50" t="s">
        <v>333</v>
      </c>
      <c r="AG15" s="224"/>
      <c r="AH15" s="50" t="s">
        <v>333</v>
      </c>
      <c r="AI15" s="226"/>
      <c r="AJ15" s="228"/>
      <c r="AK15" s="7"/>
      <c r="AL15" s="144"/>
      <c r="AM15" s="148"/>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4"/>
      <c r="S16" s="52"/>
      <c r="T16" s="52"/>
      <c r="U16" s="52"/>
      <c r="V16" s="149" t="s">
        <v>332</v>
      </c>
      <c r="W16" s="47" t="s">
        <v>333</v>
      </c>
      <c r="X16" s="146"/>
      <c r="Y16" s="146"/>
      <c r="Z16" s="48" t="s">
        <v>333</v>
      </c>
      <c r="AA16" s="146"/>
      <c r="AB16" s="146"/>
      <c r="AC16" s="146"/>
      <c r="AD16" s="49" t="s">
        <v>333</v>
      </c>
      <c r="AE16" s="224"/>
      <c r="AF16" s="50" t="s">
        <v>333</v>
      </c>
      <c r="AG16" s="224"/>
      <c r="AH16" s="50" t="s">
        <v>333</v>
      </c>
      <c r="AI16" s="226"/>
      <c r="AJ16" s="228"/>
      <c r="AK16" s="7"/>
      <c r="AL16" s="144"/>
      <c r="AM16" s="148"/>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4"/>
      <c r="S17" s="52"/>
      <c r="T17" s="52"/>
      <c r="U17" s="52"/>
      <c r="V17" s="149" t="s">
        <v>332</v>
      </c>
      <c r="W17" s="47" t="s">
        <v>333</v>
      </c>
      <c r="X17" s="146"/>
      <c r="Y17" s="146"/>
      <c r="Z17" s="48" t="s">
        <v>333</v>
      </c>
      <c r="AA17" s="146"/>
      <c r="AB17" s="146"/>
      <c r="AC17" s="146"/>
      <c r="AD17" s="49" t="s">
        <v>333</v>
      </c>
      <c r="AE17" s="224"/>
      <c r="AF17" s="50" t="s">
        <v>333</v>
      </c>
      <c r="AG17" s="224"/>
      <c r="AH17" s="50" t="s">
        <v>333</v>
      </c>
      <c r="AI17" s="226"/>
      <c r="AJ17" s="228"/>
      <c r="AK17" s="7"/>
      <c r="AL17" s="144"/>
      <c r="AM17" s="148"/>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271</v>
      </c>
      <c r="D18" s="220" t="s">
        <v>322</v>
      </c>
      <c r="E18" s="229" t="s">
        <v>334</v>
      </c>
      <c r="F18" s="230" t="s">
        <v>968</v>
      </c>
      <c r="G18" s="230" t="s">
        <v>969</v>
      </c>
      <c r="H18" s="231" t="s">
        <v>1827</v>
      </c>
      <c r="I18" s="232" t="s">
        <v>961</v>
      </c>
      <c r="J18" s="218">
        <v>402</v>
      </c>
      <c r="K18" s="310" t="s">
        <v>325</v>
      </c>
      <c r="L18" s="306">
        <v>0.6</v>
      </c>
      <c r="M18" s="314" t="s">
        <v>338</v>
      </c>
      <c r="N18" s="304" t="str">
        <f>IF(NOT(ISERROR(MATCH(M18,'[26]Tabla Impacto'!$B$222:$B$224,0))),'[26]Tabla Impacto'!$F$224,M18)</f>
        <v xml:space="preserve">     El riesgo afecta la imagen de la entidad con algunos usuarios de relevancia frente al logro de los objetivos</v>
      </c>
      <c r="O18" s="310" t="s">
        <v>339</v>
      </c>
      <c r="P18" s="306">
        <v>0.6</v>
      </c>
      <c r="Q18" s="312" t="s">
        <v>339</v>
      </c>
      <c r="R18" s="144" t="s">
        <v>94</v>
      </c>
      <c r="S18" s="148" t="s">
        <v>970</v>
      </c>
      <c r="T18" s="148" t="s">
        <v>971</v>
      </c>
      <c r="U18" s="148" t="s">
        <v>1828</v>
      </c>
      <c r="V18" s="149" t="s">
        <v>1829</v>
      </c>
      <c r="W18" s="47" t="s">
        <v>329</v>
      </c>
      <c r="X18" s="146" t="s">
        <v>53</v>
      </c>
      <c r="Y18" s="146" t="s">
        <v>54</v>
      </c>
      <c r="Z18" s="48" t="s">
        <v>330</v>
      </c>
      <c r="AA18" s="146" t="s">
        <v>55</v>
      </c>
      <c r="AB18" s="146" t="s">
        <v>56</v>
      </c>
      <c r="AC18" s="146" t="s">
        <v>57</v>
      </c>
      <c r="AD18" s="49">
        <v>0.36</v>
      </c>
      <c r="AE18" s="224" t="s">
        <v>331</v>
      </c>
      <c r="AF18" s="48">
        <v>0.36</v>
      </c>
      <c r="AG18" s="224" t="s">
        <v>339</v>
      </c>
      <c r="AH18" s="50">
        <v>0.6</v>
      </c>
      <c r="AI18" s="226" t="s">
        <v>339</v>
      </c>
      <c r="AJ18" s="228" t="s">
        <v>58</v>
      </c>
      <c r="AK18" s="7"/>
      <c r="AL18" s="144">
        <v>1</v>
      </c>
      <c r="AM18" s="148" t="s">
        <v>972</v>
      </c>
      <c r="AN18" s="148" t="s">
        <v>973</v>
      </c>
      <c r="AO18" s="219" t="s">
        <v>59</v>
      </c>
      <c r="AP18" s="332"/>
      <c r="AQ18" s="348" t="s">
        <v>974</v>
      </c>
      <c r="AR18" s="348"/>
      <c r="AS18" s="349"/>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4" t="s">
        <v>96</v>
      </c>
      <c r="S19" s="148" t="s">
        <v>1830</v>
      </c>
      <c r="T19" s="148" t="s">
        <v>1865</v>
      </c>
      <c r="U19" s="148" t="s">
        <v>1866</v>
      </c>
      <c r="V19" s="149" t="s">
        <v>1867</v>
      </c>
      <c r="W19" s="47" t="s">
        <v>329</v>
      </c>
      <c r="X19" s="146" t="s">
        <v>53</v>
      </c>
      <c r="Y19" s="146" t="s">
        <v>54</v>
      </c>
      <c r="Z19" s="48" t="s">
        <v>330</v>
      </c>
      <c r="AA19" s="146" t="s">
        <v>55</v>
      </c>
      <c r="AB19" s="146" t="s">
        <v>56</v>
      </c>
      <c r="AC19" s="146" t="s">
        <v>57</v>
      </c>
      <c r="AD19" s="49">
        <v>0.216</v>
      </c>
      <c r="AE19" s="224"/>
      <c r="AF19" s="48">
        <v>0.216</v>
      </c>
      <c r="AG19" s="224"/>
      <c r="AH19" s="50">
        <v>0.6</v>
      </c>
      <c r="AI19" s="226"/>
      <c r="AJ19" s="228"/>
      <c r="AK19" s="7"/>
      <c r="AL19" s="144">
        <v>2</v>
      </c>
      <c r="AM19" s="148" t="s">
        <v>975</v>
      </c>
      <c r="AN19" s="148" t="s">
        <v>973</v>
      </c>
      <c r="AO19" s="219"/>
      <c r="AP19" s="333"/>
      <c r="AQ19" s="336"/>
      <c r="AR19" s="336"/>
      <c r="AS19" s="350"/>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4" t="s">
        <v>98</v>
      </c>
      <c r="S20" s="148" t="s">
        <v>976</v>
      </c>
      <c r="T20" s="148" t="s">
        <v>1831</v>
      </c>
      <c r="U20" s="148" t="s">
        <v>1832</v>
      </c>
      <c r="V20" s="149" t="s">
        <v>1833</v>
      </c>
      <c r="W20" s="47" t="s">
        <v>329</v>
      </c>
      <c r="X20" s="146" t="s">
        <v>53</v>
      </c>
      <c r="Y20" s="146" t="s">
        <v>54</v>
      </c>
      <c r="Z20" s="48" t="s">
        <v>330</v>
      </c>
      <c r="AA20" s="146" t="s">
        <v>55</v>
      </c>
      <c r="AB20" s="146" t="s">
        <v>56</v>
      </c>
      <c r="AC20" s="146" t="s">
        <v>57</v>
      </c>
      <c r="AD20" s="49">
        <v>0.12959999999999999</v>
      </c>
      <c r="AE20" s="224"/>
      <c r="AF20" s="48">
        <v>0.12959999999999999</v>
      </c>
      <c r="AG20" s="224"/>
      <c r="AH20" s="50">
        <v>0.6</v>
      </c>
      <c r="AI20" s="226"/>
      <c r="AJ20" s="228"/>
      <c r="AK20" s="7"/>
      <c r="AL20" s="144"/>
      <c r="AM20" s="148"/>
      <c r="AN20" s="52"/>
      <c r="AO20" s="219"/>
      <c r="AP20" s="333"/>
      <c r="AQ20" s="336"/>
      <c r="AR20" s="336"/>
      <c r="AS20" s="350"/>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4" t="s">
        <v>99</v>
      </c>
      <c r="S21" s="148" t="s">
        <v>1834</v>
      </c>
      <c r="T21" s="148" t="s">
        <v>1835</v>
      </c>
      <c r="U21" s="148" t="s">
        <v>977</v>
      </c>
      <c r="V21" s="149" t="s">
        <v>1836</v>
      </c>
      <c r="W21" s="47" t="s">
        <v>329</v>
      </c>
      <c r="X21" s="146" t="s">
        <v>53</v>
      </c>
      <c r="Y21" s="146" t="s">
        <v>54</v>
      </c>
      <c r="Z21" s="48" t="s">
        <v>330</v>
      </c>
      <c r="AA21" s="146" t="s">
        <v>55</v>
      </c>
      <c r="AB21" s="146" t="s">
        <v>56</v>
      </c>
      <c r="AC21" s="146" t="s">
        <v>57</v>
      </c>
      <c r="AD21" s="49">
        <v>7.7759999999999996E-2</v>
      </c>
      <c r="AE21" s="224"/>
      <c r="AF21" s="48">
        <v>7.7759999999999996E-2</v>
      </c>
      <c r="AG21" s="224"/>
      <c r="AH21" s="50">
        <v>0.6</v>
      </c>
      <c r="AI21" s="226"/>
      <c r="AJ21" s="228"/>
      <c r="AK21" s="7"/>
      <c r="AL21" s="144"/>
      <c r="AM21" s="148"/>
      <c r="AN21" s="52"/>
      <c r="AO21" s="219"/>
      <c r="AP21" s="333"/>
      <c r="AQ21" s="336"/>
      <c r="AR21" s="336"/>
      <c r="AS21" s="350"/>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4" t="s">
        <v>131</v>
      </c>
      <c r="S22" s="148" t="s">
        <v>1817</v>
      </c>
      <c r="T22" s="148" t="s">
        <v>1868</v>
      </c>
      <c r="U22" s="148" t="s">
        <v>1869</v>
      </c>
      <c r="V22" s="149" t="s">
        <v>1870</v>
      </c>
      <c r="W22" s="47" t="s">
        <v>329</v>
      </c>
      <c r="X22" s="146" t="s">
        <v>53</v>
      </c>
      <c r="Y22" s="146" t="s">
        <v>54</v>
      </c>
      <c r="Z22" s="48" t="s">
        <v>330</v>
      </c>
      <c r="AA22" s="146" t="s">
        <v>55</v>
      </c>
      <c r="AB22" s="146" t="s">
        <v>56</v>
      </c>
      <c r="AC22" s="146" t="s">
        <v>57</v>
      </c>
      <c r="AD22" s="49">
        <v>4.6655999999999996E-2</v>
      </c>
      <c r="AE22" s="224"/>
      <c r="AF22" s="48">
        <v>4.6655999999999996E-2</v>
      </c>
      <c r="AG22" s="224"/>
      <c r="AH22" s="50">
        <v>0.6</v>
      </c>
      <c r="AI22" s="226"/>
      <c r="AJ22" s="228"/>
      <c r="AK22" s="7"/>
      <c r="AL22" s="144"/>
      <c r="AM22" s="148"/>
      <c r="AN22" s="52"/>
      <c r="AO22" s="219"/>
      <c r="AP22" s="333"/>
      <c r="AQ22" s="336"/>
      <c r="AR22" s="336"/>
      <c r="AS22" s="350"/>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4"/>
      <c r="S23" s="52"/>
      <c r="T23" s="52"/>
      <c r="U23" s="52"/>
      <c r="V23" s="149" t="s">
        <v>332</v>
      </c>
      <c r="W23" s="47" t="s">
        <v>333</v>
      </c>
      <c r="X23" s="146"/>
      <c r="Y23" s="146"/>
      <c r="Z23" s="48" t="s">
        <v>333</v>
      </c>
      <c r="AA23" s="146"/>
      <c r="AB23" s="146"/>
      <c r="AC23" s="146"/>
      <c r="AD23" s="49" t="s">
        <v>333</v>
      </c>
      <c r="AE23" s="224"/>
      <c r="AF23" s="48" t="s">
        <v>333</v>
      </c>
      <c r="AG23" s="224"/>
      <c r="AH23" s="50" t="s">
        <v>333</v>
      </c>
      <c r="AI23" s="226"/>
      <c r="AJ23" s="228"/>
      <c r="AK23" s="7"/>
      <c r="AL23" s="144"/>
      <c r="AM23" s="148"/>
      <c r="AN23" s="52"/>
      <c r="AO23" s="219"/>
      <c r="AP23" s="333"/>
      <c r="AQ23" s="336"/>
      <c r="AR23" s="336"/>
      <c r="AS23" s="350"/>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4"/>
      <c r="S24" s="52"/>
      <c r="T24" s="52"/>
      <c r="U24" s="52"/>
      <c r="V24" s="149" t="s">
        <v>332</v>
      </c>
      <c r="W24" s="47" t="s">
        <v>333</v>
      </c>
      <c r="X24" s="146"/>
      <c r="Y24" s="146"/>
      <c r="Z24" s="48" t="s">
        <v>333</v>
      </c>
      <c r="AA24" s="146"/>
      <c r="AB24" s="146"/>
      <c r="AC24" s="146"/>
      <c r="AD24" s="49" t="s">
        <v>333</v>
      </c>
      <c r="AE24" s="224"/>
      <c r="AF24" s="48" t="s">
        <v>333</v>
      </c>
      <c r="AG24" s="224"/>
      <c r="AH24" s="50" t="s">
        <v>333</v>
      </c>
      <c r="AI24" s="226"/>
      <c r="AJ24" s="228"/>
      <c r="AK24" s="7"/>
      <c r="AL24" s="144"/>
      <c r="AM24" s="148"/>
      <c r="AN24" s="52"/>
      <c r="AO24" s="219"/>
      <c r="AP24" s="334"/>
      <c r="AQ24" s="336"/>
      <c r="AR24" s="336"/>
      <c r="AS24" s="350"/>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271</v>
      </c>
      <c r="D25" s="220" t="s">
        <v>322</v>
      </c>
      <c r="E25" s="229" t="s">
        <v>334</v>
      </c>
      <c r="F25" s="230" t="s">
        <v>978</v>
      </c>
      <c r="G25" s="230" t="s">
        <v>979</v>
      </c>
      <c r="H25" s="231" t="s">
        <v>1837</v>
      </c>
      <c r="I25" s="232" t="s">
        <v>961</v>
      </c>
      <c r="J25" s="218">
        <v>258</v>
      </c>
      <c r="K25" s="310" t="s">
        <v>325</v>
      </c>
      <c r="L25" s="306">
        <v>0.6</v>
      </c>
      <c r="M25" s="314" t="s">
        <v>338</v>
      </c>
      <c r="N25" s="304" t="str">
        <f>IF(NOT(ISERROR(MATCH(M25,'[26]Tabla Impacto'!$B$222:$B$224,0))),'[26]Tabla Impacto'!$F$224,M25)</f>
        <v xml:space="preserve">     El riesgo afecta la imagen de la entidad con algunos usuarios de relevancia frente al logro de los objetivos</v>
      </c>
      <c r="O25" s="310" t="s">
        <v>339</v>
      </c>
      <c r="P25" s="306">
        <v>0.6</v>
      </c>
      <c r="Q25" s="312" t="s">
        <v>339</v>
      </c>
      <c r="R25" s="144" t="s">
        <v>94</v>
      </c>
      <c r="S25" s="148" t="s">
        <v>1838</v>
      </c>
      <c r="T25" s="148" t="s">
        <v>1839</v>
      </c>
      <c r="U25" s="148" t="s">
        <v>1840</v>
      </c>
      <c r="V25" s="149" t="s">
        <v>1841</v>
      </c>
      <c r="W25" s="47" t="s">
        <v>329</v>
      </c>
      <c r="X25" s="146" t="s">
        <v>53</v>
      </c>
      <c r="Y25" s="146" t="s">
        <v>54</v>
      </c>
      <c r="Z25" s="48" t="s">
        <v>330</v>
      </c>
      <c r="AA25" s="146" t="s">
        <v>55</v>
      </c>
      <c r="AB25" s="146" t="s">
        <v>56</v>
      </c>
      <c r="AC25" s="146" t="s">
        <v>57</v>
      </c>
      <c r="AD25" s="49">
        <v>0.36</v>
      </c>
      <c r="AE25" s="224" t="s">
        <v>331</v>
      </c>
      <c r="AF25" s="48">
        <v>0.36</v>
      </c>
      <c r="AG25" s="224" t="s">
        <v>339</v>
      </c>
      <c r="AH25" s="50">
        <v>0.6</v>
      </c>
      <c r="AI25" s="226" t="s">
        <v>339</v>
      </c>
      <c r="AJ25" s="228" t="s">
        <v>58</v>
      </c>
      <c r="AK25" s="7"/>
      <c r="AL25" s="144">
        <v>1</v>
      </c>
      <c r="AM25" s="148" t="s">
        <v>980</v>
      </c>
      <c r="AN25" s="148" t="s">
        <v>981</v>
      </c>
      <c r="AO25" s="219" t="s">
        <v>59</v>
      </c>
      <c r="AP25" s="332"/>
      <c r="AQ25" s="348" t="s">
        <v>982</v>
      </c>
      <c r="AR25" s="348"/>
      <c r="AS25" s="349"/>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4" t="s">
        <v>96</v>
      </c>
      <c r="S26" s="148" t="s">
        <v>983</v>
      </c>
      <c r="T26" s="148" t="s">
        <v>1842</v>
      </c>
      <c r="U26" s="148" t="s">
        <v>984</v>
      </c>
      <c r="V26" s="149" t="s">
        <v>1843</v>
      </c>
      <c r="W26" s="47" t="s">
        <v>329</v>
      </c>
      <c r="X26" s="146" t="s">
        <v>53</v>
      </c>
      <c r="Y26" s="146" t="s">
        <v>54</v>
      </c>
      <c r="Z26" s="48" t="s">
        <v>330</v>
      </c>
      <c r="AA26" s="146" t="s">
        <v>55</v>
      </c>
      <c r="AB26" s="146" t="s">
        <v>56</v>
      </c>
      <c r="AC26" s="146" t="s">
        <v>57</v>
      </c>
      <c r="AD26" s="49">
        <v>0.216</v>
      </c>
      <c r="AE26" s="224"/>
      <c r="AF26" s="48">
        <v>0.216</v>
      </c>
      <c r="AG26" s="224"/>
      <c r="AH26" s="50">
        <v>0.6</v>
      </c>
      <c r="AI26" s="226"/>
      <c r="AJ26" s="228"/>
      <c r="AK26" s="7"/>
      <c r="AL26" s="144">
        <v>2</v>
      </c>
      <c r="AM26" s="148" t="s">
        <v>985</v>
      </c>
      <c r="AN26" s="148" t="s">
        <v>981</v>
      </c>
      <c r="AO26" s="219"/>
      <c r="AP26" s="333"/>
      <c r="AQ26" s="336"/>
      <c r="AR26" s="336"/>
      <c r="AS26" s="350"/>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4" t="s">
        <v>98</v>
      </c>
      <c r="S27" s="148" t="s">
        <v>986</v>
      </c>
      <c r="T27" s="148" t="s">
        <v>1844</v>
      </c>
      <c r="U27" s="148" t="s">
        <v>1871</v>
      </c>
      <c r="V27" s="149" t="s">
        <v>1872</v>
      </c>
      <c r="W27" s="47" t="s">
        <v>329</v>
      </c>
      <c r="X27" s="146" t="s">
        <v>53</v>
      </c>
      <c r="Y27" s="146" t="s">
        <v>54</v>
      </c>
      <c r="Z27" s="48" t="s">
        <v>330</v>
      </c>
      <c r="AA27" s="146" t="s">
        <v>55</v>
      </c>
      <c r="AB27" s="146" t="s">
        <v>56</v>
      </c>
      <c r="AC27" s="146" t="s">
        <v>57</v>
      </c>
      <c r="AD27" s="49">
        <v>0.12959999999999999</v>
      </c>
      <c r="AE27" s="224"/>
      <c r="AF27" s="48">
        <v>0.12959999999999999</v>
      </c>
      <c r="AG27" s="224"/>
      <c r="AH27" s="50">
        <v>0.6</v>
      </c>
      <c r="AI27" s="226"/>
      <c r="AJ27" s="228"/>
      <c r="AK27" s="7"/>
      <c r="AL27" s="144"/>
      <c r="AM27" s="148"/>
      <c r="AN27" s="148"/>
      <c r="AO27" s="219"/>
      <c r="AP27" s="333"/>
      <c r="AQ27" s="336"/>
      <c r="AR27" s="336"/>
      <c r="AS27" s="350"/>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4" t="s">
        <v>99</v>
      </c>
      <c r="S28" s="148" t="s">
        <v>1845</v>
      </c>
      <c r="T28" s="148" t="s">
        <v>1846</v>
      </c>
      <c r="U28" s="148" t="s">
        <v>987</v>
      </c>
      <c r="V28" s="149" t="s">
        <v>1847</v>
      </c>
      <c r="W28" s="47" t="s">
        <v>329</v>
      </c>
      <c r="X28" s="146" t="s">
        <v>53</v>
      </c>
      <c r="Y28" s="146" t="s">
        <v>54</v>
      </c>
      <c r="Z28" s="48" t="s">
        <v>330</v>
      </c>
      <c r="AA28" s="146" t="s">
        <v>55</v>
      </c>
      <c r="AB28" s="146" t="s">
        <v>56</v>
      </c>
      <c r="AC28" s="146" t="s">
        <v>57</v>
      </c>
      <c r="AD28" s="49">
        <v>7.7759999999999996E-2</v>
      </c>
      <c r="AE28" s="224"/>
      <c r="AF28" s="48">
        <v>7.7759999999999996E-2</v>
      </c>
      <c r="AG28" s="224"/>
      <c r="AH28" s="50">
        <v>0.6</v>
      </c>
      <c r="AI28" s="226"/>
      <c r="AJ28" s="228"/>
      <c r="AK28" s="7"/>
      <c r="AL28" s="144"/>
      <c r="AM28" s="148"/>
      <c r="AN28" s="148"/>
      <c r="AO28" s="219"/>
      <c r="AP28" s="333"/>
      <c r="AQ28" s="336"/>
      <c r="AR28" s="336"/>
      <c r="AS28" s="350"/>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4" t="s">
        <v>131</v>
      </c>
      <c r="S29" s="148" t="s">
        <v>1848</v>
      </c>
      <c r="T29" s="148" t="s">
        <v>1849</v>
      </c>
      <c r="U29" s="148" t="s">
        <v>1850</v>
      </c>
      <c r="V29" s="149" t="s">
        <v>1851</v>
      </c>
      <c r="W29" s="47" t="s">
        <v>329</v>
      </c>
      <c r="X29" s="146" t="s">
        <v>53</v>
      </c>
      <c r="Y29" s="146" t="s">
        <v>54</v>
      </c>
      <c r="Z29" s="48" t="s">
        <v>330</v>
      </c>
      <c r="AA29" s="146" t="s">
        <v>55</v>
      </c>
      <c r="AB29" s="146" t="s">
        <v>56</v>
      </c>
      <c r="AC29" s="146" t="s">
        <v>57</v>
      </c>
      <c r="AD29" s="49">
        <v>4.6655999999999996E-2</v>
      </c>
      <c r="AE29" s="224"/>
      <c r="AF29" s="48">
        <v>4.6655999999999996E-2</v>
      </c>
      <c r="AG29" s="224"/>
      <c r="AH29" s="50">
        <v>0.6</v>
      </c>
      <c r="AI29" s="226"/>
      <c r="AJ29" s="228"/>
      <c r="AK29" s="7"/>
      <c r="AL29" s="144"/>
      <c r="AM29" s="148"/>
      <c r="AN29" s="52"/>
      <c r="AO29" s="219"/>
      <c r="AP29" s="333"/>
      <c r="AQ29" s="336"/>
      <c r="AR29" s="336"/>
      <c r="AS29" s="350"/>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4" t="s">
        <v>160</v>
      </c>
      <c r="S30" s="148" t="s">
        <v>1852</v>
      </c>
      <c r="T30" s="148" t="s">
        <v>1853</v>
      </c>
      <c r="U30" s="148" t="s">
        <v>1854</v>
      </c>
      <c r="V30" s="149" t="s">
        <v>1855</v>
      </c>
      <c r="W30" s="47" t="s">
        <v>329</v>
      </c>
      <c r="X30" s="146" t="s">
        <v>53</v>
      </c>
      <c r="Y30" s="146" t="s">
        <v>54</v>
      </c>
      <c r="Z30" s="48" t="s">
        <v>330</v>
      </c>
      <c r="AA30" s="146" t="s">
        <v>55</v>
      </c>
      <c r="AB30" s="146" t="s">
        <v>56</v>
      </c>
      <c r="AC30" s="146" t="s">
        <v>57</v>
      </c>
      <c r="AD30" s="49">
        <v>2.7993599999999997E-2</v>
      </c>
      <c r="AE30" s="224"/>
      <c r="AF30" s="48">
        <v>2.7993599999999997E-2</v>
      </c>
      <c r="AG30" s="224"/>
      <c r="AH30" s="50">
        <v>0.6</v>
      </c>
      <c r="AI30" s="226"/>
      <c r="AJ30" s="228"/>
      <c r="AK30" s="7"/>
      <c r="AL30" s="144"/>
      <c r="AM30" s="148"/>
      <c r="AN30" s="52"/>
      <c r="AO30" s="219"/>
      <c r="AP30" s="333"/>
      <c r="AQ30" s="336"/>
      <c r="AR30" s="336"/>
      <c r="AS30" s="350"/>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4"/>
      <c r="S31" s="52"/>
      <c r="T31" s="52"/>
      <c r="U31" s="52"/>
      <c r="V31" s="149" t="s">
        <v>332</v>
      </c>
      <c r="W31" s="47" t="s">
        <v>333</v>
      </c>
      <c r="X31" s="146"/>
      <c r="Y31" s="146"/>
      <c r="Z31" s="48" t="s">
        <v>333</v>
      </c>
      <c r="AA31" s="146"/>
      <c r="AB31" s="146"/>
      <c r="AC31" s="146"/>
      <c r="AD31" s="49" t="s">
        <v>333</v>
      </c>
      <c r="AE31" s="224"/>
      <c r="AF31" s="48" t="s">
        <v>333</v>
      </c>
      <c r="AG31" s="224"/>
      <c r="AH31" s="50" t="s">
        <v>333</v>
      </c>
      <c r="AI31" s="226"/>
      <c r="AJ31" s="228"/>
      <c r="AK31" s="7"/>
      <c r="AL31" s="144"/>
      <c r="AM31" s="148"/>
      <c r="AN31" s="52"/>
      <c r="AO31" s="219"/>
      <c r="AP31" s="334"/>
      <c r="AQ31" s="336"/>
      <c r="AR31" s="336"/>
      <c r="AS31" s="350"/>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271</v>
      </c>
      <c r="D32" s="220" t="s">
        <v>340</v>
      </c>
      <c r="E32" s="229" t="s">
        <v>334</v>
      </c>
      <c r="F32" s="230" t="s">
        <v>2063</v>
      </c>
      <c r="G32" s="230" t="s">
        <v>991</v>
      </c>
      <c r="H32" s="231" t="s">
        <v>1856</v>
      </c>
      <c r="I32" s="232" t="s">
        <v>341</v>
      </c>
      <c r="J32" s="218">
        <v>576</v>
      </c>
      <c r="K32" s="310" t="s">
        <v>325</v>
      </c>
      <c r="L32" s="306">
        <v>0.6</v>
      </c>
      <c r="M32" s="314" t="s">
        <v>335</v>
      </c>
      <c r="N32" s="304" t="str">
        <f>IF(NOT(ISERROR(MATCH(M32,'[26]Tabla Impacto'!$B$222:$B$224,0))),'[26]Tabla Impacto'!$F$224,M32)</f>
        <v xml:space="preserve">     El riesgo afecta la imagen de  la entidad con efecto publicitario sostenido a nivel de sector administrativo, nivel departamental o municipal</v>
      </c>
      <c r="O32" s="310" t="s">
        <v>327</v>
      </c>
      <c r="P32" s="306">
        <v>0.8</v>
      </c>
      <c r="Q32" s="312" t="s">
        <v>328</v>
      </c>
      <c r="R32" s="144" t="s">
        <v>94</v>
      </c>
      <c r="S32" s="148" t="s">
        <v>1873</v>
      </c>
      <c r="T32" s="148" t="s">
        <v>988</v>
      </c>
      <c r="U32" s="148" t="s">
        <v>1874</v>
      </c>
      <c r="V32" s="149" t="s">
        <v>1875</v>
      </c>
      <c r="W32" s="47" t="s">
        <v>329</v>
      </c>
      <c r="X32" s="146" t="s">
        <v>53</v>
      </c>
      <c r="Y32" s="146" t="s">
        <v>54</v>
      </c>
      <c r="Z32" s="48" t="s">
        <v>330</v>
      </c>
      <c r="AA32" s="146" t="s">
        <v>55</v>
      </c>
      <c r="AB32" s="146" t="s">
        <v>56</v>
      </c>
      <c r="AC32" s="146" t="s">
        <v>57</v>
      </c>
      <c r="AD32" s="49">
        <v>0.36</v>
      </c>
      <c r="AE32" s="224" t="s">
        <v>331</v>
      </c>
      <c r="AF32" s="48">
        <v>0.36</v>
      </c>
      <c r="AG32" s="224" t="s">
        <v>327</v>
      </c>
      <c r="AH32" s="50">
        <v>0.8</v>
      </c>
      <c r="AI32" s="226" t="s">
        <v>328</v>
      </c>
      <c r="AJ32" s="228" t="s">
        <v>58</v>
      </c>
      <c r="AK32" s="7"/>
      <c r="AL32" s="144">
        <v>1</v>
      </c>
      <c r="AM32" s="148" t="s">
        <v>989</v>
      </c>
      <c r="AN32" s="148" t="s">
        <v>1876</v>
      </c>
      <c r="AO32" s="219" t="s">
        <v>59</v>
      </c>
      <c r="AP32" s="332"/>
      <c r="AQ32" s="348" t="s">
        <v>990</v>
      </c>
      <c r="AR32" s="348"/>
      <c r="AS32" s="349"/>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144" t="s">
        <v>96</v>
      </c>
      <c r="S33" s="148" t="s">
        <v>1877</v>
      </c>
      <c r="T33" s="148" t="s">
        <v>1857</v>
      </c>
      <c r="U33" s="148" t="s">
        <v>1878</v>
      </c>
      <c r="V33" s="149" t="s">
        <v>1879</v>
      </c>
      <c r="W33" s="47" t="s">
        <v>329</v>
      </c>
      <c r="X33" s="146" t="s">
        <v>53</v>
      </c>
      <c r="Y33" s="146" t="s">
        <v>54</v>
      </c>
      <c r="Z33" s="48" t="s">
        <v>330</v>
      </c>
      <c r="AA33" s="146" t="s">
        <v>55</v>
      </c>
      <c r="AB33" s="146" t="s">
        <v>56</v>
      </c>
      <c r="AC33" s="146" t="s">
        <v>57</v>
      </c>
      <c r="AD33" s="49">
        <v>0.216</v>
      </c>
      <c r="AE33" s="224"/>
      <c r="AF33" s="48">
        <v>0.216</v>
      </c>
      <c r="AG33" s="224"/>
      <c r="AH33" s="50">
        <v>0.8</v>
      </c>
      <c r="AI33" s="226"/>
      <c r="AJ33" s="228"/>
      <c r="AK33" s="7"/>
      <c r="AL33" s="144"/>
      <c r="AM33" s="148"/>
      <c r="AN33" s="148"/>
      <c r="AO33" s="219"/>
      <c r="AP33" s="333"/>
      <c r="AQ33" s="336"/>
      <c r="AR33" s="336"/>
      <c r="AS33" s="350"/>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8"/>
      <c r="N34" s="304"/>
      <c r="O34" s="310"/>
      <c r="P34" s="306"/>
      <c r="Q34" s="312"/>
      <c r="R34" s="144" t="s">
        <v>98</v>
      </c>
      <c r="S34" s="148" t="s">
        <v>1858</v>
      </c>
      <c r="T34" s="148" t="s">
        <v>1859</v>
      </c>
      <c r="U34" s="148" t="s">
        <v>1880</v>
      </c>
      <c r="V34" s="149" t="s">
        <v>1881</v>
      </c>
      <c r="W34" s="47" t="s">
        <v>329</v>
      </c>
      <c r="X34" s="146" t="s">
        <v>53</v>
      </c>
      <c r="Y34" s="146" t="s">
        <v>54</v>
      </c>
      <c r="Z34" s="48" t="s">
        <v>330</v>
      </c>
      <c r="AA34" s="146" t="s">
        <v>55</v>
      </c>
      <c r="AB34" s="146" t="s">
        <v>56</v>
      </c>
      <c r="AC34" s="146" t="s">
        <v>57</v>
      </c>
      <c r="AD34" s="49">
        <v>0.12959999999999999</v>
      </c>
      <c r="AE34" s="224"/>
      <c r="AF34" s="48">
        <v>0.12959999999999999</v>
      </c>
      <c r="AG34" s="224"/>
      <c r="AH34" s="50">
        <v>0.8</v>
      </c>
      <c r="AI34" s="226"/>
      <c r="AJ34" s="228"/>
      <c r="AK34" s="7"/>
      <c r="AL34" s="144"/>
      <c r="AM34" s="148"/>
      <c r="AN34" s="148"/>
      <c r="AO34" s="219"/>
      <c r="AP34" s="333"/>
      <c r="AQ34" s="336"/>
      <c r="AR34" s="336"/>
      <c r="AS34" s="350"/>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4"/>
      <c r="S35" s="52"/>
      <c r="T35" s="52"/>
      <c r="U35" s="52"/>
      <c r="V35" s="149" t="s">
        <v>332</v>
      </c>
      <c r="W35" s="47" t="s">
        <v>333</v>
      </c>
      <c r="X35" s="146"/>
      <c r="Y35" s="146"/>
      <c r="Z35" s="48" t="s">
        <v>333</v>
      </c>
      <c r="AA35" s="146"/>
      <c r="AB35" s="146"/>
      <c r="AC35" s="146"/>
      <c r="AD35" s="49" t="s">
        <v>333</v>
      </c>
      <c r="AE35" s="224"/>
      <c r="AF35" s="48" t="s">
        <v>333</v>
      </c>
      <c r="AG35" s="224"/>
      <c r="AH35" s="50" t="s">
        <v>333</v>
      </c>
      <c r="AI35" s="226"/>
      <c r="AJ35" s="228"/>
      <c r="AK35" s="7"/>
      <c r="AL35" s="144"/>
      <c r="AM35" s="148"/>
      <c r="AN35" s="148"/>
      <c r="AO35" s="219"/>
      <c r="AP35" s="333"/>
      <c r="AQ35" s="336"/>
      <c r="AR35" s="336"/>
      <c r="AS35" s="350"/>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4"/>
      <c r="S36" s="52"/>
      <c r="T36" s="52"/>
      <c r="U36" s="52"/>
      <c r="V36" s="149" t="s">
        <v>332</v>
      </c>
      <c r="W36" s="47" t="s">
        <v>333</v>
      </c>
      <c r="X36" s="146"/>
      <c r="Y36" s="146"/>
      <c r="Z36" s="48" t="s">
        <v>333</v>
      </c>
      <c r="AA36" s="146"/>
      <c r="AB36" s="146"/>
      <c r="AC36" s="146"/>
      <c r="AD36" s="49" t="s">
        <v>333</v>
      </c>
      <c r="AE36" s="224"/>
      <c r="AF36" s="48" t="s">
        <v>333</v>
      </c>
      <c r="AG36" s="224"/>
      <c r="AH36" s="50" t="s">
        <v>333</v>
      </c>
      <c r="AI36" s="226"/>
      <c r="AJ36" s="228"/>
      <c r="AK36" s="7"/>
      <c r="AL36" s="144"/>
      <c r="AM36" s="148"/>
      <c r="AN36" s="52"/>
      <c r="AO36" s="219"/>
      <c r="AP36" s="333"/>
      <c r="AQ36" s="336"/>
      <c r="AR36" s="336"/>
      <c r="AS36" s="350"/>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4"/>
      <c r="S37" s="52"/>
      <c r="T37" s="52"/>
      <c r="U37" s="52"/>
      <c r="V37" s="149" t="s">
        <v>332</v>
      </c>
      <c r="W37" s="47" t="s">
        <v>333</v>
      </c>
      <c r="X37" s="146"/>
      <c r="Y37" s="146"/>
      <c r="Z37" s="48" t="s">
        <v>333</v>
      </c>
      <c r="AA37" s="146"/>
      <c r="AB37" s="146"/>
      <c r="AC37" s="146"/>
      <c r="AD37" s="49" t="s">
        <v>333</v>
      </c>
      <c r="AE37" s="224"/>
      <c r="AF37" s="48" t="s">
        <v>333</v>
      </c>
      <c r="AG37" s="224"/>
      <c r="AH37" s="50" t="s">
        <v>333</v>
      </c>
      <c r="AI37" s="226"/>
      <c r="AJ37" s="228"/>
      <c r="AK37" s="7"/>
      <c r="AL37" s="144"/>
      <c r="AM37" s="148"/>
      <c r="AN37" s="52"/>
      <c r="AO37" s="219"/>
      <c r="AP37" s="333"/>
      <c r="AQ37" s="336"/>
      <c r="AR37" s="336"/>
      <c r="AS37" s="350"/>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4"/>
      <c r="S38" s="52"/>
      <c r="T38" s="52"/>
      <c r="U38" s="52"/>
      <c r="V38" s="149" t="s">
        <v>332</v>
      </c>
      <c r="W38" s="47" t="s">
        <v>333</v>
      </c>
      <c r="X38" s="146"/>
      <c r="Y38" s="146"/>
      <c r="Z38" s="48" t="s">
        <v>333</v>
      </c>
      <c r="AA38" s="146"/>
      <c r="AB38" s="146"/>
      <c r="AC38" s="146"/>
      <c r="AD38" s="49" t="s">
        <v>333</v>
      </c>
      <c r="AE38" s="224"/>
      <c r="AF38" s="48" t="s">
        <v>333</v>
      </c>
      <c r="AG38" s="224"/>
      <c r="AH38" s="50" t="s">
        <v>333</v>
      </c>
      <c r="AI38" s="226"/>
      <c r="AJ38" s="228"/>
      <c r="AK38" s="7"/>
      <c r="AL38" s="144"/>
      <c r="AM38" s="148"/>
      <c r="AN38" s="52"/>
      <c r="AO38" s="219"/>
      <c r="AP38" s="334"/>
      <c r="AQ38" s="336"/>
      <c r="AR38" s="336"/>
      <c r="AS38" s="350"/>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c r="B39" s="221"/>
      <c r="C39" s="221"/>
      <c r="D39" s="220"/>
      <c r="E39" s="229"/>
      <c r="F39" s="230"/>
      <c r="G39" s="230"/>
      <c r="H39" s="231" t="s">
        <v>332</v>
      </c>
      <c r="I39" s="232"/>
      <c r="J39" s="218"/>
      <c r="K39" s="310" t="s">
        <v>333</v>
      </c>
      <c r="L39" s="306" t="s">
        <v>333</v>
      </c>
      <c r="M39" s="314"/>
      <c r="N39" s="304">
        <f>IF(NOT(ISERROR(MATCH(M39,'[26]Tabla Impacto'!$B$222:$B$224,0))),'[26]Tabla Impacto'!$F$224,M39)</f>
        <v>0</v>
      </c>
      <c r="O39" s="310" t="s">
        <v>333</v>
      </c>
      <c r="P39" s="306" t="s">
        <v>333</v>
      </c>
      <c r="Q39" s="312" t="s">
        <v>333</v>
      </c>
      <c r="R39" s="144"/>
      <c r="S39" s="148"/>
      <c r="T39" s="148"/>
      <c r="U39" s="148"/>
      <c r="V39" s="149" t="s">
        <v>332</v>
      </c>
      <c r="W39" s="47" t="s">
        <v>333</v>
      </c>
      <c r="X39" s="146"/>
      <c r="Y39" s="146"/>
      <c r="Z39" s="48" t="s">
        <v>333</v>
      </c>
      <c r="AA39" s="146"/>
      <c r="AB39" s="146"/>
      <c r="AC39" s="146"/>
      <c r="AD39" s="49" t="s">
        <v>333</v>
      </c>
      <c r="AE39" s="224" t="s">
        <v>333</v>
      </c>
      <c r="AF39" s="48" t="s">
        <v>333</v>
      </c>
      <c r="AG39" s="224" t="s">
        <v>333</v>
      </c>
      <c r="AH39" s="50" t="s">
        <v>333</v>
      </c>
      <c r="AI39" s="226" t="s">
        <v>333</v>
      </c>
      <c r="AJ39" s="228"/>
      <c r="AK39" s="7"/>
      <c r="AL39" s="144"/>
      <c r="AM39" s="148"/>
      <c r="AN39" s="148"/>
      <c r="AO39" s="219"/>
      <c r="AP39" s="332"/>
      <c r="AQ39" s="348"/>
      <c r="AR39" s="348"/>
      <c r="AS39" s="349"/>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4"/>
      <c r="S40" s="148"/>
      <c r="T40" s="148"/>
      <c r="U40" s="148"/>
      <c r="V40" s="149" t="s">
        <v>332</v>
      </c>
      <c r="W40" s="47" t="s">
        <v>333</v>
      </c>
      <c r="X40" s="146"/>
      <c r="Y40" s="146"/>
      <c r="Z40" s="48" t="s">
        <v>333</v>
      </c>
      <c r="AA40" s="146"/>
      <c r="AB40" s="146"/>
      <c r="AC40" s="146"/>
      <c r="AD40" s="49" t="s">
        <v>333</v>
      </c>
      <c r="AE40" s="224"/>
      <c r="AF40" s="48" t="s">
        <v>333</v>
      </c>
      <c r="AG40" s="224"/>
      <c r="AH40" s="50" t="s">
        <v>333</v>
      </c>
      <c r="AI40" s="226"/>
      <c r="AJ40" s="228"/>
      <c r="AK40" s="7"/>
      <c r="AL40" s="144"/>
      <c r="AM40" s="148"/>
      <c r="AN40" s="52"/>
      <c r="AO40" s="219"/>
      <c r="AP40" s="333"/>
      <c r="AQ40" s="336"/>
      <c r="AR40" s="336"/>
      <c r="AS40" s="350"/>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4"/>
      <c r="S41" s="148"/>
      <c r="T41" s="148"/>
      <c r="U41" s="148"/>
      <c r="V41" s="149" t="s">
        <v>332</v>
      </c>
      <c r="W41" s="47" t="s">
        <v>333</v>
      </c>
      <c r="X41" s="146"/>
      <c r="Y41" s="146"/>
      <c r="Z41" s="48" t="s">
        <v>333</v>
      </c>
      <c r="AA41" s="146"/>
      <c r="AB41" s="146"/>
      <c r="AC41" s="146"/>
      <c r="AD41" s="49" t="s">
        <v>333</v>
      </c>
      <c r="AE41" s="224"/>
      <c r="AF41" s="48" t="s">
        <v>333</v>
      </c>
      <c r="AG41" s="224"/>
      <c r="AH41" s="50" t="s">
        <v>333</v>
      </c>
      <c r="AI41" s="226"/>
      <c r="AJ41" s="228"/>
      <c r="AK41" s="7"/>
      <c r="AL41" s="144"/>
      <c r="AM41" s="148"/>
      <c r="AN41" s="52"/>
      <c r="AO41" s="219"/>
      <c r="AP41" s="333"/>
      <c r="AQ41" s="336"/>
      <c r="AR41" s="336"/>
      <c r="AS41" s="350"/>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4"/>
      <c r="S42" s="52"/>
      <c r="T42" s="52"/>
      <c r="U42" s="52"/>
      <c r="V42" s="149" t="s">
        <v>332</v>
      </c>
      <c r="W42" s="47" t="s">
        <v>333</v>
      </c>
      <c r="X42" s="146"/>
      <c r="Y42" s="146"/>
      <c r="Z42" s="48" t="s">
        <v>333</v>
      </c>
      <c r="AA42" s="146"/>
      <c r="AB42" s="146"/>
      <c r="AC42" s="146"/>
      <c r="AD42" s="49" t="s">
        <v>333</v>
      </c>
      <c r="AE42" s="224"/>
      <c r="AF42" s="48" t="s">
        <v>333</v>
      </c>
      <c r="AG42" s="224"/>
      <c r="AH42" s="50" t="s">
        <v>333</v>
      </c>
      <c r="AI42" s="226"/>
      <c r="AJ42" s="228"/>
      <c r="AK42" s="7"/>
      <c r="AL42" s="144"/>
      <c r="AM42" s="148"/>
      <c r="AN42" s="52"/>
      <c r="AO42" s="219"/>
      <c r="AP42" s="333"/>
      <c r="AQ42" s="336"/>
      <c r="AR42" s="336"/>
      <c r="AS42" s="350"/>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4"/>
      <c r="S43" s="52"/>
      <c r="T43" s="52"/>
      <c r="U43" s="52"/>
      <c r="V43" s="149" t="s">
        <v>332</v>
      </c>
      <c r="W43" s="47" t="s">
        <v>333</v>
      </c>
      <c r="X43" s="146"/>
      <c r="Y43" s="146"/>
      <c r="Z43" s="48" t="s">
        <v>333</v>
      </c>
      <c r="AA43" s="146"/>
      <c r="AB43" s="146"/>
      <c r="AC43" s="146"/>
      <c r="AD43" s="49" t="s">
        <v>333</v>
      </c>
      <c r="AE43" s="224"/>
      <c r="AF43" s="48" t="s">
        <v>333</v>
      </c>
      <c r="AG43" s="224"/>
      <c r="AH43" s="50" t="s">
        <v>333</v>
      </c>
      <c r="AI43" s="226"/>
      <c r="AJ43" s="228"/>
      <c r="AK43" s="7"/>
      <c r="AL43" s="144"/>
      <c r="AM43" s="148"/>
      <c r="AN43" s="52"/>
      <c r="AO43" s="219"/>
      <c r="AP43" s="333"/>
      <c r="AQ43" s="336"/>
      <c r="AR43" s="336"/>
      <c r="AS43" s="350"/>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4"/>
      <c r="S44" s="52"/>
      <c r="T44" s="52"/>
      <c r="U44" s="52"/>
      <c r="V44" s="149" t="s">
        <v>332</v>
      </c>
      <c r="W44" s="47" t="s">
        <v>333</v>
      </c>
      <c r="X44" s="146"/>
      <c r="Y44" s="146"/>
      <c r="Z44" s="48" t="s">
        <v>333</v>
      </c>
      <c r="AA44" s="146"/>
      <c r="AB44" s="146"/>
      <c r="AC44" s="146"/>
      <c r="AD44" s="49" t="s">
        <v>333</v>
      </c>
      <c r="AE44" s="224"/>
      <c r="AF44" s="48" t="s">
        <v>333</v>
      </c>
      <c r="AG44" s="224"/>
      <c r="AH44" s="50" t="s">
        <v>333</v>
      </c>
      <c r="AI44" s="226"/>
      <c r="AJ44" s="228"/>
      <c r="AK44" s="7"/>
      <c r="AL44" s="144"/>
      <c r="AM44" s="148"/>
      <c r="AN44" s="52"/>
      <c r="AO44" s="219"/>
      <c r="AP44" s="333"/>
      <c r="AQ44" s="336"/>
      <c r="AR44" s="336"/>
      <c r="AS44" s="350"/>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4"/>
      <c r="S45" s="52"/>
      <c r="T45" s="52"/>
      <c r="U45" s="52"/>
      <c r="V45" s="149" t="s">
        <v>332</v>
      </c>
      <c r="W45" s="47" t="s">
        <v>333</v>
      </c>
      <c r="X45" s="146"/>
      <c r="Y45" s="146"/>
      <c r="Z45" s="48" t="s">
        <v>333</v>
      </c>
      <c r="AA45" s="146"/>
      <c r="AB45" s="146"/>
      <c r="AC45" s="146"/>
      <c r="AD45" s="49" t="s">
        <v>333</v>
      </c>
      <c r="AE45" s="224"/>
      <c r="AF45" s="48" t="s">
        <v>333</v>
      </c>
      <c r="AG45" s="224"/>
      <c r="AH45" s="50" t="s">
        <v>333</v>
      </c>
      <c r="AI45" s="226"/>
      <c r="AJ45" s="228"/>
      <c r="AK45" s="7"/>
      <c r="AL45" s="144"/>
      <c r="AM45" s="148"/>
      <c r="AN45" s="52"/>
      <c r="AO45" s="219"/>
      <c r="AP45" s="334"/>
      <c r="AQ45" s="336"/>
      <c r="AR45" s="336"/>
      <c r="AS45" s="350"/>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332</v>
      </c>
      <c r="I46" s="232"/>
      <c r="J46" s="218"/>
      <c r="K46" s="310" t="s">
        <v>333</v>
      </c>
      <c r="L46" s="306" t="s">
        <v>333</v>
      </c>
      <c r="M46" s="314"/>
      <c r="N46" s="304">
        <f>IF(NOT(ISERROR(MATCH(M46,'[26]Tabla Impacto'!$B$222:$B$224,0))),'[26]Tabla Impacto'!$F$224,M46)</f>
        <v>0</v>
      </c>
      <c r="O46" s="310" t="s">
        <v>333</v>
      </c>
      <c r="P46" s="306" t="s">
        <v>333</v>
      </c>
      <c r="Q46" s="312" t="s">
        <v>333</v>
      </c>
      <c r="R46" s="144"/>
      <c r="S46" s="148"/>
      <c r="T46" s="52"/>
      <c r="U46" s="148"/>
      <c r="V46" s="149" t="s">
        <v>332</v>
      </c>
      <c r="W46" s="47" t="s">
        <v>333</v>
      </c>
      <c r="X46" s="146"/>
      <c r="Y46" s="146"/>
      <c r="Z46" s="48" t="s">
        <v>333</v>
      </c>
      <c r="AA46" s="146"/>
      <c r="AB46" s="146"/>
      <c r="AC46" s="146"/>
      <c r="AD46" s="49" t="s">
        <v>333</v>
      </c>
      <c r="AE46" s="224" t="s">
        <v>333</v>
      </c>
      <c r="AF46" s="48" t="s">
        <v>333</v>
      </c>
      <c r="AG46" s="224" t="s">
        <v>333</v>
      </c>
      <c r="AH46" s="50" t="s">
        <v>333</v>
      </c>
      <c r="AI46" s="226" t="s">
        <v>333</v>
      </c>
      <c r="AJ46" s="228"/>
      <c r="AK46" s="7"/>
      <c r="AL46" s="144"/>
      <c r="AM46" s="148"/>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4"/>
      <c r="S47" s="52"/>
      <c r="T47" s="52"/>
      <c r="U47" s="52"/>
      <c r="V47" s="149" t="s">
        <v>332</v>
      </c>
      <c r="W47" s="47" t="s">
        <v>333</v>
      </c>
      <c r="X47" s="146"/>
      <c r="Y47" s="146"/>
      <c r="Z47" s="48" t="s">
        <v>333</v>
      </c>
      <c r="AA47" s="146"/>
      <c r="AB47" s="146"/>
      <c r="AC47" s="146"/>
      <c r="AD47" s="49" t="s">
        <v>333</v>
      </c>
      <c r="AE47" s="224"/>
      <c r="AF47" s="48" t="s">
        <v>333</v>
      </c>
      <c r="AG47" s="224"/>
      <c r="AH47" s="50" t="s">
        <v>333</v>
      </c>
      <c r="AI47" s="226"/>
      <c r="AJ47" s="228"/>
      <c r="AK47" s="7"/>
      <c r="AL47" s="144"/>
      <c r="AM47" s="148"/>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4"/>
      <c r="S48" s="52"/>
      <c r="T48" s="52"/>
      <c r="U48" s="52"/>
      <c r="V48" s="149" t="s">
        <v>332</v>
      </c>
      <c r="W48" s="47" t="s">
        <v>333</v>
      </c>
      <c r="X48" s="146"/>
      <c r="Y48" s="146"/>
      <c r="Z48" s="48" t="s">
        <v>333</v>
      </c>
      <c r="AA48" s="146"/>
      <c r="AB48" s="146"/>
      <c r="AC48" s="146"/>
      <c r="AD48" s="49" t="s">
        <v>333</v>
      </c>
      <c r="AE48" s="224"/>
      <c r="AF48" s="48" t="s">
        <v>333</v>
      </c>
      <c r="AG48" s="224"/>
      <c r="AH48" s="50" t="s">
        <v>333</v>
      </c>
      <c r="AI48" s="226"/>
      <c r="AJ48" s="228"/>
      <c r="AK48" s="7"/>
      <c r="AL48" s="144"/>
      <c r="AM48" s="148"/>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4"/>
      <c r="S49" s="52"/>
      <c r="T49" s="52"/>
      <c r="U49" s="52"/>
      <c r="V49" s="149" t="s">
        <v>332</v>
      </c>
      <c r="W49" s="47" t="s">
        <v>333</v>
      </c>
      <c r="X49" s="146"/>
      <c r="Y49" s="146"/>
      <c r="Z49" s="48" t="s">
        <v>333</v>
      </c>
      <c r="AA49" s="146"/>
      <c r="AB49" s="146"/>
      <c r="AC49" s="146"/>
      <c r="AD49" s="49" t="s">
        <v>333</v>
      </c>
      <c r="AE49" s="224"/>
      <c r="AF49" s="48" t="s">
        <v>333</v>
      </c>
      <c r="AG49" s="224"/>
      <c r="AH49" s="50" t="s">
        <v>333</v>
      </c>
      <c r="AI49" s="226"/>
      <c r="AJ49" s="228"/>
      <c r="AK49" s="7"/>
      <c r="AL49" s="144"/>
      <c r="AM49" s="148"/>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4"/>
      <c r="S50" s="52"/>
      <c r="T50" s="52"/>
      <c r="U50" s="52"/>
      <c r="V50" s="149" t="s">
        <v>332</v>
      </c>
      <c r="W50" s="47" t="s">
        <v>333</v>
      </c>
      <c r="X50" s="146"/>
      <c r="Y50" s="146"/>
      <c r="Z50" s="48" t="s">
        <v>333</v>
      </c>
      <c r="AA50" s="146"/>
      <c r="AB50" s="146"/>
      <c r="AC50" s="146"/>
      <c r="AD50" s="49" t="s">
        <v>333</v>
      </c>
      <c r="AE50" s="224"/>
      <c r="AF50" s="48" t="s">
        <v>333</v>
      </c>
      <c r="AG50" s="224"/>
      <c r="AH50" s="50" t="s">
        <v>333</v>
      </c>
      <c r="AI50" s="226"/>
      <c r="AJ50" s="228"/>
      <c r="AK50" s="7"/>
      <c r="AL50" s="144"/>
      <c r="AM50" s="148"/>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4"/>
      <c r="S51" s="52"/>
      <c r="T51" s="52"/>
      <c r="U51" s="52"/>
      <c r="V51" s="149" t="s">
        <v>332</v>
      </c>
      <c r="W51" s="47" t="s">
        <v>333</v>
      </c>
      <c r="X51" s="146"/>
      <c r="Y51" s="146"/>
      <c r="Z51" s="48" t="s">
        <v>333</v>
      </c>
      <c r="AA51" s="146"/>
      <c r="AB51" s="146"/>
      <c r="AC51" s="146"/>
      <c r="AD51" s="49" t="s">
        <v>333</v>
      </c>
      <c r="AE51" s="224"/>
      <c r="AF51" s="48" t="s">
        <v>333</v>
      </c>
      <c r="AG51" s="224"/>
      <c r="AH51" s="50" t="s">
        <v>333</v>
      </c>
      <c r="AI51" s="226"/>
      <c r="AJ51" s="228"/>
      <c r="AK51" s="7"/>
      <c r="AL51" s="144"/>
      <c r="AM51" s="148"/>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4"/>
      <c r="S52" s="52"/>
      <c r="T52" s="52"/>
      <c r="U52" s="52"/>
      <c r="V52" s="149" t="s">
        <v>332</v>
      </c>
      <c r="W52" s="47" t="s">
        <v>333</v>
      </c>
      <c r="X52" s="146"/>
      <c r="Y52" s="146"/>
      <c r="Z52" s="48" t="s">
        <v>333</v>
      </c>
      <c r="AA52" s="146"/>
      <c r="AB52" s="146"/>
      <c r="AC52" s="146"/>
      <c r="AD52" s="49" t="s">
        <v>333</v>
      </c>
      <c r="AE52" s="224"/>
      <c r="AF52" s="48" t="s">
        <v>333</v>
      </c>
      <c r="AG52" s="224"/>
      <c r="AH52" s="50" t="s">
        <v>333</v>
      </c>
      <c r="AI52" s="226"/>
      <c r="AJ52" s="228"/>
      <c r="AK52" s="7"/>
      <c r="AL52" s="144"/>
      <c r="AM52" s="148"/>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332</v>
      </c>
      <c r="I53" s="232"/>
      <c r="J53" s="219"/>
      <c r="K53" s="310" t="s">
        <v>333</v>
      </c>
      <c r="L53" s="306" t="s">
        <v>333</v>
      </c>
      <c r="M53" s="314"/>
      <c r="N53" s="304">
        <f>IF(NOT(ISERROR(MATCH(M53,'[26]Tabla Impacto'!$B$222:$B$224,0))),'[26]Tabla Impacto'!$F$224,M53)</f>
        <v>0</v>
      </c>
      <c r="O53" s="310" t="s">
        <v>333</v>
      </c>
      <c r="P53" s="306" t="s">
        <v>333</v>
      </c>
      <c r="Q53" s="312" t="s">
        <v>333</v>
      </c>
      <c r="R53" s="144"/>
      <c r="S53" s="148"/>
      <c r="T53" s="52"/>
      <c r="U53" s="148"/>
      <c r="V53" s="149" t="s">
        <v>332</v>
      </c>
      <c r="W53" s="47" t="s">
        <v>333</v>
      </c>
      <c r="X53" s="146"/>
      <c r="Y53" s="146"/>
      <c r="Z53" s="48" t="s">
        <v>333</v>
      </c>
      <c r="AA53" s="146"/>
      <c r="AB53" s="146"/>
      <c r="AC53" s="146"/>
      <c r="AD53" s="49" t="s">
        <v>333</v>
      </c>
      <c r="AE53" s="224" t="s">
        <v>333</v>
      </c>
      <c r="AF53" s="48" t="s">
        <v>333</v>
      </c>
      <c r="AG53" s="224" t="s">
        <v>333</v>
      </c>
      <c r="AH53" s="50" t="s">
        <v>333</v>
      </c>
      <c r="AI53" s="226" t="s">
        <v>333</v>
      </c>
      <c r="AJ53" s="228"/>
      <c r="AK53" s="7"/>
      <c r="AL53" s="144"/>
      <c r="AM53" s="148"/>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4"/>
      <c r="S54" s="52"/>
      <c r="T54" s="52"/>
      <c r="U54" s="52"/>
      <c r="V54" s="149" t="s">
        <v>332</v>
      </c>
      <c r="W54" s="47" t="s">
        <v>333</v>
      </c>
      <c r="X54" s="146"/>
      <c r="Y54" s="146"/>
      <c r="Z54" s="48" t="s">
        <v>333</v>
      </c>
      <c r="AA54" s="146"/>
      <c r="AB54" s="146"/>
      <c r="AC54" s="146"/>
      <c r="AD54" s="49" t="s">
        <v>333</v>
      </c>
      <c r="AE54" s="224"/>
      <c r="AF54" s="48" t="s">
        <v>333</v>
      </c>
      <c r="AG54" s="224"/>
      <c r="AH54" s="50" t="s">
        <v>333</v>
      </c>
      <c r="AI54" s="226"/>
      <c r="AJ54" s="228"/>
      <c r="AK54" s="7"/>
      <c r="AL54" s="144"/>
      <c r="AM54" s="148"/>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4"/>
      <c r="S55" s="52"/>
      <c r="T55" s="52"/>
      <c r="U55" s="52"/>
      <c r="V55" s="149" t="s">
        <v>332</v>
      </c>
      <c r="W55" s="47" t="s">
        <v>333</v>
      </c>
      <c r="X55" s="146"/>
      <c r="Y55" s="146"/>
      <c r="Z55" s="48" t="s">
        <v>333</v>
      </c>
      <c r="AA55" s="146"/>
      <c r="AB55" s="146"/>
      <c r="AC55" s="146"/>
      <c r="AD55" s="49" t="s">
        <v>333</v>
      </c>
      <c r="AE55" s="224"/>
      <c r="AF55" s="48" t="s">
        <v>333</v>
      </c>
      <c r="AG55" s="224"/>
      <c r="AH55" s="50" t="s">
        <v>333</v>
      </c>
      <c r="AI55" s="226"/>
      <c r="AJ55" s="228"/>
      <c r="AK55" s="7"/>
      <c r="AL55" s="144"/>
      <c r="AM55" s="148"/>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4"/>
      <c r="S56" s="52"/>
      <c r="T56" s="52"/>
      <c r="U56" s="52"/>
      <c r="V56" s="149" t="s">
        <v>332</v>
      </c>
      <c r="W56" s="47" t="s">
        <v>333</v>
      </c>
      <c r="X56" s="146"/>
      <c r="Y56" s="146"/>
      <c r="Z56" s="48" t="s">
        <v>333</v>
      </c>
      <c r="AA56" s="146"/>
      <c r="AB56" s="146"/>
      <c r="AC56" s="146"/>
      <c r="AD56" s="49" t="s">
        <v>333</v>
      </c>
      <c r="AE56" s="224"/>
      <c r="AF56" s="48" t="s">
        <v>333</v>
      </c>
      <c r="AG56" s="224"/>
      <c r="AH56" s="50" t="s">
        <v>333</v>
      </c>
      <c r="AI56" s="226"/>
      <c r="AJ56" s="228"/>
      <c r="AK56" s="7"/>
      <c r="AL56" s="144"/>
      <c r="AM56" s="148"/>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4"/>
      <c r="S57" s="52"/>
      <c r="T57" s="52"/>
      <c r="U57" s="52"/>
      <c r="V57" s="149" t="s">
        <v>332</v>
      </c>
      <c r="W57" s="47" t="s">
        <v>333</v>
      </c>
      <c r="X57" s="146"/>
      <c r="Y57" s="146"/>
      <c r="Z57" s="48" t="s">
        <v>333</v>
      </c>
      <c r="AA57" s="146"/>
      <c r="AB57" s="146"/>
      <c r="AC57" s="146"/>
      <c r="AD57" s="49" t="s">
        <v>333</v>
      </c>
      <c r="AE57" s="224"/>
      <c r="AF57" s="48" t="s">
        <v>333</v>
      </c>
      <c r="AG57" s="224"/>
      <c r="AH57" s="50" t="s">
        <v>333</v>
      </c>
      <c r="AI57" s="226"/>
      <c r="AJ57" s="228"/>
      <c r="AK57" s="7"/>
      <c r="AL57" s="144"/>
      <c r="AM57" s="148"/>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4"/>
      <c r="S58" s="52"/>
      <c r="T58" s="52"/>
      <c r="U58" s="52"/>
      <c r="V58" s="149" t="s">
        <v>332</v>
      </c>
      <c r="W58" s="47" t="s">
        <v>333</v>
      </c>
      <c r="X58" s="146"/>
      <c r="Y58" s="146"/>
      <c r="Z58" s="48" t="s">
        <v>333</v>
      </c>
      <c r="AA58" s="146"/>
      <c r="AB58" s="146"/>
      <c r="AC58" s="146"/>
      <c r="AD58" s="49" t="s">
        <v>333</v>
      </c>
      <c r="AE58" s="224"/>
      <c r="AF58" s="48" t="s">
        <v>333</v>
      </c>
      <c r="AG58" s="224"/>
      <c r="AH58" s="50" t="s">
        <v>333</v>
      </c>
      <c r="AI58" s="226"/>
      <c r="AJ58" s="228"/>
      <c r="AK58" s="7"/>
      <c r="AL58" s="144"/>
      <c r="AM58" s="148"/>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4"/>
      <c r="S59" s="52"/>
      <c r="T59" s="52"/>
      <c r="U59" s="52"/>
      <c r="V59" s="149" t="s">
        <v>332</v>
      </c>
      <c r="W59" s="47" t="s">
        <v>333</v>
      </c>
      <c r="X59" s="146"/>
      <c r="Y59" s="146"/>
      <c r="Z59" s="48" t="s">
        <v>333</v>
      </c>
      <c r="AA59" s="146"/>
      <c r="AB59" s="146"/>
      <c r="AC59" s="146"/>
      <c r="AD59" s="49" t="s">
        <v>333</v>
      </c>
      <c r="AE59" s="224"/>
      <c r="AF59" s="48" t="s">
        <v>333</v>
      </c>
      <c r="AG59" s="224"/>
      <c r="AH59" s="50" t="s">
        <v>333</v>
      </c>
      <c r="AI59" s="226"/>
      <c r="AJ59" s="228"/>
      <c r="AK59" s="7"/>
      <c r="AL59" s="144"/>
      <c r="AM59" s="148"/>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332</v>
      </c>
      <c r="I60" s="232"/>
      <c r="J60" s="219"/>
      <c r="K60" s="310" t="s">
        <v>333</v>
      </c>
      <c r="L60" s="306" t="s">
        <v>333</v>
      </c>
      <c r="M60" s="314"/>
      <c r="N60" s="304">
        <f>IF(NOT(ISERROR(MATCH(M60,'[26]Tabla Impacto'!$B$222:$B$224,0))),'[26]Tabla Impacto'!$F$224,M60)</f>
        <v>0</v>
      </c>
      <c r="O60" s="310" t="s">
        <v>333</v>
      </c>
      <c r="P60" s="306" t="s">
        <v>333</v>
      </c>
      <c r="Q60" s="312" t="s">
        <v>333</v>
      </c>
      <c r="R60" s="144"/>
      <c r="S60" s="148"/>
      <c r="T60" s="52"/>
      <c r="U60" s="148"/>
      <c r="V60" s="149" t="s">
        <v>332</v>
      </c>
      <c r="W60" s="47" t="s">
        <v>333</v>
      </c>
      <c r="X60" s="146"/>
      <c r="Y60" s="146"/>
      <c r="Z60" s="48" t="s">
        <v>333</v>
      </c>
      <c r="AA60" s="146"/>
      <c r="AB60" s="146"/>
      <c r="AC60" s="146"/>
      <c r="AD60" s="49" t="s">
        <v>333</v>
      </c>
      <c r="AE60" s="224" t="s">
        <v>333</v>
      </c>
      <c r="AF60" s="48" t="s">
        <v>333</v>
      </c>
      <c r="AG60" s="224" t="s">
        <v>333</v>
      </c>
      <c r="AH60" s="50" t="s">
        <v>333</v>
      </c>
      <c r="AI60" s="226" t="s">
        <v>333</v>
      </c>
      <c r="AJ60" s="228"/>
      <c r="AK60" s="7"/>
      <c r="AL60" s="144"/>
      <c r="AM60" s="148"/>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4"/>
      <c r="S61" s="52"/>
      <c r="T61" s="52"/>
      <c r="U61" s="52"/>
      <c r="V61" s="149" t="s">
        <v>332</v>
      </c>
      <c r="W61" s="47" t="s">
        <v>333</v>
      </c>
      <c r="X61" s="146"/>
      <c r="Y61" s="146"/>
      <c r="Z61" s="48" t="s">
        <v>333</v>
      </c>
      <c r="AA61" s="146"/>
      <c r="AB61" s="146"/>
      <c r="AC61" s="146"/>
      <c r="AD61" s="49" t="s">
        <v>333</v>
      </c>
      <c r="AE61" s="224"/>
      <c r="AF61" s="48" t="s">
        <v>333</v>
      </c>
      <c r="AG61" s="224"/>
      <c r="AH61" s="50" t="s">
        <v>333</v>
      </c>
      <c r="AI61" s="226"/>
      <c r="AJ61" s="228"/>
      <c r="AK61" s="7"/>
      <c r="AL61" s="144"/>
      <c r="AM61" s="148"/>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4"/>
      <c r="S62" s="52"/>
      <c r="T62" s="52"/>
      <c r="U62" s="52"/>
      <c r="V62" s="149" t="s">
        <v>332</v>
      </c>
      <c r="W62" s="47" t="s">
        <v>333</v>
      </c>
      <c r="X62" s="146"/>
      <c r="Y62" s="146"/>
      <c r="Z62" s="48" t="s">
        <v>333</v>
      </c>
      <c r="AA62" s="146"/>
      <c r="AB62" s="146"/>
      <c r="AC62" s="146"/>
      <c r="AD62" s="49" t="s">
        <v>333</v>
      </c>
      <c r="AE62" s="224"/>
      <c r="AF62" s="48" t="s">
        <v>333</v>
      </c>
      <c r="AG62" s="224"/>
      <c r="AH62" s="50" t="s">
        <v>333</v>
      </c>
      <c r="AI62" s="226"/>
      <c r="AJ62" s="228"/>
      <c r="AK62" s="7"/>
      <c r="AL62" s="144"/>
      <c r="AM62" s="148"/>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4"/>
      <c r="S63" s="52"/>
      <c r="T63" s="52"/>
      <c r="U63" s="52"/>
      <c r="V63" s="149" t="s">
        <v>332</v>
      </c>
      <c r="W63" s="47" t="s">
        <v>333</v>
      </c>
      <c r="X63" s="146"/>
      <c r="Y63" s="146"/>
      <c r="Z63" s="48" t="s">
        <v>333</v>
      </c>
      <c r="AA63" s="146"/>
      <c r="AB63" s="146"/>
      <c r="AC63" s="146"/>
      <c r="AD63" s="49" t="s">
        <v>333</v>
      </c>
      <c r="AE63" s="224"/>
      <c r="AF63" s="48" t="s">
        <v>333</v>
      </c>
      <c r="AG63" s="224"/>
      <c r="AH63" s="50" t="s">
        <v>333</v>
      </c>
      <c r="AI63" s="226"/>
      <c r="AJ63" s="228"/>
      <c r="AK63" s="7"/>
      <c r="AL63" s="144"/>
      <c r="AM63" s="148"/>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4"/>
      <c r="S64" s="52"/>
      <c r="T64" s="52"/>
      <c r="U64" s="52"/>
      <c r="V64" s="149" t="s">
        <v>332</v>
      </c>
      <c r="W64" s="47" t="s">
        <v>333</v>
      </c>
      <c r="X64" s="146"/>
      <c r="Y64" s="146"/>
      <c r="Z64" s="48" t="s">
        <v>333</v>
      </c>
      <c r="AA64" s="146"/>
      <c r="AB64" s="146"/>
      <c r="AC64" s="146"/>
      <c r="AD64" s="49" t="s">
        <v>333</v>
      </c>
      <c r="AE64" s="224"/>
      <c r="AF64" s="48" t="s">
        <v>333</v>
      </c>
      <c r="AG64" s="224"/>
      <c r="AH64" s="50" t="s">
        <v>333</v>
      </c>
      <c r="AI64" s="226"/>
      <c r="AJ64" s="228"/>
      <c r="AK64" s="7"/>
      <c r="AL64" s="144"/>
      <c r="AM64" s="148"/>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4"/>
      <c r="S65" s="52"/>
      <c r="T65" s="52"/>
      <c r="U65" s="52"/>
      <c r="V65" s="149" t="s">
        <v>332</v>
      </c>
      <c r="W65" s="47" t="s">
        <v>333</v>
      </c>
      <c r="X65" s="146"/>
      <c r="Y65" s="146"/>
      <c r="Z65" s="48" t="s">
        <v>333</v>
      </c>
      <c r="AA65" s="146"/>
      <c r="AB65" s="146"/>
      <c r="AC65" s="146"/>
      <c r="AD65" s="49" t="s">
        <v>333</v>
      </c>
      <c r="AE65" s="224"/>
      <c r="AF65" s="48" t="s">
        <v>333</v>
      </c>
      <c r="AG65" s="224"/>
      <c r="AH65" s="50" t="s">
        <v>333</v>
      </c>
      <c r="AI65" s="226"/>
      <c r="AJ65" s="228"/>
      <c r="AK65" s="7"/>
      <c r="AL65" s="144"/>
      <c r="AM65" s="148"/>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4"/>
      <c r="S66" s="52"/>
      <c r="T66" s="52"/>
      <c r="U66" s="52"/>
      <c r="V66" s="149" t="s">
        <v>332</v>
      </c>
      <c r="W66" s="47" t="s">
        <v>333</v>
      </c>
      <c r="X66" s="146"/>
      <c r="Y66" s="146"/>
      <c r="Z66" s="48" t="s">
        <v>333</v>
      </c>
      <c r="AA66" s="146"/>
      <c r="AB66" s="146"/>
      <c r="AC66" s="146"/>
      <c r="AD66" s="49" t="s">
        <v>333</v>
      </c>
      <c r="AE66" s="224"/>
      <c r="AF66" s="48" t="s">
        <v>333</v>
      </c>
      <c r="AG66" s="224"/>
      <c r="AH66" s="50" t="s">
        <v>333</v>
      </c>
      <c r="AI66" s="226"/>
      <c r="AJ66" s="228"/>
      <c r="AK66" s="7"/>
      <c r="AL66" s="144"/>
      <c r="AM66" s="148"/>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
        <v>332</v>
      </c>
      <c r="I67" s="232"/>
      <c r="J67" s="219"/>
      <c r="K67" s="310" t="s">
        <v>333</v>
      </c>
      <c r="L67" s="306" t="s">
        <v>333</v>
      </c>
      <c r="M67" s="314"/>
      <c r="N67" s="304">
        <f>IF(NOT(ISERROR(MATCH(M67,'[26]Tabla Impacto'!$B$222:$B$224,0))),'[26]Tabla Impacto'!$F$224,M67)</f>
        <v>0</v>
      </c>
      <c r="O67" s="310" t="s">
        <v>333</v>
      </c>
      <c r="P67" s="306" t="s">
        <v>333</v>
      </c>
      <c r="Q67" s="312" t="s">
        <v>333</v>
      </c>
      <c r="R67" s="144"/>
      <c r="S67" s="148"/>
      <c r="T67" s="52"/>
      <c r="U67" s="148"/>
      <c r="V67" s="149" t="s">
        <v>332</v>
      </c>
      <c r="W67" s="47" t="s">
        <v>333</v>
      </c>
      <c r="X67" s="146"/>
      <c r="Y67" s="146"/>
      <c r="Z67" s="48" t="s">
        <v>333</v>
      </c>
      <c r="AA67" s="146"/>
      <c r="AB67" s="146"/>
      <c r="AC67" s="146"/>
      <c r="AD67" s="49" t="s">
        <v>333</v>
      </c>
      <c r="AE67" s="224" t="s">
        <v>333</v>
      </c>
      <c r="AF67" s="48" t="s">
        <v>333</v>
      </c>
      <c r="AG67" s="224" t="s">
        <v>333</v>
      </c>
      <c r="AH67" s="50" t="s">
        <v>333</v>
      </c>
      <c r="AI67" s="226" t="s">
        <v>333</v>
      </c>
      <c r="AJ67" s="228"/>
      <c r="AK67" s="7"/>
      <c r="AL67" s="144"/>
      <c r="AM67" s="148"/>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4"/>
      <c r="S68" s="52"/>
      <c r="T68" s="52"/>
      <c r="U68" s="52"/>
      <c r="V68" s="149" t="s">
        <v>332</v>
      </c>
      <c r="W68" s="47" t="s">
        <v>333</v>
      </c>
      <c r="X68" s="146"/>
      <c r="Y68" s="146"/>
      <c r="Z68" s="48" t="s">
        <v>333</v>
      </c>
      <c r="AA68" s="146"/>
      <c r="AB68" s="146"/>
      <c r="AC68" s="146"/>
      <c r="AD68" s="49" t="s">
        <v>333</v>
      </c>
      <c r="AE68" s="224"/>
      <c r="AF68" s="48" t="s">
        <v>333</v>
      </c>
      <c r="AG68" s="224"/>
      <c r="AH68" s="50" t="s">
        <v>333</v>
      </c>
      <c r="AI68" s="226"/>
      <c r="AJ68" s="228"/>
      <c r="AK68" s="7"/>
      <c r="AL68" s="144"/>
      <c r="AM68" s="148"/>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4"/>
      <c r="S69" s="52"/>
      <c r="T69" s="52"/>
      <c r="U69" s="52"/>
      <c r="V69" s="149" t="s">
        <v>332</v>
      </c>
      <c r="W69" s="47" t="s">
        <v>333</v>
      </c>
      <c r="X69" s="146"/>
      <c r="Y69" s="146"/>
      <c r="Z69" s="48" t="s">
        <v>333</v>
      </c>
      <c r="AA69" s="146"/>
      <c r="AB69" s="146"/>
      <c r="AC69" s="146"/>
      <c r="AD69" s="49" t="s">
        <v>333</v>
      </c>
      <c r="AE69" s="224"/>
      <c r="AF69" s="48" t="s">
        <v>333</v>
      </c>
      <c r="AG69" s="224"/>
      <c r="AH69" s="50" t="s">
        <v>333</v>
      </c>
      <c r="AI69" s="226"/>
      <c r="AJ69" s="228"/>
      <c r="AK69" s="7"/>
      <c r="AL69" s="144"/>
      <c r="AM69" s="148"/>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4"/>
      <c r="S70" s="52"/>
      <c r="T70" s="52"/>
      <c r="U70" s="52"/>
      <c r="V70" s="149" t="s">
        <v>332</v>
      </c>
      <c r="W70" s="47" t="s">
        <v>333</v>
      </c>
      <c r="X70" s="146"/>
      <c r="Y70" s="146"/>
      <c r="Z70" s="48" t="s">
        <v>333</v>
      </c>
      <c r="AA70" s="146"/>
      <c r="AB70" s="146"/>
      <c r="AC70" s="146"/>
      <c r="AD70" s="49" t="s">
        <v>333</v>
      </c>
      <c r="AE70" s="224"/>
      <c r="AF70" s="48" t="s">
        <v>333</v>
      </c>
      <c r="AG70" s="224"/>
      <c r="AH70" s="50" t="s">
        <v>333</v>
      </c>
      <c r="AI70" s="226"/>
      <c r="AJ70" s="228"/>
      <c r="AK70" s="7"/>
      <c r="AL70" s="144"/>
      <c r="AM70" s="148"/>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4"/>
      <c r="S71" s="52"/>
      <c r="T71" s="52"/>
      <c r="U71" s="52"/>
      <c r="V71" s="149" t="s">
        <v>332</v>
      </c>
      <c r="W71" s="47" t="s">
        <v>333</v>
      </c>
      <c r="X71" s="146"/>
      <c r="Y71" s="146"/>
      <c r="Z71" s="48" t="s">
        <v>333</v>
      </c>
      <c r="AA71" s="146"/>
      <c r="AB71" s="146"/>
      <c r="AC71" s="146"/>
      <c r="AD71" s="49" t="s">
        <v>333</v>
      </c>
      <c r="AE71" s="224"/>
      <c r="AF71" s="48" t="s">
        <v>333</v>
      </c>
      <c r="AG71" s="224"/>
      <c r="AH71" s="50" t="s">
        <v>333</v>
      </c>
      <c r="AI71" s="226"/>
      <c r="AJ71" s="228"/>
      <c r="AK71" s="7"/>
      <c r="AL71" s="144"/>
      <c r="AM71" s="148"/>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4"/>
      <c r="S72" s="52"/>
      <c r="T72" s="52"/>
      <c r="U72" s="52"/>
      <c r="V72" s="149" t="s">
        <v>332</v>
      </c>
      <c r="W72" s="47" t="s">
        <v>333</v>
      </c>
      <c r="X72" s="146"/>
      <c r="Y72" s="146"/>
      <c r="Z72" s="48" t="s">
        <v>333</v>
      </c>
      <c r="AA72" s="146"/>
      <c r="AB72" s="146"/>
      <c r="AC72" s="146"/>
      <c r="AD72" s="49" t="s">
        <v>333</v>
      </c>
      <c r="AE72" s="224"/>
      <c r="AF72" s="48" t="s">
        <v>333</v>
      </c>
      <c r="AG72" s="224"/>
      <c r="AH72" s="50" t="s">
        <v>333</v>
      </c>
      <c r="AI72" s="226"/>
      <c r="AJ72" s="228"/>
      <c r="AK72" s="7"/>
      <c r="AL72" s="144"/>
      <c r="AM72" s="148"/>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4"/>
      <c r="S73" s="52"/>
      <c r="T73" s="52"/>
      <c r="U73" s="52"/>
      <c r="V73" s="149" t="s">
        <v>332</v>
      </c>
      <c r="W73" s="47" t="s">
        <v>333</v>
      </c>
      <c r="X73" s="146"/>
      <c r="Y73" s="146"/>
      <c r="Z73" s="48" t="s">
        <v>333</v>
      </c>
      <c r="AA73" s="146"/>
      <c r="AB73" s="146"/>
      <c r="AC73" s="146"/>
      <c r="AD73" s="49" t="s">
        <v>333</v>
      </c>
      <c r="AE73" s="224"/>
      <c r="AF73" s="48" t="s">
        <v>333</v>
      </c>
      <c r="AG73" s="224"/>
      <c r="AH73" s="50" t="s">
        <v>333</v>
      </c>
      <c r="AI73" s="226"/>
      <c r="AJ73" s="228"/>
      <c r="AK73" s="7"/>
      <c r="AL73" s="144"/>
      <c r="AM73" s="148"/>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
        <v>332</v>
      </c>
      <c r="I74" s="232"/>
      <c r="J74" s="219"/>
      <c r="K74" s="310" t="s">
        <v>333</v>
      </c>
      <c r="L74" s="306" t="s">
        <v>333</v>
      </c>
      <c r="M74" s="314"/>
      <c r="N74" s="304">
        <f>IF(NOT(ISERROR(MATCH(M74,'[26]Tabla Impacto'!$B$222:$B$224,0))),'[26]Tabla Impacto'!$F$224,M74)</f>
        <v>0</v>
      </c>
      <c r="O74" s="310" t="s">
        <v>333</v>
      </c>
      <c r="P74" s="306" t="s">
        <v>333</v>
      </c>
      <c r="Q74" s="312" t="s">
        <v>333</v>
      </c>
      <c r="R74" s="144"/>
      <c r="S74" s="148"/>
      <c r="T74" s="52"/>
      <c r="U74" s="148"/>
      <c r="V74" s="149" t="s">
        <v>332</v>
      </c>
      <c r="W74" s="47" t="s">
        <v>333</v>
      </c>
      <c r="X74" s="146"/>
      <c r="Y74" s="146"/>
      <c r="Z74" s="48" t="s">
        <v>333</v>
      </c>
      <c r="AA74" s="146"/>
      <c r="AB74" s="146"/>
      <c r="AC74" s="146"/>
      <c r="AD74" s="49" t="s">
        <v>333</v>
      </c>
      <c r="AE74" s="224" t="s">
        <v>333</v>
      </c>
      <c r="AF74" s="48" t="s">
        <v>333</v>
      </c>
      <c r="AG74" s="224" t="s">
        <v>333</v>
      </c>
      <c r="AH74" s="50" t="s">
        <v>333</v>
      </c>
      <c r="AI74" s="226" t="s">
        <v>333</v>
      </c>
      <c r="AJ74" s="228"/>
      <c r="AK74" s="7"/>
      <c r="AL74" s="144"/>
      <c r="AM74" s="148"/>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4"/>
      <c r="S75" s="52"/>
      <c r="T75" s="52"/>
      <c r="U75" s="52"/>
      <c r="V75" s="149" t="s">
        <v>332</v>
      </c>
      <c r="W75" s="47" t="s">
        <v>333</v>
      </c>
      <c r="X75" s="146"/>
      <c r="Y75" s="146"/>
      <c r="Z75" s="48" t="s">
        <v>333</v>
      </c>
      <c r="AA75" s="146"/>
      <c r="AB75" s="146"/>
      <c r="AC75" s="146"/>
      <c r="AD75" s="49" t="s">
        <v>333</v>
      </c>
      <c r="AE75" s="224"/>
      <c r="AF75" s="48" t="s">
        <v>333</v>
      </c>
      <c r="AG75" s="224"/>
      <c r="AH75" s="50" t="s">
        <v>333</v>
      </c>
      <c r="AI75" s="226"/>
      <c r="AJ75" s="228"/>
      <c r="AK75" s="7"/>
      <c r="AL75" s="144"/>
      <c r="AM75" s="148"/>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4"/>
      <c r="S76" s="52"/>
      <c r="T76" s="52"/>
      <c r="U76" s="52"/>
      <c r="V76" s="149" t="s">
        <v>332</v>
      </c>
      <c r="W76" s="47" t="s">
        <v>333</v>
      </c>
      <c r="X76" s="146"/>
      <c r="Y76" s="146"/>
      <c r="Z76" s="48" t="s">
        <v>333</v>
      </c>
      <c r="AA76" s="146"/>
      <c r="AB76" s="146"/>
      <c r="AC76" s="146"/>
      <c r="AD76" s="49" t="s">
        <v>333</v>
      </c>
      <c r="AE76" s="224"/>
      <c r="AF76" s="48" t="s">
        <v>333</v>
      </c>
      <c r="AG76" s="224"/>
      <c r="AH76" s="50" t="s">
        <v>333</v>
      </c>
      <c r="AI76" s="226"/>
      <c r="AJ76" s="228"/>
      <c r="AK76" s="7"/>
      <c r="AL76" s="144"/>
      <c r="AM76" s="148"/>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4"/>
      <c r="S77" s="52"/>
      <c r="T77" s="52"/>
      <c r="U77" s="52"/>
      <c r="V77" s="149" t="s">
        <v>332</v>
      </c>
      <c r="W77" s="47" t="s">
        <v>333</v>
      </c>
      <c r="X77" s="146"/>
      <c r="Y77" s="146"/>
      <c r="Z77" s="48" t="s">
        <v>333</v>
      </c>
      <c r="AA77" s="146"/>
      <c r="AB77" s="146"/>
      <c r="AC77" s="146"/>
      <c r="AD77" s="49" t="s">
        <v>333</v>
      </c>
      <c r="AE77" s="224"/>
      <c r="AF77" s="48" t="s">
        <v>333</v>
      </c>
      <c r="AG77" s="224"/>
      <c r="AH77" s="50" t="s">
        <v>333</v>
      </c>
      <c r="AI77" s="226"/>
      <c r="AJ77" s="228"/>
      <c r="AK77" s="7"/>
      <c r="AL77" s="144"/>
      <c r="AM77" s="148"/>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4"/>
      <c r="S78" s="52"/>
      <c r="T78" s="52"/>
      <c r="U78" s="52"/>
      <c r="V78" s="149" t="s">
        <v>332</v>
      </c>
      <c r="W78" s="47" t="s">
        <v>333</v>
      </c>
      <c r="X78" s="146"/>
      <c r="Y78" s="146"/>
      <c r="Z78" s="48" t="s">
        <v>333</v>
      </c>
      <c r="AA78" s="146"/>
      <c r="AB78" s="146"/>
      <c r="AC78" s="146"/>
      <c r="AD78" s="49" t="s">
        <v>333</v>
      </c>
      <c r="AE78" s="224"/>
      <c r="AF78" s="48" t="s">
        <v>333</v>
      </c>
      <c r="AG78" s="224"/>
      <c r="AH78" s="50" t="s">
        <v>333</v>
      </c>
      <c r="AI78" s="226"/>
      <c r="AJ78" s="228"/>
      <c r="AK78" s="7"/>
      <c r="AL78" s="144"/>
      <c r="AM78" s="148"/>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4"/>
      <c r="S79" s="52"/>
      <c r="T79" s="52"/>
      <c r="U79" s="52"/>
      <c r="V79" s="149" t="s">
        <v>332</v>
      </c>
      <c r="W79" s="47" t="s">
        <v>333</v>
      </c>
      <c r="X79" s="146"/>
      <c r="Y79" s="146"/>
      <c r="Z79" s="48" t="s">
        <v>333</v>
      </c>
      <c r="AA79" s="146"/>
      <c r="AB79" s="146"/>
      <c r="AC79" s="146"/>
      <c r="AD79" s="49" t="s">
        <v>333</v>
      </c>
      <c r="AE79" s="224"/>
      <c r="AF79" s="48" t="s">
        <v>333</v>
      </c>
      <c r="AG79" s="224"/>
      <c r="AH79" s="50" t="s">
        <v>333</v>
      </c>
      <c r="AI79" s="226"/>
      <c r="AJ79" s="228"/>
      <c r="AK79" s="7"/>
      <c r="AL79" s="144"/>
      <c r="AM79" s="148"/>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4"/>
      <c r="S80" s="52"/>
      <c r="T80" s="52"/>
      <c r="U80" s="52"/>
      <c r="V80" s="149" t="s">
        <v>332</v>
      </c>
      <c r="W80" s="47" t="s">
        <v>333</v>
      </c>
      <c r="X80" s="146"/>
      <c r="Y80" s="146"/>
      <c r="Z80" s="48" t="s">
        <v>333</v>
      </c>
      <c r="AA80" s="146"/>
      <c r="AB80" s="146"/>
      <c r="AC80" s="146"/>
      <c r="AD80" s="49" t="s">
        <v>333</v>
      </c>
      <c r="AE80" s="224"/>
      <c r="AF80" s="48" t="s">
        <v>333</v>
      </c>
      <c r="AG80" s="224"/>
      <c r="AH80" s="50" t="s">
        <v>333</v>
      </c>
      <c r="AI80" s="226"/>
      <c r="AJ80" s="228"/>
      <c r="AK80" s="7"/>
      <c r="AL80" s="144"/>
      <c r="AM80" s="148"/>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
        <v>332</v>
      </c>
      <c r="I81" s="232"/>
      <c r="J81" s="219"/>
      <c r="K81" s="310" t="s">
        <v>333</v>
      </c>
      <c r="L81" s="306" t="s">
        <v>333</v>
      </c>
      <c r="M81" s="314"/>
      <c r="N81" s="304">
        <f>IF(NOT(ISERROR(MATCH(M81,'[26]Tabla Impacto'!$B$222:$B$224,0))),'[26]Tabla Impacto'!$F$224,M81)</f>
        <v>0</v>
      </c>
      <c r="O81" s="310" t="s">
        <v>333</v>
      </c>
      <c r="P81" s="306" t="s">
        <v>333</v>
      </c>
      <c r="Q81" s="312" t="s">
        <v>333</v>
      </c>
      <c r="R81" s="144"/>
      <c r="S81" s="148"/>
      <c r="T81" s="52"/>
      <c r="U81" s="148"/>
      <c r="V81" s="149" t="s">
        <v>332</v>
      </c>
      <c r="W81" s="47" t="s">
        <v>333</v>
      </c>
      <c r="X81" s="146"/>
      <c r="Y81" s="146"/>
      <c r="Z81" s="48" t="s">
        <v>333</v>
      </c>
      <c r="AA81" s="146"/>
      <c r="AB81" s="146"/>
      <c r="AC81" s="146"/>
      <c r="AD81" s="49" t="s">
        <v>333</v>
      </c>
      <c r="AE81" s="224" t="s">
        <v>333</v>
      </c>
      <c r="AF81" s="48" t="s">
        <v>333</v>
      </c>
      <c r="AG81" s="224" t="s">
        <v>333</v>
      </c>
      <c r="AH81" s="50" t="s">
        <v>333</v>
      </c>
      <c r="AI81" s="226" t="s">
        <v>333</v>
      </c>
      <c r="AJ81" s="228"/>
      <c r="AK81" s="7"/>
      <c r="AL81" s="144"/>
      <c r="AM81" s="148"/>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4"/>
      <c r="S82" s="52"/>
      <c r="T82" s="52"/>
      <c r="U82" s="52"/>
      <c r="V82" s="149" t="s">
        <v>332</v>
      </c>
      <c r="W82" s="47" t="s">
        <v>333</v>
      </c>
      <c r="X82" s="146"/>
      <c r="Y82" s="146"/>
      <c r="Z82" s="48" t="s">
        <v>333</v>
      </c>
      <c r="AA82" s="146"/>
      <c r="AB82" s="146"/>
      <c r="AC82" s="146"/>
      <c r="AD82" s="49" t="s">
        <v>333</v>
      </c>
      <c r="AE82" s="224"/>
      <c r="AF82" s="48" t="s">
        <v>333</v>
      </c>
      <c r="AG82" s="224"/>
      <c r="AH82" s="50" t="s">
        <v>333</v>
      </c>
      <c r="AI82" s="226"/>
      <c r="AJ82" s="228"/>
      <c r="AK82" s="7"/>
      <c r="AL82" s="144"/>
      <c r="AM82" s="148"/>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4"/>
      <c r="S83" s="52"/>
      <c r="T83" s="52"/>
      <c r="U83" s="52"/>
      <c r="V83" s="149" t="s">
        <v>332</v>
      </c>
      <c r="W83" s="47" t="s">
        <v>333</v>
      </c>
      <c r="X83" s="146"/>
      <c r="Y83" s="146"/>
      <c r="Z83" s="48" t="s">
        <v>333</v>
      </c>
      <c r="AA83" s="146"/>
      <c r="AB83" s="146"/>
      <c r="AC83" s="146"/>
      <c r="AD83" s="49" t="s">
        <v>333</v>
      </c>
      <c r="AE83" s="224"/>
      <c r="AF83" s="48" t="s">
        <v>333</v>
      </c>
      <c r="AG83" s="224"/>
      <c r="AH83" s="50" t="s">
        <v>333</v>
      </c>
      <c r="AI83" s="226"/>
      <c r="AJ83" s="228"/>
      <c r="AK83" s="7"/>
      <c r="AL83" s="144"/>
      <c r="AM83" s="148"/>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4"/>
      <c r="S84" s="52"/>
      <c r="T84" s="52"/>
      <c r="U84" s="52"/>
      <c r="V84" s="149" t="s">
        <v>332</v>
      </c>
      <c r="W84" s="47" t="s">
        <v>333</v>
      </c>
      <c r="X84" s="146"/>
      <c r="Y84" s="146"/>
      <c r="Z84" s="48" t="s">
        <v>333</v>
      </c>
      <c r="AA84" s="146"/>
      <c r="AB84" s="146"/>
      <c r="AC84" s="146"/>
      <c r="AD84" s="49" t="s">
        <v>333</v>
      </c>
      <c r="AE84" s="224"/>
      <c r="AF84" s="48" t="s">
        <v>333</v>
      </c>
      <c r="AG84" s="224"/>
      <c r="AH84" s="50" t="s">
        <v>333</v>
      </c>
      <c r="AI84" s="226"/>
      <c r="AJ84" s="228"/>
      <c r="AK84" s="7"/>
      <c r="AL84" s="144"/>
      <c r="AM84" s="148"/>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4"/>
      <c r="S85" s="52"/>
      <c r="T85" s="52"/>
      <c r="U85" s="52"/>
      <c r="V85" s="149" t="s">
        <v>332</v>
      </c>
      <c r="W85" s="47" t="s">
        <v>333</v>
      </c>
      <c r="X85" s="146"/>
      <c r="Y85" s="146"/>
      <c r="Z85" s="48" t="s">
        <v>333</v>
      </c>
      <c r="AA85" s="146"/>
      <c r="AB85" s="146"/>
      <c r="AC85" s="146"/>
      <c r="AD85" s="49" t="s">
        <v>333</v>
      </c>
      <c r="AE85" s="224"/>
      <c r="AF85" s="48" t="s">
        <v>333</v>
      </c>
      <c r="AG85" s="224"/>
      <c r="AH85" s="50" t="s">
        <v>333</v>
      </c>
      <c r="AI85" s="226"/>
      <c r="AJ85" s="228"/>
      <c r="AK85" s="7"/>
      <c r="AL85" s="144"/>
      <c r="AM85" s="148"/>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4"/>
      <c r="S86" s="52"/>
      <c r="T86" s="52"/>
      <c r="U86" s="52"/>
      <c r="V86" s="149" t="s">
        <v>332</v>
      </c>
      <c r="W86" s="47" t="s">
        <v>333</v>
      </c>
      <c r="X86" s="146"/>
      <c r="Y86" s="146"/>
      <c r="Z86" s="48" t="s">
        <v>333</v>
      </c>
      <c r="AA86" s="146"/>
      <c r="AB86" s="146"/>
      <c r="AC86" s="146"/>
      <c r="AD86" s="49" t="s">
        <v>333</v>
      </c>
      <c r="AE86" s="224"/>
      <c r="AF86" s="48" t="s">
        <v>333</v>
      </c>
      <c r="AG86" s="224"/>
      <c r="AH86" s="50" t="s">
        <v>333</v>
      </c>
      <c r="AI86" s="226"/>
      <c r="AJ86" s="228"/>
      <c r="AK86" s="7"/>
      <c r="AL86" s="144"/>
      <c r="AM86" s="148"/>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4"/>
      <c r="S87" s="52"/>
      <c r="T87" s="52"/>
      <c r="U87" s="52"/>
      <c r="V87" s="149" t="s">
        <v>332</v>
      </c>
      <c r="W87" s="47" t="s">
        <v>333</v>
      </c>
      <c r="X87" s="146"/>
      <c r="Y87" s="146"/>
      <c r="Z87" s="48" t="s">
        <v>333</v>
      </c>
      <c r="AA87" s="146"/>
      <c r="AB87" s="146"/>
      <c r="AC87" s="146"/>
      <c r="AD87" s="49" t="s">
        <v>333</v>
      </c>
      <c r="AE87" s="224"/>
      <c r="AF87" s="48" t="s">
        <v>333</v>
      </c>
      <c r="AG87" s="224"/>
      <c r="AH87" s="50" t="s">
        <v>333</v>
      </c>
      <c r="AI87" s="226"/>
      <c r="AJ87" s="228"/>
      <c r="AK87" s="7"/>
      <c r="AL87" s="144"/>
      <c r="AM87" s="148"/>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
        <v>332</v>
      </c>
      <c r="I88" s="232"/>
      <c r="J88" s="219"/>
      <c r="K88" s="310" t="s">
        <v>333</v>
      </c>
      <c r="L88" s="306" t="s">
        <v>333</v>
      </c>
      <c r="M88" s="314"/>
      <c r="N88" s="304">
        <f>IF(NOT(ISERROR(MATCH(M88,'[26]Tabla Impacto'!$B$222:$B$224,0))),'[26]Tabla Impacto'!$F$224,M88)</f>
        <v>0</v>
      </c>
      <c r="O88" s="310" t="s">
        <v>333</v>
      </c>
      <c r="P88" s="306" t="s">
        <v>333</v>
      </c>
      <c r="Q88" s="312" t="s">
        <v>333</v>
      </c>
      <c r="R88" s="144"/>
      <c r="S88" s="148"/>
      <c r="T88" s="52"/>
      <c r="U88" s="148"/>
      <c r="V88" s="149" t="s">
        <v>332</v>
      </c>
      <c r="W88" s="47" t="s">
        <v>333</v>
      </c>
      <c r="X88" s="146"/>
      <c r="Y88" s="146"/>
      <c r="Z88" s="48" t="s">
        <v>333</v>
      </c>
      <c r="AA88" s="146"/>
      <c r="AB88" s="146"/>
      <c r="AC88" s="146"/>
      <c r="AD88" s="49" t="s">
        <v>333</v>
      </c>
      <c r="AE88" s="224" t="s">
        <v>333</v>
      </c>
      <c r="AF88" s="48" t="s">
        <v>333</v>
      </c>
      <c r="AG88" s="224" t="s">
        <v>333</v>
      </c>
      <c r="AH88" s="50" t="s">
        <v>333</v>
      </c>
      <c r="AI88" s="226" t="s">
        <v>333</v>
      </c>
      <c r="AJ88" s="228"/>
      <c r="AK88" s="7"/>
      <c r="AL88" s="144"/>
      <c r="AM88" s="148"/>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4"/>
      <c r="S89" s="52"/>
      <c r="T89" s="52"/>
      <c r="U89" s="52"/>
      <c r="V89" s="149" t="s">
        <v>332</v>
      </c>
      <c r="W89" s="47" t="s">
        <v>333</v>
      </c>
      <c r="X89" s="146"/>
      <c r="Y89" s="146"/>
      <c r="Z89" s="48" t="s">
        <v>333</v>
      </c>
      <c r="AA89" s="146"/>
      <c r="AB89" s="146"/>
      <c r="AC89" s="146"/>
      <c r="AD89" s="49" t="s">
        <v>333</v>
      </c>
      <c r="AE89" s="224"/>
      <c r="AF89" s="48" t="s">
        <v>333</v>
      </c>
      <c r="AG89" s="224"/>
      <c r="AH89" s="50" t="s">
        <v>333</v>
      </c>
      <c r="AI89" s="226"/>
      <c r="AJ89" s="228"/>
      <c r="AK89" s="7"/>
      <c r="AL89" s="144"/>
      <c r="AM89" s="148"/>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4"/>
      <c r="S90" s="52"/>
      <c r="T90" s="52"/>
      <c r="U90" s="52"/>
      <c r="V90" s="149" t="s">
        <v>332</v>
      </c>
      <c r="W90" s="47" t="s">
        <v>333</v>
      </c>
      <c r="X90" s="146"/>
      <c r="Y90" s="146"/>
      <c r="Z90" s="48" t="s">
        <v>333</v>
      </c>
      <c r="AA90" s="146"/>
      <c r="AB90" s="146"/>
      <c r="AC90" s="146"/>
      <c r="AD90" s="49" t="s">
        <v>333</v>
      </c>
      <c r="AE90" s="224"/>
      <c r="AF90" s="48" t="s">
        <v>333</v>
      </c>
      <c r="AG90" s="224"/>
      <c r="AH90" s="50" t="s">
        <v>333</v>
      </c>
      <c r="AI90" s="226"/>
      <c r="AJ90" s="228"/>
      <c r="AK90" s="7"/>
      <c r="AL90" s="144"/>
      <c r="AM90" s="148"/>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4"/>
      <c r="S91" s="52"/>
      <c r="T91" s="52"/>
      <c r="U91" s="52"/>
      <c r="V91" s="149" t="s">
        <v>332</v>
      </c>
      <c r="W91" s="47" t="s">
        <v>333</v>
      </c>
      <c r="X91" s="146"/>
      <c r="Y91" s="146"/>
      <c r="Z91" s="48" t="s">
        <v>333</v>
      </c>
      <c r="AA91" s="146"/>
      <c r="AB91" s="146"/>
      <c r="AC91" s="146"/>
      <c r="AD91" s="49" t="s">
        <v>333</v>
      </c>
      <c r="AE91" s="224"/>
      <c r="AF91" s="48" t="s">
        <v>333</v>
      </c>
      <c r="AG91" s="224"/>
      <c r="AH91" s="50" t="s">
        <v>333</v>
      </c>
      <c r="AI91" s="226"/>
      <c r="AJ91" s="228"/>
      <c r="AK91" s="7"/>
      <c r="AL91" s="144"/>
      <c r="AM91" s="148"/>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4"/>
      <c r="S92" s="52"/>
      <c r="T92" s="52"/>
      <c r="U92" s="52"/>
      <c r="V92" s="149" t="s">
        <v>332</v>
      </c>
      <c r="W92" s="47" t="s">
        <v>333</v>
      </c>
      <c r="X92" s="146"/>
      <c r="Y92" s="146"/>
      <c r="Z92" s="48" t="s">
        <v>333</v>
      </c>
      <c r="AA92" s="146"/>
      <c r="AB92" s="146"/>
      <c r="AC92" s="146"/>
      <c r="AD92" s="49" t="s">
        <v>333</v>
      </c>
      <c r="AE92" s="224"/>
      <c r="AF92" s="48" t="s">
        <v>333</v>
      </c>
      <c r="AG92" s="224"/>
      <c r="AH92" s="50" t="s">
        <v>333</v>
      </c>
      <c r="AI92" s="226"/>
      <c r="AJ92" s="228"/>
      <c r="AK92" s="7"/>
      <c r="AL92" s="144"/>
      <c r="AM92" s="148"/>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4"/>
      <c r="S93" s="52"/>
      <c r="T93" s="52"/>
      <c r="U93" s="52"/>
      <c r="V93" s="149" t="s">
        <v>332</v>
      </c>
      <c r="W93" s="47" t="s">
        <v>333</v>
      </c>
      <c r="X93" s="146"/>
      <c r="Y93" s="146"/>
      <c r="Z93" s="48" t="s">
        <v>333</v>
      </c>
      <c r="AA93" s="146"/>
      <c r="AB93" s="146"/>
      <c r="AC93" s="146"/>
      <c r="AD93" s="49" t="s">
        <v>333</v>
      </c>
      <c r="AE93" s="224"/>
      <c r="AF93" s="48" t="s">
        <v>333</v>
      </c>
      <c r="AG93" s="224"/>
      <c r="AH93" s="50" t="s">
        <v>333</v>
      </c>
      <c r="AI93" s="226"/>
      <c r="AJ93" s="228"/>
      <c r="AK93" s="7"/>
      <c r="AL93" s="144"/>
      <c r="AM93" s="148"/>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4"/>
      <c r="S94" s="52"/>
      <c r="T94" s="52"/>
      <c r="U94" s="52"/>
      <c r="V94" s="149" t="s">
        <v>332</v>
      </c>
      <c r="W94" s="47" t="s">
        <v>333</v>
      </c>
      <c r="X94" s="146"/>
      <c r="Y94" s="146"/>
      <c r="Z94" s="48" t="s">
        <v>333</v>
      </c>
      <c r="AA94" s="146"/>
      <c r="AB94" s="146"/>
      <c r="AC94" s="146"/>
      <c r="AD94" s="49" t="s">
        <v>333</v>
      </c>
      <c r="AE94" s="224"/>
      <c r="AF94" s="48" t="s">
        <v>333</v>
      </c>
      <c r="AG94" s="224"/>
      <c r="AH94" s="50" t="s">
        <v>333</v>
      </c>
      <c r="AI94" s="226"/>
      <c r="AJ94" s="228"/>
      <c r="AK94" s="7"/>
      <c r="AL94" s="144"/>
      <c r="AM94" s="148"/>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n20edRH1jtYVsvqZQaCVKHEom4eb7HTS2upFo5XcjRvW7zvd8+3c5DFdrupPiAw2zn0h8O1fmnTXy00o/NDtRg==" saltValue="6TWbq/9bK2Qfst0WUtBMSA==" spinCount="100000" sheet="1" objects="1" scenarios="1"/>
  <mergeCells count="335">
    <mergeCell ref="C1:Q1"/>
    <mergeCell ref="R1:AO4"/>
    <mergeCell ref="AP1:AS1"/>
    <mergeCell ref="C2:Q2"/>
    <mergeCell ref="AP2:AS2"/>
    <mergeCell ref="C3:Q3"/>
    <mergeCell ref="AP3:AS3"/>
    <mergeCell ref="C4:Q4"/>
    <mergeCell ref="AP4:AS4"/>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8:A24"/>
    <mergeCell ref="C18:C24"/>
    <mergeCell ref="D18:D24"/>
    <mergeCell ref="E18:E24"/>
    <mergeCell ref="F18:F24"/>
    <mergeCell ref="G18:G24"/>
    <mergeCell ref="H18:H24"/>
    <mergeCell ref="I18:I24"/>
    <mergeCell ref="J18:J24"/>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I39:AI45"/>
    <mergeCell ref="AJ39:AJ45"/>
    <mergeCell ref="AO39:AO45"/>
    <mergeCell ref="AG46:AG52"/>
    <mergeCell ref="AI46:AI52"/>
    <mergeCell ref="AJ46:AJ52"/>
    <mergeCell ref="AO46:AO52"/>
    <mergeCell ref="AP46:AP52"/>
    <mergeCell ref="AQ46:AS52"/>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D53:D59"/>
    <mergeCell ref="E53:E59"/>
    <mergeCell ref="F53:F59"/>
    <mergeCell ref="G60:G66"/>
    <mergeCell ref="H60:H66"/>
    <mergeCell ref="I60:I66"/>
    <mergeCell ref="J60:J66"/>
    <mergeCell ref="K60:K66"/>
    <mergeCell ref="L60:L66"/>
    <mergeCell ref="AI53:AI59"/>
    <mergeCell ref="AJ53:AJ59"/>
    <mergeCell ref="AO53:AO59"/>
    <mergeCell ref="G53:G59"/>
    <mergeCell ref="AG60:AG66"/>
    <mergeCell ref="AI60:AI66"/>
    <mergeCell ref="AJ60:AJ66"/>
    <mergeCell ref="AO60:AO66"/>
    <mergeCell ref="AP60:AP66"/>
    <mergeCell ref="C67:C73"/>
    <mergeCell ref="D67:D73"/>
    <mergeCell ref="E67:E73"/>
    <mergeCell ref="F67:F73"/>
    <mergeCell ref="G74:G80"/>
    <mergeCell ref="H74:H80"/>
    <mergeCell ref="I74:I80"/>
    <mergeCell ref="J74:J80"/>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G67:G73"/>
    <mergeCell ref="AG74:AG80"/>
    <mergeCell ref="AI74:AI80"/>
    <mergeCell ref="AJ74:AJ80"/>
    <mergeCell ref="AO74:AO80"/>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AQ74:AS80"/>
    <mergeCell ref="M74:M80"/>
    <mergeCell ref="N74:N80"/>
    <mergeCell ref="O74:O80"/>
    <mergeCell ref="P74:P80"/>
    <mergeCell ref="Q74:Q80"/>
    <mergeCell ref="AE74:AE80"/>
    <mergeCell ref="AP81:AP87"/>
    <mergeCell ref="AQ81:AS87"/>
    <mergeCell ref="AE81:AE87"/>
    <mergeCell ref="AG81:AG87"/>
    <mergeCell ref="C81:C87"/>
    <mergeCell ref="D81:D87"/>
    <mergeCell ref="E81:E87"/>
    <mergeCell ref="F81:F87"/>
    <mergeCell ref="G88:G94"/>
    <mergeCell ref="H88:H94"/>
    <mergeCell ref="I88:I94"/>
    <mergeCell ref="J88:J94"/>
    <mergeCell ref="AP74:AP80"/>
    <mergeCell ref="K74:K80"/>
    <mergeCell ref="L74:L80"/>
    <mergeCell ref="AI81:AI87"/>
    <mergeCell ref="AJ81:AJ87"/>
    <mergeCell ref="AO81:AO87"/>
    <mergeCell ref="G81:G87"/>
    <mergeCell ref="AG88:AG94"/>
    <mergeCell ref="AI88:AI94"/>
    <mergeCell ref="AJ88:AJ94"/>
    <mergeCell ref="AO88:AO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AP88:AP94"/>
    <mergeCell ref="AQ88:AS94"/>
    <mergeCell ref="M88:M94"/>
    <mergeCell ref="N88:N94"/>
    <mergeCell ref="O88:O94"/>
    <mergeCell ref="P88:P94"/>
    <mergeCell ref="Q88:Q94"/>
    <mergeCell ref="AE88:AE94"/>
    <mergeCell ref="K88:K94"/>
    <mergeCell ref="L88:L94"/>
  </mergeCells>
  <conditionalFormatting sqref="K11">
    <cfRule type="cellIs" dxfId="5567" priority="339" operator="equal">
      <formula>"Muy Alta"</formula>
    </cfRule>
    <cfRule type="cellIs" dxfId="5566" priority="340" operator="equal">
      <formula>"Alta"</formula>
    </cfRule>
    <cfRule type="cellIs" dxfId="5565" priority="341" operator="equal">
      <formula>"Media"</formula>
    </cfRule>
    <cfRule type="cellIs" dxfId="5564" priority="342" operator="equal">
      <formula>"Baja"</formula>
    </cfRule>
    <cfRule type="cellIs" dxfId="5563" priority="343" operator="equal">
      <formula>"Muy Baja"</formula>
    </cfRule>
  </conditionalFormatting>
  <conditionalFormatting sqref="K18">
    <cfRule type="cellIs" dxfId="5562" priority="310" operator="equal">
      <formula>"Muy Alta"</formula>
    </cfRule>
    <cfRule type="cellIs" dxfId="5561" priority="311" operator="equal">
      <formula>"Alta"</formula>
    </cfRule>
    <cfRule type="cellIs" dxfId="5560" priority="312" operator="equal">
      <formula>"Media"</formula>
    </cfRule>
    <cfRule type="cellIs" dxfId="5559" priority="313" operator="equal">
      <formula>"Baja"</formula>
    </cfRule>
    <cfRule type="cellIs" dxfId="5558" priority="314" operator="equal">
      <formula>"Muy Baja"</formula>
    </cfRule>
  </conditionalFormatting>
  <conditionalFormatting sqref="K25">
    <cfRule type="cellIs" dxfId="5557" priority="281" operator="equal">
      <formula>"Muy Alta"</formula>
    </cfRule>
    <cfRule type="cellIs" dxfId="5556" priority="282" operator="equal">
      <formula>"Alta"</formula>
    </cfRule>
    <cfRule type="cellIs" dxfId="5555" priority="283" operator="equal">
      <formula>"Media"</formula>
    </cfRule>
    <cfRule type="cellIs" dxfId="5554" priority="284" operator="equal">
      <formula>"Baja"</formula>
    </cfRule>
    <cfRule type="cellIs" dxfId="5553" priority="285" operator="equal">
      <formula>"Muy Baja"</formula>
    </cfRule>
  </conditionalFormatting>
  <conditionalFormatting sqref="K32">
    <cfRule type="cellIs" dxfId="5552" priority="252" operator="equal">
      <formula>"Muy Alta"</formula>
    </cfRule>
    <cfRule type="cellIs" dxfId="5551" priority="253" operator="equal">
      <formula>"Alta"</formula>
    </cfRule>
    <cfRule type="cellIs" dxfId="5550" priority="254" operator="equal">
      <formula>"Media"</formula>
    </cfRule>
    <cfRule type="cellIs" dxfId="5549" priority="255" operator="equal">
      <formula>"Baja"</formula>
    </cfRule>
    <cfRule type="cellIs" dxfId="5548" priority="256" operator="equal">
      <formula>"Muy Baja"</formula>
    </cfRule>
  </conditionalFormatting>
  <conditionalFormatting sqref="K39">
    <cfRule type="cellIs" dxfId="5547" priority="223" operator="equal">
      <formula>"Muy Alta"</formula>
    </cfRule>
    <cfRule type="cellIs" dxfId="5546" priority="224" operator="equal">
      <formula>"Alta"</formula>
    </cfRule>
    <cfRule type="cellIs" dxfId="5545" priority="225" operator="equal">
      <formula>"Media"</formula>
    </cfRule>
    <cfRule type="cellIs" dxfId="5544" priority="226" operator="equal">
      <formula>"Baja"</formula>
    </cfRule>
    <cfRule type="cellIs" dxfId="5543" priority="227" operator="equal">
      <formula>"Muy Baja"</formula>
    </cfRule>
  </conditionalFormatting>
  <conditionalFormatting sqref="K46">
    <cfRule type="cellIs" dxfId="5542" priority="194" operator="equal">
      <formula>"Muy Alta"</formula>
    </cfRule>
    <cfRule type="cellIs" dxfId="5541" priority="195" operator="equal">
      <formula>"Alta"</formula>
    </cfRule>
    <cfRule type="cellIs" dxfId="5540" priority="196" operator="equal">
      <formula>"Media"</formula>
    </cfRule>
    <cfRule type="cellIs" dxfId="5539" priority="197" operator="equal">
      <formula>"Baja"</formula>
    </cfRule>
    <cfRule type="cellIs" dxfId="5538" priority="198" operator="equal">
      <formula>"Muy Baja"</formula>
    </cfRule>
  </conditionalFormatting>
  <conditionalFormatting sqref="K53">
    <cfRule type="cellIs" dxfId="5537" priority="165" operator="equal">
      <formula>"Muy Alta"</formula>
    </cfRule>
    <cfRule type="cellIs" dxfId="5536" priority="166" operator="equal">
      <formula>"Alta"</formula>
    </cfRule>
    <cfRule type="cellIs" dxfId="5535" priority="167" operator="equal">
      <formula>"Media"</formula>
    </cfRule>
    <cfRule type="cellIs" dxfId="5534" priority="168" operator="equal">
      <formula>"Baja"</formula>
    </cfRule>
    <cfRule type="cellIs" dxfId="5533" priority="169" operator="equal">
      <formula>"Muy Baja"</formula>
    </cfRule>
  </conditionalFormatting>
  <conditionalFormatting sqref="K60">
    <cfRule type="cellIs" dxfId="5532" priority="136" operator="equal">
      <formula>"Muy Alta"</formula>
    </cfRule>
    <cfRule type="cellIs" dxfId="5531" priority="137" operator="equal">
      <formula>"Alta"</formula>
    </cfRule>
    <cfRule type="cellIs" dxfId="5530" priority="138" operator="equal">
      <formula>"Media"</formula>
    </cfRule>
    <cfRule type="cellIs" dxfId="5529" priority="139" operator="equal">
      <formula>"Baja"</formula>
    </cfRule>
    <cfRule type="cellIs" dxfId="5528" priority="140" operator="equal">
      <formula>"Muy Baja"</formula>
    </cfRule>
  </conditionalFormatting>
  <conditionalFormatting sqref="N11">
    <cfRule type="containsText" dxfId="5527" priority="320" operator="containsText" text="❌">
      <formula>NOT(ISERROR(SEARCH("❌",N11)))</formula>
    </cfRule>
  </conditionalFormatting>
  <conditionalFormatting sqref="N18">
    <cfRule type="containsText" dxfId="5526" priority="291" operator="containsText" text="❌">
      <formula>NOT(ISERROR(SEARCH("❌",N18)))</formula>
    </cfRule>
  </conditionalFormatting>
  <conditionalFormatting sqref="N25">
    <cfRule type="containsText" dxfId="5525" priority="262" operator="containsText" text="❌">
      <formula>NOT(ISERROR(SEARCH("❌",N25)))</formula>
    </cfRule>
  </conditionalFormatting>
  <conditionalFormatting sqref="N32">
    <cfRule type="containsText" dxfId="5524" priority="233" operator="containsText" text="❌">
      <formula>NOT(ISERROR(SEARCH("❌",N32)))</formula>
    </cfRule>
  </conditionalFormatting>
  <conditionalFormatting sqref="N39">
    <cfRule type="containsText" dxfId="5523" priority="204" operator="containsText" text="❌">
      <formula>NOT(ISERROR(SEARCH("❌",N39)))</formula>
    </cfRule>
  </conditionalFormatting>
  <conditionalFormatting sqref="N46">
    <cfRule type="containsText" dxfId="5522" priority="175" operator="containsText" text="❌">
      <formula>NOT(ISERROR(SEARCH("❌",N46)))</formula>
    </cfRule>
  </conditionalFormatting>
  <conditionalFormatting sqref="N53">
    <cfRule type="containsText" dxfId="5521" priority="146" operator="containsText" text="❌">
      <formula>NOT(ISERROR(SEARCH("❌",N53)))</formula>
    </cfRule>
  </conditionalFormatting>
  <conditionalFormatting sqref="N60">
    <cfRule type="containsText" dxfId="5520" priority="117" operator="containsText" text="❌">
      <formula>NOT(ISERROR(SEARCH("❌",N60)))</formula>
    </cfRule>
  </conditionalFormatting>
  <conditionalFormatting sqref="O11">
    <cfRule type="cellIs" dxfId="5519" priority="344" operator="equal">
      <formula>"Catastrófico"</formula>
    </cfRule>
    <cfRule type="cellIs" dxfId="5518" priority="345" operator="equal">
      <formula>"Mayor"</formula>
    </cfRule>
    <cfRule type="cellIs" dxfId="5517" priority="346" operator="equal">
      <formula>"Moderado"</formula>
    </cfRule>
    <cfRule type="cellIs" dxfId="5516" priority="347" operator="equal">
      <formula>"Menor"</formula>
    </cfRule>
    <cfRule type="cellIs" dxfId="5515" priority="348" operator="equal">
      <formula>"Leve"</formula>
    </cfRule>
  </conditionalFormatting>
  <conditionalFormatting sqref="O18">
    <cfRule type="cellIs" dxfId="5514" priority="315" operator="equal">
      <formula>"Catastrófico"</formula>
    </cfRule>
    <cfRule type="cellIs" dxfId="5513" priority="316" operator="equal">
      <formula>"Mayor"</formula>
    </cfRule>
    <cfRule type="cellIs" dxfId="5512" priority="317" operator="equal">
      <formula>"Moderado"</formula>
    </cfRule>
    <cfRule type="cellIs" dxfId="5511" priority="318" operator="equal">
      <formula>"Menor"</formula>
    </cfRule>
    <cfRule type="cellIs" dxfId="5510" priority="319" operator="equal">
      <formula>"Leve"</formula>
    </cfRule>
  </conditionalFormatting>
  <conditionalFormatting sqref="O25">
    <cfRule type="cellIs" dxfId="5509" priority="286" operator="equal">
      <formula>"Catastrófico"</formula>
    </cfRule>
    <cfRule type="cellIs" dxfId="5508" priority="287" operator="equal">
      <formula>"Mayor"</formula>
    </cfRule>
    <cfRule type="cellIs" dxfId="5507" priority="288" operator="equal">
      <formula>"Moderado"</formula>
    </cfRule>
    <cfRule type="cellIs" dxfId="5506" priority="289" operator="equal">
      <formula>"Menor"</formula>
    </cfRule>
    <cfRule type="cellIs" dxfId="5505" priority="290" operator="equal">
      <formula>"Leve"</formula>
    </cfRule>
  </conditionalFormatting>
  <conditionalFormatting sqref="O32">
    <cfRule type="cellIs" dxfId="5504" priority="257" operator="equal">
      <formula>"Catastrófico"</formula>
    </cfRule>
    <cfRule type="cellIs" dxfId="5503" priority="258" operator="equal">
      <formula>"Mayor"</formula>
    </cfRule>
    <cfRule type="cellIs" dxfId="5502" priority="259" operator="equal">
      <formula>"Moderado"</formula>
    </cfRule>
    <cfRule type="cellIs" dxfId="5501" priority="260" operator="equal">
      <formula>"Menor"</formula>
    </cfRule>
    <cfRule type="cellIs" dxfId="5500" priority="261" operator="equal">
      <formula>"Leve"</formula>
    </cfRule>
  </conditionalFormatting>
  <conditionalFormatting sqref="O39">
    <cfRule type="cellIs" dxfId="5499" priority="228" operator="equal">
      <formula>"Catastrófico"</formula>
    </cfRule>
    <cfRule type="cellIs" dxfId="5498" priority="229" operator="equal">
      <formula>"Mayor"</formula>
    </cfRule>
    <cfRule type="cellIs" dxfId="5497" priority="230" operator="equal">
      <formula>"Moderado"</formula>
    </cfRule>
    <cfRule type="cellIs" dxfId="5496" priority="231" operator="equal">
      <formula>"Menor"</formula>
    </cfRule>
    <cfRule type="cellIs" dxfId="5495" priority="232" operator="equal">
      <formula>"Leve"</formula>
    </cfRule>
  </conditionalFormatting>
  <conditionalFormatting sqref="O46">
    <cfRule type="cellIs" dxfId="5494" priority="199" operator="equal">
      <formula>"Catastrófico"</formula>
    </cfRule>
    <cfRule type="cellIs" dxfId="5493" priority="200" operator="equal">
      <formula>"Mayor"</formula>
    </cfRule>
    <cfRule type="cellIs" dxfId="5492" priority="201" operator="equal">
      <formula>"Moderado"</formula>
    </cfRule>
    <cfRule type="cellIs" dxfId="5491" priority="202" operator="equal">
      <formula>"Menor"</formula>
    </cfRule>
    <cfRule type="cellIs" dxfId="5490" priority="203" operator="equal">
      <formula>"Leve"</formula>
    </cfRule>
  </conditionalFormatting>
  <conditionalFormatting sqref="O53">
    <cfRule type="cellIs" dxfId="5489" priority="170" operator="equal">
      <formula>"Catastrófico"</formula>
    </cfRule>
    <cfRule type="cellIs" dxfId="5488" priority="171" operator="equal">
      <formula>"Mayor"</formula>
    </cfRule>
    <cfRule type="cellIs" dxfId="5487" priority="172" operator="equal">
      <formula>"Moderado"</formula>
    </cfRule>
    <cfRule type="cellIs" dxfId="5486" priority="173" operator="equal">
      <formula>"Menor"</formula>
    </cfRule>
    <cfRule type="cellIs" dxfId="5485" priority="174" operator="equal">
      <formula>"Leve"</formula>
    </cfRule>
  </conditionalFormatting>
  <conditionalFormatting sqref="O60">
    <cfRule type="cellIs" dxfId="5484" priority="141" operator="equal">
      <formula>"Catastrófico"</formula>
    </cfRule>
    <cfRule type="cellIs" dxfId="5483" priority="142" operator="equal">
      <formula>"Mayor"</formula>
    </cfRule>
    <cfRule type="cellIs" dxfId="5482" priority="143" operator="equal">
      <formula>"Moderado"</formula>
    </cfRule>
    <cfRule type="cellIs" dxfId="5481" priority="144" operator="equal">
      <formula>"Menor"</formula>
    </cfRule>
    <cfRule type="cellIs" dxfId="5480" priority="145" operator="equal">
      <formula>"Leve"</formula>
    </cfRule>
  </conditionalFormatting>
  <conditionalFormatting sqref="Q11">
    <cfRule type="cellIs" dxfId="5479" priority="335" operator="equal">
      <formula>"Extremo"</formula>
    </cfRule>
    <cfRule type="cellIs" dxfId="5478" priority="336" operator="equal">
      <formula>"Alto"</formula>
    </cfRule>
    <cfRule type="cellIs" dxfId="5477" priority="337" operator="equal">
      <formula>"Moderado"</formula>
    </cfRule>
    <cfRule type="cellIs" dxfId="5476" priority="338" operator="equal">
      <formula>"Bajo"</formula>
    </cfRule>
  </conditionalFormatting>
  <conditionalFormatting sqref="Q18">
    <cfRule type="cellIs" dxfId="5475" priority="306" operator="equal">
      <formula>"Extremo"</formula>
    </cfRule>
    <cfRule type="cellIs" dxfId="5474" priority="307" operator="equal">
      <formula>"Alto"</formula>
    </cfRule>
    <cfRule type="cellIs" dxfId="5473" priority="308" operator="equal">
      <formula>"Moderado"</formula>
    </cfRule>
    <cfRule type="cellIs" dxfId="5472" priority="309" operator="equal">
      <formula>"Bajo"</formula>
    </cfRule>
  </conditionalFormatting>
  <conditionalFormatting sqref="Q25">
    <cfRule type="cellIs" dxfId="5471" priority="277" operator="equal">
      <formula>"Extremo"</formula>
    </cfRule>
    <cfRule type="cellIs" dxfId="5470" priority="278" operator="equal">
      <formula>"Alto"</formula>
    </cfRule>
    <cfRule type="cellIs" dxfId="5469" priority="279" operator="equal">
      <formula>"Moderado"</formula>
    </cfRule>
    <cfRule type="cellIs" dxfId="5468" priority="280" operator="equal">
      <formula>"Bajo"</formula>
    </cfRule>
  </conditionalFormatting>
  <conditionalFormatting sqref="Q32">
    <cfRule type="cellIs" dxfId="5467" priority="248" operator="equal">
      <formula>"Extremo"</formula>
    </cfRule>
    <cfRule type="cellIs" dxfId="5466" priority="249" operator="equal">
      <formula>"Alto"</formula>
    </cfRule>
    <cfRule type="cellIs" dxfId="5465" priority="250" operator="equal">
      <formula>"Moderado"</formula>
    </cfRule>
    <cfRule type="cellIs" dxfId="5464" priority="251" operator="equal">
      <formula>"Bajo"</formula>
    </cfRule>
  </conditionalFormatting>
  <conditionalFormatting sqref="Q39">
    <cfRule type="cellIs" dxfId="5463" priority="219" operator="equal">
      <formula>"Extremo"</formula>
    </cfRule>
    <cfRule type="cellIs" dxfId="5462" priority="220" operator="equal">
      <formula>"Alto"</formula>
    </cfRule>
    <cfRule type="cellIs" dxfId="5461" priority="221" operator="equal">
      <formula>"Moderado"</formula>
    </cfRule>
    <cfRule type="cellIs" dxfId="5460" priority="222" operator="equal">
      <formula>"Bajo"</formula>
    </cfRule>
  </conditionalFormatting>
  <conditionalFormatting sqref="Q46">
    <cfRule type="cellIs" dxfId="5459" priority="190" operator="equal">
      <formula>"Extremo"</formula>
    </cfRule>
    <cfRule type="cellIs" dxfId="5458" priority="191" operator="equal">
      <formula>"Alto"</formula>
    </cfRule>
    <cfRule type="cellIs" dxfId="5457" priority="192" operator="equal">
      <formula>"Moderado"</formula>
    </cfRule>
    <cfRule type="cellIs" dxfId="5456" priority="193" operator="equal">
      <formula>"Bajo"</formula>
    </cfRule>
  </conditionalFormatting>
  <conditionalFormatting sqref="Q53">
    <cfRule type="cellIs" dxfId="5455" priority="161" operator="equal">
      <formula>"Extremo"</formula>
    </cfRule>
    <cfRule type="cellIs" dxfId="5454" priority="162" operator="equal">
      <formula>"Alto"</formula>
    </cfRule>
    <cfRule type="cellIs" dxfId="5453" priority="163" operator="equal">
      <formula>"Moderado"</formula>
    </cfRule>
    <cfRule type="cellIs" dxfId="5452" priority="164" operator="equal">
      <formula>"Bajo"</formula>
    </cfRule>
  </conditionalFormatting>
  <conditionalFormatting sqref="Q60">
    <cfRule type="cellIs" dxfId="5451" priority="132" operator="equal">
      <formula>"Extremo"</formula>
    </cfRule>
    <cfRule type="cellIs" dxfId="5450" priority="133" operator="equal">
      <formula>"Alto"</formula>
    </cfRule>
    <cfRule type="cellIs" dxfId="5449" priority="134" operator="equal">
      <formula>"Moderado"</formula>
    </cfRule>
    <cfRule type="cellIs" dxfId="5448" priority="135" operator="equal">
      <formula>"Bajo"</formula>
    </cfRule>
  </conditionalFormatting>
  <conditionalFormatting sqref="AE11">
    <cfRule type="cellIs" dxfId="5447" priority="330" operator="equal">
      <formula>"Muy Alta"</formula>
    </cfRule>
    <cfRule type="cellIs" dxfId="5446" priority="331" operator="equal">
      <formula>"Alta"</formula>
    </cfRule>
    <cfRule type="cellIs" dxfId="5445" priority="332" operator="equal">
      <formula>"Media"</formula>
    </cfRule>
    <cfRule type="cellIs" dxfId="5444" priority="333" operator="equal">
      <formula>"Baja"</formula>
    </cfRule>
    <cfRule type="cellIs" dxfId="5443" priority="334" operator="equal">
      <formula>"Muy Baja"</formula>
    </cfRule>
  </conditionalFormatting>
  <conditionalFormatting sqref="AE18">
    <cfRule type="cellIs" dxfId="5442" priority="301" operator="equal">
      <formula>"Muy Alta"</formula>
    </cfRule>
    <cfRule type="cellIs" dxfId="5441" priority="302" operator="equal">
      <formula>"Alta"</formula>
    </cfRule>
    <cfRule type="cellIs" dxfId="5440" priority="303" operator="equal">
      <formula>"Media"</formula>
    </cfRule>
    <cfRule type="cellIs" dxfId="5439" priority="304" operator="equal">
      <formula>"Baja"</formula>
    </cfRule>
    <cfRule type="cellIs" dxfId="5438" priority="305" operator="equal">
      <formula>"Muy Baja"</formula>
    </cfRule>
  </conditionalFormatting>
  <conditionalFormatting sqref="AE25">
    <cfRule type="cellIs" dxfId="5437" priority="272" operator="equal">
      <formula>"Muy Alta"</formula>
    </cfRule>
    <cfRule type="cellIs" dxfId="5436" priority="273" operator="equal">
      <formula>"Alta"</formula>
    </cfRule>
    <cfRule type="cellIs" dxfId="5435" priority="274" operator="equal">
      <formula>"Media"</formula>
    </cfRule>
    <cfRule type="cellIs" dxfId="5434" priority="275" operator="equal">
      <formula>"Baja"</formula>
    </cfRule>
    <cfRule type="cellIs" dxfId="5433" priority="276" operator="equal">
      <formula>"Muy Baja"</formula>
    </cfRule>
  </conditionalFormatting>
  <conditionalFormatting sqref="AE32">
    <cfRule type="cellIs" dxfId="5432" priority="243" operator="equal">
      <formula>"Muy Alta"</formula>
    </cfRule>
    <cfRule type="cellIs" dxfId="5431" priority="244" operator="equal">
      <formula>"Alta"</formula>
    </cfRule>
    <cfRule type="cellIs" dxfId="5430" priority="245" operator="equal">
      <formula>"Media"</formula>
    </cfRule>
    <cfRule type="cellIs" dxfId="5429" priority="246" operator="equal">
      <formula>"Baja"</formula>
    </cfRule>
    <cfRule type="cellIs" dxfId="5428" priority="247" operator="equal">
      <formula>"Muy Baja"</formula>
    </cfRule>
  </conditionalFormatting>
  <conditionalFormatting sqref="AE39">
    <cfRule type="cellIs" dxfId="5427" priority="214" operator="equal">
      <formula>"Muy Alta"</formula>
    </cfRule>
    <cfRule type="cellIs" dxfId="5426" priority="215" operator="equal">
      <formula>"Alta"</formula>
    </cfRule>
    <cfRule type="cellIs" dxfId="5425" priority="216" operator="equal">
      <formula>"Media"</formula>
    </cfRule>
    <cfRule type="cellIs" dxfId="5424" priority="217" operator="equal">
      <formula>"Baja"</formula>
    </cfRule>
    <cfRule type="cellIs" dxfId="5423" priority="218" operator="equal">
      <formula>"Muy Baja"</formula>
    </cfRule>
  </conditionalFormatting>
  <conditionalFormatting sqref="AE46">
    <cfRule type="cellIs" dxfId="5422" priority="185" operator="equal">
      <formula>"Muy Alta"</formula>
    </cfRule>
    <cfRule type="cellIs" dxfId="5421" priority="186" operator="equal">
      <formula>"Alta"</formula>
    </cfRule>
    <cfRule type="cellIs" dxfId="5420" priority="187" operator="equal">
      <formula>"Media"</formula>
    </cfRule>
    <cfRule type="cellIs" dxfId="5419" priority="188" operator="equal">
      <formula>"Baja"</formula>
    </cfRule>
    <cfRule type="cellIs" dxfId="5418" priority="189" operator="equal">
      <formula>"Muy Baja"</formula>
    </cfRule>
  </conditionalFormatting>
  <conditionalFormatting sqref="AE53">
    <cfRule type="cellIs" dxfId="5417" priority="156" operator="equal">
      <formula>"Muy Alta"</formula>
    </cfRule>
    <cfRule type="cellIs" dxfId="5416" priority="157" operator="equal">
      <formula>"Alta"</formula>
    </cfRule>
    <cfRule type="cellIs" dxfId="5415" priority="158" operator="equal">
      <formula>"Media"</formula>
    </cfRule>
    <cfRule type="cellIs" dxfId="5414" priority="159" operator="equal">
      <formula>"Baja"</formula>
    </cfRule>
    <cfRule type="cellIs" dxfId="5413" priority="160" operator="equal">
      <formula>"Muy Baja"</formula>
    </cfRule>
  </conditionalFormatting>
  <conditionalFormatting sqref="AE60">
    <cfRule type="cellIs" dxfId="5412" priority="127" operator="equal">
      <formula>"Muy Alta"</formula>
    </cfRule>
    <cfRule type="cellIs" dxfId="5411" priority="128" operator="equal">
      <formula>"Alta"</formula>
    </cfRule>
    <cfRule type="cellIs" dxfId="5410" priority="129" operator="equal">
      <formula>"Media"</formula>
    </cfRule>
    <cfRule type="cellIs" dxfId="5409" priority="130" operator="equal">
      <formula>"Baja"</formula>
    </cfRule>
    <cfRule type="cellIs" dxfId="5408" priority="131" operator="equal">
      <formula>"Muy Baja"</formula>
    </cfRule>
  </conditionalFormatting>
  <conditionalFormatting sqref="AG11">
    <cfRule type="cellIs" dxfId="5407" priority="325" operator="equal">
      <formula>"Catastrófico"</formula>
    </cfRule>
    <cfRule type="cellIs" dxfId="5406" priority="326" operator="equal">
      <formula>"Mayor"</formula>
    </cfRule>
    <cfRule type="cellIs" dxfId="5405" priority="327" operator="equal">
      <formula>"Moderado"</formula>
    </cfRule>
    <cfRule type="cellIs" dxfId="5404" priority="328" operator="equal">
      <formula>"Menor"</formula>
    </cfRule>
    <cfRule type="cellIs" dxfId="5403" priority="329" operator="equal">
      <formula>"Leve"</formula>
    </cfRule>
  </conditionalFormatting>
  <conditionalFormatting sqref="AG18">
    <cfRule type="cellIs" dxfId="5402" priority="296" operator="equal">
      <formula>"Catastrófico"</formula>
    </cfRule>
    <cfRule type="cellIs" dxfId="5401" priority="297" operator="equal">
      <formula>"Mayor"</formula>
    </cfRule>
    <cfRule type="cellIs" dxfId="5400" priority="298" operator="equal">
      <formula>"Moderado"</formula>
    </cfRule>
    <cfRule type="cellIs" dxfId="5399" priority="299" operator="equal">
      <formula>"Menor"</formula>
    </cfRule>
    <cfRule type="cellIs" dxfId="5398" priority="300" operator="equal">
      <formula>"Leve"</formula>
    </cfRule>
  </conditionalFormatting>
  <conditionalFormatting sqref="AG25">
    <cfRule type="cellIs" dxfId="5397" priority="267" operator="equal">
      <formula>"Catastrófico"</formula>
    </cfRule>
    <cfRule type="cellIs" dxfId="5396" priority="268" operator="equal">
      <formula>"Mayor"</formula>
    </cfRule>
    <cfRule type="cellIs" dxfId="5395" priority="269" operator="equal">
      <formula>"Moderado"</formula>
    </cfRule>
    <cfRule type="cellIs" dxfId="5394" priority="270" operator="equal">
      <formula>"Menor"</formula>
    </cfRule>
    <cfRule type="cellIs" dxfId="5393" priority="271" operator="equal">
      <formula>"Leve"</formula>
    </cfRule>
  </conditionalFormatting>
  <conditionalFormatting sqref="AG32">
    <cfRule type="cellIs" dxfId="5392" priority="238" operator="equal">
      <formula>"Catastrófico"</formula>
    </cfRule>
    <cfRule type="cellIs" dxfId="5391" priority="239" operator="equal">
      <formula>"Mayor"</formula>
    </cfRule>
    <cfRule type="cellIs" dxfId="5390" priority="240" operator="equal">
      <formula>"Moderado"</formula>
    </cfRule>
    <cfRule type="cellIs" dxfId="5389" priority="241" operator="equal">
      <formula>"Menor"</formula>
    </cfRule>
    <cfRule type="cellIs" dxfId="5388" priority="242" operator="equal">
      <formula>"Leve"</formula>
    </cfRule>
  </conditionalFormatting>
  <conditionalFormatting sqref="AG39">
    <cfRule type="cellIs" dxfId="5387" priority="209" operator="equal">
      <formula>"Catastrófico"</formula>
    </cfRule>
    <cfRule type="cellIs" dxfId="5386" priority="210" operator="equal">
      <formula>"Mayor"</formula>
    </cfRule>
    <cfRule type="cellIs" dxfId="5385" priority="211" operator="equal">
      <formula>"Moderado"</formula>
    </cfRule>
    <cfRule type="cellIs" dxfId="5384" priority="212" operator="equal">
      <formula>"Menor"</formula>
    </cfRule>
    <cfRule type="cellIs" dxfId="5383" priority="213" operator="equal">
      <formula>"Leve"</formula>
    </cfRule>
  </conditionalFormatting>
  <conditionalFormatting sqref="AG46">
    <cfRule type="cellIs" dxfId="5382" priority="180" operator="equal">
      <formula>"Catastrófico"</formula>
    </cfRule>
    <cfRule type="cellIs" dxfId="5381" priority="181" operator="equal">
      <formula>"Mayor"</formula>
    </cfRule>
    <cfRule type="cellIs" dxfId="5380" priority="182" operator="equal">
      <formula>"Moderado"</formula>
    </cfRule>
    <cfRule type="cellIs" dxfId="5379" priority="183" operator="equal">
      <formula>"Menor"</formula>
    </cfRule>
    <cfRule type="cellIs" dxfId="5378" priority="184" operator="equal">
      <formula>"Leve"</formula>
    </cfRule>
  </conditionalFormatting>
  <conditionalFormatting sqref="AG53">
    <cfRule type="cellIs" dxfId="5377" priority="151" operator="equal">
      <formula>"Catastrófico"</formula>
    </cfRule>
    <cfRule type="cellIs" dxfId="5376" priority="152" operator="equal">
      <formula>"Mayor"</formula>
    </cfRule>
    <cfRule type="cellIs" dxfId="5375" priority="153" operator="equal">
      <formula>"Moderado"</formula>
    </cfRule>
    <cfRule type="cellIs" dxfId="5374" priority="154" operator="equal">
      <formula>"Menor"</formula>
    </cfRule>
    <cfRule type="cellIs" dxfId="5373" priority="155" operator="equal">
      <formula>"Leve"</formula>
    </cfRule>
  </conditionalFormatting>
  <conditionalFormatting sqref="AG60">
    <cfRule type="cellIs" dxfId="5372" priority="122" operator="equal">
      <formula>"Catastrófico"</formula>
    </cfRule>
    <cfRule type="cellIs" dxfId="5371" priority="123" operator="equal">
      <formula>"Mayor"</formula>
    </cfRule>
    <cfRule type="cellIs" dxfId="5370" priority="124" operator="equal">
      <formula>"Moderado"</formula>
    </cfRule>
    <cfRule type="cellIs" dxfId="5369" priority="125" operator="equal">
      <formula>"Menor"</formula>
    </cfRule>
    <cfRule type="cellIs" dxfId="5368" priority="126" operator="equal">
      <formula>"Leve"</formula>
    </cfRule>
  </conditionalFormatting>
  <conditionalFormatting sqref="AI11">
    <cfRule type="cellIs" dxfId="5367" priority="321" operator="equal">
      <formula>"Extremo"</formula>
    </cfRule>
    <cfRule type="cellIs" dxfId="5366" priority="322" operator="equal">
      <formula>"Alto"</formula>
    </cfRule>
    <cfRule type="cellIs" dxfId="5365" priority="323" operator="equal">
      <formula>"Moderado"</formula>
    </cfRule>
    <cfRule type="cellIs" dxfId="5364" priority="324" operator="equal">
      <formula>"Bajo"</formula>
    </cfRule>
  </conditionalFormatting>
  <conditionalFormatting sqref="AI18">
    <cfRule type="cellIs" dxfId="5363" priority="292" operator="equal">
      <formula>"Extremo"</formula>
    </cfRule>
    <cfRule type="cellIs" dxfId="5362" priority="293" operator="equal">
      <formula>"Alto"</formula>
    </cfRule>
    <cfRule type="cellIs" dxfId="5361" priority="294" operator="equal">
      <formula>"Moderado"</formula>
    </cfRule>
    <cfRule type="cellIs" dxfId="5360" priority="295" operator="equal">
      <formula>"Bajo"</formula>
    </cfRule>
  </conditionalFormatting>
  <conditionalFormatting sqref="AI25">
    <cfRule type="cellIs" dxfId="5359" priority="263" operator="equal">
      <formula>"Extremo"</formula>
    </cfRule>
    <cfRule type="cellIs" dxfId="5358" priority="264" operator="equal">
      <formula>"Alto"</formula>
    </cfRule>
    <cfRule type="cellIs" dxfId="5357" priority="265" operator="equal">
      <formula>"Moderado"</formula>
    </cfRule>
    <cfRule type="cellIs" dxfId="5356" priority="266" operator="equal">
      <formula>"Bajo"</formula>
    </cfRule>
  </conditionalFormatting>
  <conditionalFormatting sqref="AI32">
    <cfRule type="cellIs" dxfId="5355" priority="234" operator="equal">
      <formula>"Extremo"</formula>
    </cfRule>
    <cfRule type="cellIs" dxfId="5354" priority="235" operator="equal">
      <formula>"Alto"</formula>
    </cfRule>
    <cfRule type="cellIs" dxfId="5353" priority="236" operator="equal">
      <formula>"Moderado"</formula>
    </cfRule>
    <cfRule type="cellIs" dxfId="5352" priority="237" operator="equal">
      <formula>"Bajo"</formula>
    </cfRule>
  </conditionalFormatting>
  <conditionalFormatting sqref="AI39">
    <cfRule type="cellIs" dxfId="5351" priority="205" operator="equal">
      <formula>"Extremo"</formula>
    </cfRule>
    <cfRule type="cellIs" dxfId="5350" priority="206" operator="equal">
      <formula>"Alto"</formula>
    </cfRule>
    <cfRule type="cellIs" dxfId="5349" priority="207" operator="equal">
      <formula>"Moderado"</formula>
    </cfRule>
    <cfRule type="cellIs" dxfId="5348" priority="208" operator="equal">
      <formula>"Bajo"</formula>
    </cfRule>
  </conditionalFormatting>
  <conditionalFormatting sqref="AI46">
    <cfRule type="cellIs" dxfId="5347" priority="176" operator="equal">
      <formula>"Extremo"</formula>
    </cfRule>
    <cfRule type="cellIs" dxfId="5346" priority="177" operator="equal">
      <formula>"Alto"</formula>
    </cfRule>
    <cfRule type="cellIs" dxfId="5345" priority="178" operator="equal">
      <formula>"Moderado"</formula>
    </cfRule>
    <cfRule type="cellIs" dxfId="5344" priority="179" operator="equal">
      <formula>"Bajo"</formula>
    </cfRule>
  </conditionalFormatting>
  <conditionalFormatting sqref="AI53">
    <cfRule type="cellIs" dxfId="5343" priority="147" operator="equal">
      <formula>"Extremo"</formula>
    </cfRule>
    <cfRule type="cellIs" dxfId="5342" priority="148" operator="equal">
      <formula>"Alto"</formula>
    </cfRule>
    <cfRule type="cellIs" dxfId="5341" priority="149" operator="equal">
      <formula>"Moderado"</formula>
    </cfRule>
    <cfRule type="cellIs" dxfId="5340" priority="150" operator="equal">
      <formula>"Bajo"</formula>
    </cfRule>
  </conditionalFormatting>
  <conditionalFormatting sqref="AI60">
    <cfRule type="cellIs" dxfId="5339" priority="118" operator="equal">
      <formula>"Extremo"</formula>
    </cfRule>
    <cfRule type="cellIs" dxfId="5338" priority="119" operator="equal">
      <formula>"Alto"</formula>
    </cfRule>
    <cfRule type="cellIs" dxfId="5337" priority="120" operator="equal">
      <formula>"Moderado"</formula>
    </cfRule>
    <cfRule type="cellIs" dxfId="5336" priority="121" operator="equal">
      <formula>"Bajo"</formula>
    </cfRule>
  </conditionalFormatting>
  <conditionalFormatting sqref="K67">
    <cfRule type="cellIs" dxfId="5335" priority="107" operator="equal">
      <formula>"Muy Alta"</formula>
    </cfRule>
    <cfRule type="cellIs" dxfId="5334" priority="108" operator="equal">
      <formula>"Alta"</formula>
    </cfRule>
    <cfRule type="cellIs" dxfId="5333" priority="109" operator="equal">
      <formula>"Media"</formula>
    </cfRule>
    <cfRule type="cellIs" dxfId="5332" priority="110" operator="equal">
      <formula>"Baja"</formula>
    </cfRule>
    <cfRule type="cellIs" dxfId="5331" priority="111" operator="equal">
      <formula>"Muy Baja"</formula>
    </cfRule>
  </conditionalFormatting>
  <conditionalFormatting sqref="N67">
    <cfRule type="containsText" dxfId="5330" priority="88" operator="containsText" text="❌">
      <formula>NOT(ISERROR(SEARCH("❌",N67)))</formula>
    </cfRule>
  </conditionalFormatting>
  <conditionalFormatting sqref="O67">
    <cfRule type="cellIs" dxfId="5329" priority="112" operator="equal">
      <formula>"Catastrófico"</formula>
    </cfRule>
    <cfRule type="cellIs" dxfId="5328" priority="113" operator="equal">
      <formula>"Mayor"</formula>
    </cfRule>
    <cfRule type="cellIs" dxfId="5327" priority="114" operator="equal">
      <formula>"Moderado"</formula>
    </cfRule>
    <cfRule type="cellIs" dxfId="5326" priority="115" operator="equal">
      <formula>"Menor"</formula>
    </cfRule>
    <cfRule type="cellIs" dxfId="5325" priority="116" operator="equal">
      <formula>"Leve"</formula>
    </cfRule>
  </conditionalFormatting>
  <conditionalFormatting sqref="Q67">
    <cfRule type="cellIs" dxfId="5324" priority="103" operator="equal">
      <formula>"Extremo"</formula>
    </cfRule>
    <cfRule type="cellIs" dxfId="5323" priority="104" operator="equal">
      <formula>"Alto"</formula>
    </cfRule>
    <cfRule type="cellIs" dxfId="5322" priority="105" operator="equal">
      <formula>"Moderado"</formula>
    </cfRule>
    <cfRule type="cellIs" dxfId="5321" priority="106" operator="equal">
      <formula>"Bajo"</formula>
    </cfRule>
  </conditionalFormatting>
  <conditionalFormatting sqref="AE67">
    <cfRule type="cellIs" dxfId="5320" priority="98" operator="equal">
      <formula>"Muy Alta"</formula>
    </cfRule>
    <cfRule type="cellIs" dxfId="5319" priority="99" operator="equal">
      <formula>"Alta"</formula>
    </cfRule>
    <cfRule type="cellIs" dxfId="5318" priority="100" operator="equal">
      <formula>"Media"</formula>
    </cfRule>
    <cfRule type="cellIs" dxfId="5317" priority="101" operator="equal">
      <formula>"Baja"</formula>
    </cfRule>
    <cfRule type="cellIs" dxfId="5316" priority="102" operator="equal">
      <formula>"Muy Baja"</formula>
    </cfRule>
  </conditionalFormatting>
  <conditionalFormatting sqref="AG67">
    <cfRule type="cellIs" dxfId="5315" priority="93" operator="equal">
      <formula>"Catastrófico"</formula>
    </cfRule>
    <cfRule type="cellIs" dxfId="5314" priority="94" operator="equal">
      <formula>"Mayor"</formula>
    </cfRule>
    <cfRule type="cellIs" dxfId="5313" priority="95" operator="equal">
      <formula>"Moderado"</formula>
    </cfRule>
    <cfRule type="cellIs" dxfId="5312" priority="96" operator="equal">
      <formula>"Menor"</formula>
    </cfRule>
    <cfRule type="cellIs" dxfId="5311" priority="97" operator="equal">
      <formula>"Leve"</formula>
    </cfRule>
  </conditionalFormatting>
  <conditionalFormatting sqref="AI67">
    <cfRule type="cellIs" dxfId="5310" priority="89" operator="equal">
      <formula>"Extremo"</formula>
    </cfRule>
    <cfRule type="cellIs" dxfId="5309" priority="90" operator="equal">
      <formula>"Alto"</formula>
    </cfRule>
    <cfRule type="cellIs" dxfId="5308" priority="91" operator="equal">
      <formula>"Moderado"</formula>
    </cfRule>
    <cfRule type="cellIs" dxfId="5307" priority="92" operator="equal">
      <formula>"Bajo"</formula>
    </cfRule>
  </conditionalFormatting>
  <conditionalFormatting sqref="K74">
    <cfRule type="cellIs" dxfId="5306" priority="78" operator="equal">
      <formula>"Muy Alta"</formula>
    </cfRule>
    <cfRule type="cellIs" dxfId="5305" priority="79" operator="equal">
      <formula>"Alta"</formula>
    </cfRule>
    <cfRule type="cellIs" dxfId="5304" priority="80" operator="equal">
      <formula>"Media"</formula>
    </cfRule>
    <cfRule type="cellIs" dxfId="5303" priority="81" operator="equal">
      <formula>"Baja"</formula>
    </cfRule>
    <cfRule type="cellIs" dxfId="5302" priority="82" operator="equal">
      <formula>"Muy Baja"</formula>
    </cfRule>
  </conditionalFormatting>
  <conditionalFormatting sqref="N74">
    <cfRule type="containsText" dxfId="5301" priority="59" operator="containsText" text="❌">
      <formula>NOT(ISERROR(SEARCH("❌",N74)))</formula>
    </cfRule>
  </conditionalFormatting>
  <conditionalFormatting sqref="O74">
    <cfRule type="cellIs" dxfId="5300" priority="83" operator="equal">
      <formula>"Catastrófico"</formula>
    </cfRule>
    <cfRule type="cellIs" dxfId="5299" priority="84" operator="equal">
      <formula>"Mayor"</formula>
    </cfRule>
    <cfRule type="cellIs" dxfId="5298" priority="85" operator="equal">
      <formula>"Moderado"</formula>
    </cfRule>
    <cfRule type="cellIs" dxfId="5297" priority="86" operator="equal">
      <formula>"Menor"</formula>
    </cfRule>
    <cfRule type="cellIs" dxfId="5296" priority="87" operator="equal">
      <formula>"Leve"</formula>
    </cfRule>
  </conditionalFormatting>
  <conditionalFormatting sqref="Q74">
    <cfRule type="cellIs" dxfId="5295" priority="74" operator="equal">
      <formula>"Extremo"</formula>
    </cfRule>
    <cfRule type="cellIs" dxfId="5294" priority="75" operator="equal">
      <formula>"Alto"</formula>
    </cfRule>
    <cfRule type="cellIs" dxfId="5293" priority="76" operator="equal">
      <formula>"Moderado"</formula>
    </cfRule>
    <cfRule type="cellIs" dxfId="5292" priority="77" operator="equal">
      <formula>"Bajo"</formula>
    </cfRule>
  </conditionalFormatting>
  <conditionalFormatting sqref="AE74">
    <cfRule type="cellIs" dxfId="5291" priority="69" operator="equal">
      <formula>"Muy Alta"</formula>
    </cfRule>
    <cfRule type="cellIs" dxfId="5290" priority="70" operator="equal">
      <formula>"Alta"</formula>
    </cfRule>
    <cfRule type="cellIs" dxfId="5289" priority="71" operator="equal">
      <formula>"Media"</formula>
    </cfRule>
    <cfRule type="cellIs" dxfId="5288" priority="72" operator="equal">
      <formula>"Baja"</formula>
    </cfRule>
    <cfRule type="cellIs" dxfId="5287" priority="73" operator="equal">
      <formula>"Muy Baja"</formula>
    </cfRule>
  </conditionalFormatting>
  <conditionalFormatting sqref="AG74">
    <cfRule type="cellIs" dxfId="5286" priority="64" operator="equal">
      <formula>"Catastrófico"</formula>
    </cfRule>
    <cfRule type="cellIs" dxfId="5285" priority="65" operator="equal">
      <formula>"Mayor"</formula>
    </cfRule>
    <cfRule type="cellIs" dxfId="5284" priority="66" operator="equal">
      <formula>"Moderado"</formula>
    </cfRule>
    <cfRule type="cellIs" dxfId="5283" priority="67" operator="equal">
      <formula>"Menor"</formula>
    </cfRule>
    <cfRule type="cellIs" dxfId="5282" priority="68" operator="equal">
      <formula>"Leve"</formula>
    </cfRule>
  </conditionalFormatting>
  <conditionalFormatting sqref="AI74">
    <cfRule type="cellIs" dxfId="5281" priority="60" operator="equal">
      <formula>"Extremo"</formula>
    </cfRule>
    <cfRule type="cellIs" dxfId="5280" priority="61" operator="equal">
      <formula>"Alto"</formula>
    </cfRule>
    <cfRule type="cellIs" dxfId="5279" priority="62" operator="equal">
      <formula>"Moderado"</formula>
    </cfRule>
    <cfRule type="cellIs" dxfId="5278" priority="63" operator="equal">
      <formula>"Bajo"</formula>
    </cfRule>
  </conditionalFormatting>
  <conditionalFormatting sqref="K81">
    <cfRule type="cellIs" dxfId="5277" priority="49" operator="equal">
      <formula>"Muy Alta"</formula>
    </cfRule>
    <cfRule type="cellIs" dxfId="5276" priority="50" operator="equal">
      <formula>"Alta"</formula>
    </cfRule>
    <cfRule type="cellIs" dxfId="5275" priority="51" operator="equal">
      <formula>"Media"</formula>
    </cfRule>
    <cfRule type="cellIs" dxfId="5274" priority="52" operator="equal">
      <formula>"Baja"</formula>
    </cfRule>
    <cfRule type="cellIs" dxfId="5273" priority="53" operator="equal">
      <formula>"Muy Baja"</formula>
    </cfRule>
  </conditionalFormatting>
  <conditionalFormatting sqref="N81">
    <cfRule type="containsText" dxfId="5272" priority="39" operator="containsText" text="❌">
      <formula>NOT(ISERROR(SEARCH("❌",N81)))</formula>
    </cfRule>
  </conditionalFormatting>
  <conditionalFormatting sqref="O81">
    <cfRule type="cellIs" dxfId="5271" priority="54" operator="equal">
      <formula>"Catastrófico"</formula>
    </cfRule>
    <cfRule type="cellIs" dxfId="5270" priority="55" operator="equal">
      <formula>"Mayor"</formula>
    </cfRule>
    <cfRule type="cellIs" dxfId="5269" priority="56" operator="equal">
      <formula>"Moderado"</formula>
    </cfRule>
    <cfRule type="cellIs" dxfId="5268" priority="57" operator="equal">
      <formula>"Menor"</formula>
    </cfRule>
    <cfRule type="cellIs" dxfId="5267" priority="58" operator="equal">
      <formula>"Leve"</formula>
    </cfRule>
  </conditionalFormatting>
  <conditionalFormatting sqref="Q81">
    <cfRule type="cellIs" dxfId="5266" priority="45" operator="equal">
      <formula>"Extremo"</formula>
    </cfRule>
    <cfRule type="cellIs" dxfId="5265" priority="46" operator="equal">
      <formula>"Alto"</formula>
    </cfRule>
    <cfRule type="cellIs" dxfId="5264" priority="47" operator="equal">
      <formula>"Moderado"</formula>
    </cfRule>
    <cfRule type="cellIs" dxfId="5263" priority="48" operator="equal">
      <formula>"Bajo"</formula>
    </cfRule>
  </conditionalFormatting>
  <conditionalFormatting sqref="AE81">
    <cfRule type="cellIs" dxfId="5262" priority="40" operator="equal">
      <formula>"Muy Alta"</formula>
    </cfRule>
    <cfRule type="cellIs" dxfId="5261" priority="41" operator="equal">
      <formula>"Alta"</formula>
    </cfRule>
    <cfRule type="cellIs" dxfId="5260" priority="42" operator="equal">
      <formula>"Media"</formula>
    </cfRule>
    <cfRule type="cellIs" dxfId="5259" priority="43" operator="equal">
      <formula>"Baja"</formula>
    </cfRule>
    <cfRule type="cellIs" dxfId="5258" priority="44" operator="equal">
      <formula>"Muy Baja"</formula>
    </cfRule>
  </conditionalFormatting>
  <conditionalFormatting sqref="K88">
    <cfRule type="cellIs" dxfId="5257" priority="29" operator="equal">
      <formula>"Muy Alta"</formula>
    </cfRule>
    <cfRule type="cellIs" dxfId="5256" priority="30" operator="equal">
      <formula>"Alta"</formula>
    </cfRule>
    <cfRule type="cellIs" dxfId="5255" priority="31" operator="equal">
      <formula>"Media"</formula>
    </cfRule>
    <cfRule type="cellIs" dxfId="5254" priority="32" operator="equal">
      <formula>"Baja"</formula>
    </cfRule>
    <cfRule type="cellIs" dxfId="5253" priority="33" operator="equal">
      <formula>"Muy Baja"</formula>
    </cfRule>
  </conditionalFormatting>
  <conditionalFormatting sqref="N88">
    <cfRule type="containsText" dxfId="5252" priority="19" operator="containsText" text="❌">
      <formula>NOT(ISERROR(SEARCH("❌",N88)))</formula>
    </cfRule>
  </conditionalFormatting>
  <conditionalFormatting sqref="O88">
    <cfRule type="cellIs" dxfId="5251" priority="34" operator="equal">
      <formula>"Catastrófico"</formula>
    </cfRule>
    <cfRule type="cellIs" dxfId="5250" priority="35" operator="equal">
      <formula>"Mayor"</formula>
    </cfRule>
    <cfRule type="cellIs" dxfId="5249" priority="36" operator="equal">
      <formula>"Moderado"</formula>
    </cfRule>
    <cfRule type="cellIs" dxfId="5248" priority="37" operator="equal">
      <formula>"Menor"</formula>
    </cfRule>
    <cfRule type="cellIs" dxfId="5247" priority="38" operator="equal">
      <formula>"Leve"</formula>
    </cfRule>
  </conditionalFormatting>
  <conditionalFormatting sqref="Q88">
    <cfRule type="cellIs" dxfId="5246" priority="25" operator="equal">
      <formula>"Extremo"</formula>
    </cfRule>
    <cfRule type="cellIs" dxfId="5245" priority="26" operator="equal">
      <formula>"Alto"</formula>
    </cfRule>
    <cfRule type="cellIs" dxfId="5244" priority="27" operator="equal">
      <formula>"Moderado"</formula>
    </cfRule>
    <cfRule type="cellIs" dxfId="5243" priority="28" operator="equal">
      <formula>"Bajo"</formula>
    </cfRule>
  </conditionalFormatting>
  <conditionalFormatting sqref="AE88">
    <cfRule type="cellIs" dxfId="5242" priority="20" operator="equal">
      <formula>"Muy Alta"</formula>
    </cfRule>
    <cfRule type="cellIs" dxfId="5241" priority="21" operator="equal">
      <formula>"Alta"</formula>
    </cfRule>
    <cfRule type="cellIs" dxfId="5240" priority="22" operator="equal">
      <formula>"Media"</formula>
    </cfRule>
    <cfRule type="cellIs" dxfId="5239" priority="23" operator="equal">
      <formula>"Baja"</formula>
    </cfRule>
    <cfRule type="cellIs" dxfId="5238" priority="24" operator="equal">
      <formula>"Muy Baja"</formula>
    </cfRule>
  </conditionalFormatting>
  <conditionalFormatting sqref="AI81">
    <cfRule type="cellIs" dxfId="5237" priority="15" operator="equal">
      <formula>"Extremo"</formula>
    </cfRule>
    <cfRule type="cellIs" dxfId="5236" priority="16" operator="equal">
      <formula>"Alto"</formula>
    </cfRule>
    <cfRule type="cellIs" dxfId="5235" priority="17" operator="equal">
      <formula>"Moderado"</formula>
    </cfRule>
    <cfRule type="cellIs" dxfId="5234" priority="18" operator="equal">
      <formula>"Bajo"</formula>
    </cfRule>
  </conditionalFormatting>
  <conditionalFormatting sqref="AI88">
    <cfRule type="cellIs" dxfId="5233" priority="11" operator="equal">
      <formula>"Extremo"</formula>
    </cfRule>
    <cfRule type="cellIs" dxfId="5232" priority="12" operator="equal">
      <formula>"Alto"</formula>
    </cfRule>
    <cfRule type="cellIs" dxfId="5231" priority="13" operator="equal">
      <formula>"Moderado"</formula>
    </cfRule>
    <cfRule type="cellIs" dxfId="5230" priority="14" operator="equal">
      <formula>"Bajo"</formula>
    </cfRule>
  </conditionalFormatting>
  <conditionalFormatting sqref="AG81">
    <cfRule type="cellIs" dxfId="5229" priority="6" operator="equal">
      <formula>"Catastrófico"</formula>
    </cfRule>
    <cfRule type="cellIs" dxfId="5228" priority="7" operator="equal">
      <formula>"Mayor"</formula>
    </cfRule>
    <cfRule type="cellIs" dxfId="5227" priority="8" operator="equal">
      <formula>"Moderado"</formula>
    </cfRule>
    <cfRule type="cellIs" dxfId="5226" priority="9" operator="equal">
      <formula>"Menor"</formula>
    </cfRule>
    <cfRule type="cellIs" dxfId="5225" priority="10" operator="equal">
      <formula>"Leve"</formula>
    </cfRule>
  </conditionalFormatting>
  <conditionalFormatting sqref="AG88">
    <cfRule type="cellIs" dxfId="5224" priority="1" operator="equal">
      <formula>"Catastrófico"</formula>
    </cfRule>
    <cfRule type="cellIs" dxfId="5223" priority="2" operator="equal">
      <formula>"Mayor"</formula>
    </cfRule>
    <cfRule type="cellIs" dxfId="5222" priority="3" operator="equal">
      <formula>"Moderado"</formula>
    </cfRule>
    <cfRule type="cellIs" dxfId="5221" priority="4" operator="equal">
      <formula>"Menor"</formula>
    </cfRule>
    <cfRule type="cellIs" dxfId="5220"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'Z:\Mis documentos\SGC\2026\Consolidación riesgos 2026 procesos\CEDE6\Definitivo\[FO-CEDE5-DIGEC-487 Matriz para la Gestión Integral del Riesgo V.14 - 16-01-2026.xlsx]Opciones Tratamiento'!#REF!</xm:f>
          </x14:formula1>
          <xm:sqref>I11:I94 AJ53 AJ11 AJ18 AJ25 AJ32 AJ39 AJ46 AJ60 AJ67 AJ74 AJ81 AJ88 B11 C11:C94 AO11:AO94</xm:sqref>
        </x14:dataValidation>
        <x14:dataValidation type="list" allowBlank="1" showInputMessage="1" showErrorMessage="1">
          <x14:formula1>
            <xm:f>'Z:\Mis documentos\SGC\2026\Consolidación riesgos 2026 procesos\CEDE6\Definitivo\[FO-CEDE5-DIGEC-487 Matriz para la Gestión Integral del Riesgo V.14 - 16-01-2026.xlsx]Tabla Impacto'!#REF!</xm:f>
          </x14:formula1>
          <xm:sqref>M11:M94</xm:sqref>
        </x14:dataValidation>
        <x14:dataValidation type="list" allowBlank="1" showInputMessage="1" showErrorMessage="1">
          <x14:formula1>
            <xm:f>'Z:\Mis documentos\SGC\2026\Consolidación riesgos 2026 procesos\CEDE6\Definitivo\[FO-CEDE5-DIGEC-487 Matriz para la Gestión Integral del Riesgo V.14 - 16-01-2026.xlsx]Tabla Valoración controles'!#REF!</xm:f>
          </x14:formula1>
          <xm:sqref>X11:Y94 AA11:AC94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BN94"/>
  <sheetViews>
    <sheetView zoomScale="70" zoomScaleNormal="70" workbookViewId="0">
      <selection activeCell="A9" sqref="A9:A10"/>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55.85546875" style="25" customWidth="1"/>
    <col min="21" max="21" width="51.140625" style="25" customWidth="1"/>
    <col min="22" max="22" width="91.2851562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109</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customHeight="1" thickBot="1">
      <c r="A6" s="243" t="s">
        <v>15</v>
      </c>
      <c r="B6" s="244"/>
      <c r="C6" s="244"/>
      <c r="D6" s="245"/>
      <c r="E6" s="246"/>
      <c r="F6" s="247" t="s">
        <v>110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14.75" customHeight="1" thickBot="1">
      <c r="A7" s="262" t="s">
        <v>17</v>
      </c>
      <c r="B7" s="263"/>
      <c r="C7" s="263"/>
      <c r="D7" s="264"/>
      <c r="E7" s="265"/>
      <c r="F7" s="266" t="s">
        <v>994</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2" t="s">
        <v>319</v>
      </c>
      <c r="N9" s="260" t="s">
        <v>612</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thickBot="1">
      <c r="A11" s="218" t="s">
        <v>52</v>
      </c>
      <c r="B11" s="220" t="s">
        <v>995</v>
      </c>
      <c r="C11" s="220" t="s">
        <v>996</v>
      </c>
      <c r="D11" s="220" t="s">
        <v>322</v>
      </c>
      <c r="E11" s="229" t="s">
        <v>334</v>
      </c>
      <c r="F11" s="229" t="s">
        <v>997</v>
      </c>
      <c r="G11" s="229" t="s">
        <v>998</v>
      </c>
      <c r="H11" s="302" t="str">
        <f>+CONCATENATE(E11," ",F11," ",G11)</f>
        <v>Posibilidad de afectación reputacional por la incorrecta aplicación de las técnicas, tácticas y procedimientos establecidos para el cumplimiento de las tareas de los equipos (EOD), debido al incumplimiento de la normatividad vigente de los equipos EOD en la acción contra los artefactos explosivos (EO).</v>
      </c>
      <c r="I11" s="232" t="s">
        <v>324</v>
      </c>
      <c r="J11" s="218">
        <v>929</v>
      </c>
      <c r="K11" s="309" t="str">
        <f>IF(J11&lt;=0,"",IF(J11&lt;=3,"Muy Baja",IF(J11&lt;=34,"Baja",IF(J11&lt;=600,"Media",IF(J11&lt;=6000,"Alta","Muy Alta")))))</f>
        <v>Alta</v>
      </c>
      <c r="L11" s="305">
        <f>IF(K11="","",IF(K11="Muy Baja",0.2,IF(K11="Baja",0.4,IF(K11="Media",0.6,IF(K11="Alta",0.8,IF(K11="Muy Alta",1,))))))</f>
        <v>0.8</v>
      </c>
      <c r="M11" s="304" t="s">
        <v>338</v>
      </c>
      <c r="N11" s="303" t="str">
        <f>IF(NOT(ISERROR(MATCH(M11,'[27]Tabla Impacto'!$B$222:$B$224,0))),'[27]Tabla Impacto'!$F$224,M11)</f>
        <v xml:space="preserve">     El riesgo afecta la imagen de la entidad con algunos usuarios de relevancia frente al logro de los objetivos</v>
      </c>
      <c r="O11" s="309" t="str">
        <f>IF(OR(N11='[27]Tabla Impacto'!$C$12,N11='[27]Tabla Impacto'!$D$12),"Leve",IF(OR(N11='[27]Tabla Impacto'!$C$13,N11='[27]Tabla Impacto'!$D$13),"Menor",IF(OR(N11='[27]Tabla Impacto'!$C$14,N11='[27]Tabla Impacto'!$D$14),"Moderado",IF(OR(N11='[27]Tabla Impacto'!$C$15,N11='[27]Tabla Impacto'!$D$15),"Mayor",IF(OR(N11='[27]Tabla Impacto'!$C$16,N11='[27]Tabla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4" t="s">
        <v>999</v>
      </c>
      <c r="T11" s="64" t="s">
        <v>1000</v>
      </c>
      <c r="U11" s="64" t="s">
        <v>1001</v>
      </c>
      <c r="V11" s="73" t="str">
        <f>+CONCATENATE(S11," ",T11," ",U11)</f>
        <v>El Director de Caninos verifica semestralmente el reporte de nacimiento de cachorros reproducidos  en los Centros de Reproducción Canina y  traspaso de semovientes caninos desde Centro de Transferencia a las unidades de EJC con el fin de apoyar a las unidades militares y suplir las necesidades de semovientes caninos, al encontrar novedades o sentidas en el apoyo de semovientes caninos, se debe informa al Comando Superior para que se permitan los apoyos pertinentes, dejando como evidencia un "Informes de Reporte Nacimiento y Actas Traspaso Caninos.</v>
      </c>
      <c r="W11" s="36" t="str">
        <f>IF(OR(X11="Preventivo",X11="Detectivo"),"Probabilidad",IF(X11="Correctivo","Impacto",""))</f>
        <v>Probabilidad</v>
      </c>
      <c r="X11" s="69" t="s">
        <v>73</v>
      </c>
      <c r="Y11" s="69" t="s">
        <v>54</v>
      </c>
      <c r="Z11" s="38" t="str">
        <f>IF(AND(X11="Preventivo",Y11="Automático"),"50%",IF(AND(X11="Preventivo",Y11="Manual"),"40%",IF(AND(X11="Detectivo",Y11="Automático"),"40%",IF(AND(X11="Detectivo",Y11="Manual"),"30%",IF(AND(X11="Correctivo",Y11="Automático"),"35%",IF(AND(X11="Correctivo",Y11="Manual"),"25%",""))))))</f>
        <v>30%</v>
      </c>
      <c r="AA11" s="74" t="s">
        <v>55</v>
      </c>
      <c r="AB11" s="74" t="s">
        <v>56</v>
      </c>
      <c r="AC11" s="74" t="s">
        <v>57</v>
      </c>
      <c r="AD11" s="40">
        <f>IFERROR(IF(W11="Probabilidad",(L11-(+L11*Z11)),IF(W11="Impacto",L11,"")),"")</f>
        <v>0.56000000000000005</v>
      </c>
      <c r="AE11" s="313" t="str">
        <f>IFERROR(LOOKUP(LOOKUP(2,1/(AD11:AD17&lt;&gt;""),AD11:AD17),'[27]Opciones Tratamiento'!$I$2:$I$6,'[27]Opciones Tratamiento'!$J$2:$J$6),"")</f>
        <v>Muy Baja</v>
      </c>
      <c r="AF11" s="41">
        <f>+AD11</f>
        <v>0.56000000000000005</v>
      </c>
      <c r="AG11" s="313" t="str">
        <f>IFERROR(LOOKUP(LOOKUP(2,1/(AH11:AH17&lt;&gt;""),AH11:AH17),'[27]Opciones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75"/>
      <c r="AL11" s="65" t="s">
        <v>177</v>
      </c>
      <c r="AM11" s="77" t="s">
        <v>1002</v>
      </c>
      <c r="AN11" s="77" t="s">
        <v>1003</v>
      </c>
      <c r="AO11" s="218" t="s">
        <v>59</v>
      </c>
      <c r="AP11" s="344"/>
      <c r="AQ11" s="348" t="s">
        <v>1004</v>
      </c>
      <c r="AR11" s="348"/>
      <c r="AS11" s="349"/>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4"/>
      <c r="N12" s="304"/>
      <c r="O12" s="310"/>
      <c r="P12" s="306"/>
      <c r="Q12" s="312"/>
      <c r="R12" s="70" t="s">
        <v>96</v>
      </c>
      <c r="S12" s="77" t="s">
        <v>1005</v>
      </c>
      <c r="T12" s="77" t="s">
        <v>1006</v>
      </c>
      <c r="U12" s="77" t="s">
        <v>1007</v>
      </c>
      <c r="V12" s="68" t="str">
        <f t="shared" ref="V12:V17" si="0">+CONCATENATE(S12," ",T12," ",U12)</f>
        <v>El Director de Desminado Militar y Director de Caninos  verifica trimestralmente la certificación de la capacitación y entrenamiento  de los equipos EOD y Binomios Caninos de acuerdo a la Directiva Permanente "Gestión de desminado", 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inicio y término de cursos".</v>
      </c>
      <c r="W12" s="47" t="str">
        <f t="shared" ref="W12:W75" si="1">IF(OR(X12="Preventivo",X12="Detectivo"),"Probabilidad",IF(X12="Correctivo","Impacto",""))</f>
        <v>Probabilidad</v>
      </c>
      <c r="X12" s="69" t="s">
        <v>73</v>
      </c>
      <c r="Y12" s="69" t="s">
        <v>54</v>
      </c>
      <c r="Z12" s="48" t="str">
        <f t="shared" ref="Z12" si="2">IF(AND(X12="Preventivo",Y12="Automático"),"50%",IF(AND(X12="Preventivo",Y12="Manual"),"40%",IF(AND(X12="Detectivo",Y12="Automático"),"40%",IF(AND(X12="Detectivo",Y12="Manual"),"30%",IF(AND(X12="Correctivo",Y12="Automático"),"35%",IF(AND(X12="Correctivo",Y12="Manual"),"25%",""))))))</f>
        <v>30%</v>
      </c>
      <c r="AA12" s="74" t="s">
        <v>55</v>
      </c>
      <c r="AB12" s="74" t="s">
        <v>56</v>
      </c>
      <c r="AC12" s="74" t="s">
        <v>57</v>
      </c>
      <c r="AD12" s="49">
        <f>IFERROR(IF(AND(W11="Probabilidad",W12="Probabilidad"),(AF11-(+AF11*Z12)),IF(W12="Probabilidad",(L11-(+L11*Z12)),IF(W12="Impacto",AF11,""))),"")</f>
        <v>0.39200000000000002</v>
      </c>
      <c r="AE12" s="224"/>
      <c r="AF12" s="50">
        <f t="shared" ref="AF12" si="3">+AD12</f>
        <v>0.39200000000000002</v>
      </c>
      <c r="AG12" s="224"/>
      <c r="AH12" s="50">
        <f>IFERROR(IF(AND(W11="Impacto",W12="Impacto"),(AH11-(+AH11*Z12)),IF(W12="Impacto",(P11-(+P11*Z12)),IF(W12="Probabilidad",AH11,""))),"")</f>
        <v>0.6</v>
      </c>
      <c r="AI12" s="226"/>
      <c r="AJ12" s="228"/>
      <c r="AK12" s="4"/>
      <c r="AL12" s="63"/>
      <c r="AM12" s="64"/>
      <c r="AN12" s="64"/>
      <c r="AO12" s="219"/>
      <c r="AP12" s="345"/>
      <c r="AQ12" s="336"/>
      <c r="AR12" s="336"/>
      <c r="AS12" s="350"/>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4"/>
      <c r="N13" s="304"/>
      <c r="O13" s="310"/>
      <c r="P13" s="306"/>
      <c r="Q13" s="312"/>
      <c r="R13" s="70" t="s">
        <v>98</v>
      </c>
      <c r="S13" s="64" t="s">
        <v>1005</v>
      </c>
      <c r="T13" s="64" t="s">
        <v>1008</v>
      </c>
      <c r="U13" s="64" t="s">
        <v>1009</v>
      </c>
      <c r="V13" s="68" t="str">
        <f t="shared" si="0"/>
        <v>El Director de Desminado Militar y Director de Caninos  verifica trimestralmente el seguimiento de los Ciclos Operacionales de Descanso y Entrenamiento (CODE) de los equipos EOD y binomios caninos, que se desarrollen durante el año, controlando su certificación de acuerdo a la Directiva Permanente 00000193 "Gestión de desminado", 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seguimiento Ciclo CODE".</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74" t="s">
        <v>55</v>
      </c>
      <c r="AB13" s="74" t="s">
        <v>56</v>
      </c>
      <c r="AC13" s="74" t="s">
        <v>57</v>
      </c>
      <c r="AD13" s="49">
        <f>IFERROR(IF(AND(W11="Probabilidad",W12="Probabilidad",W13="Probabilidad"),(AF12-(+AF12*Z13)),IF(W13="Probabilidad",(L11-(+L11*Z13)),IF(W13="Impacto",AF12,""))),"")</f>
        <v>0.27440000000000003</v>
      </c>
      <c r="AE13" s="224"/>
      <c r="AF13" s="50">
        <f>+AD13</f>
        <v>0.27440000000000003</v>
      </c>
      <c r="AG13" s="224"/>
      <c r="AH13" s="50">
        <f>IFERROR(IF(AND(W11="Impacto",W12="Impacto",W13="Impacto"),(AH12-(+AH12*Z13)),IF(W13="Impacto",(P11-(+P11*Z13)),IF(W13="Probabilidad",AH12,""))),"")</f>
        <v>0.6</v>
      </c>
      <c r="AI13" s="226"/>
      <c r="AJ13" s="228"/>
      <c r="AK13" s="4"/>
      <c r="AL13" s="63"/>
      <c r="AM13" s="67"/>
      <c r="AN13" s="52"/>
      <c r="AO13" s="219"/>
      <c r="AP13" s="345"/>
      <c r="AQ13" s="336"/>
      <c r="AR13" s="336"/>
      <c r="AS13" s="350"/>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63"/>
      <c r="AM14" s="67"/>
      <c r="AN14" s="52"/>
      <c r="AO14" s="219"/>
      <c r="AP14" s="345"/>
      <c r="AQ14" s="336"/>
      <c r="AR14" s="336"/>
      <c r="AS14" s="350"/>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63"/>
      <c r="AM15" s="67"/>
      <c r="AN15" s="52"/>
      <c r="AO15" s="219"/>
      <c r="AP15" s="345"/>
      <c r="AQ15" s="336"/>
      <c r="AR15" s="336"/>
      <c r="AS15" s="350"/>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50"/>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50"/>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996</v>
      </c>
      <c r="D18" s="220" t="s">
        <v>322</v>
      </c>
      <c r="E18" s="229" t="s">
        <v>334</v>
      </c>
      <c r="F18" s="230" t="s">
        <v>1010</v>
      </c>
      <c r="G18" s="230" t="s">
        <v>1011</v>
      </c>
      <c r="H18" s="231" t="str">
        <f t="shared" ref="H18" si="6">+CONCATENATE(E18," ",F18," ",G18)</f>
        <v>Posibilidad de afectación reputacional por fallas en la instauración de las denuncias judiciales frente al delito de utilización medios y métodos ilícitos de guerra (art. 142 CP), debido a la falencia en el acompañamiento jurídico para la instauración de las denuncias.</v>
      </c>
      <c r="I18" s="232" t="s">
        <v>324</v>
      </c>
      <c r="J18" s="219">
        <v>48</v>
      </c>
      <c r="K18" s="310" t="str">
        <f>IF(J18&lt;=0,"",IF(J18&lt;=3,"Muy Baja",IF(J18&lt;=34,"Baja",IF(J18&lt;=600,"Media",IF(J18&lt;=6000,"Alta","Muy Alta")))))</f>
        <v>Media</v>
      </c>
      <c r="L18" s="306">
        <f>IF(K18="","",IF(K18="Muy Baja",0.2,IF(K18="Baja",0.4,IF(K18="Media",0.6,IF(K18="Alta",0.8,IF(K18="Muy Alta",1,))))))</f>
        <v>0.6</v>
      </c>
      <c r="M18" s="304" t="s">
        <v>338</v>
      </c>
      <c r="N18" s="304" t="str">
        <f>IF(NOT(ISERROR(MATCH(M18,'[27]Tabla Impacto'!$B$222:$B$224,0))),'[27]Tabla Impacto'!$F$224,M18)</f>
        <v xml:space="preserve">     El riesgo afecta la imagen de la entidad con algunos usuarios de relevancia frente al logro de los objetivos</v>
      </c>
      <c r="O18" s="310" t="str">
        <f>IF(OR(N18='[27]Tabla Impacto'!$C$12,N18='[27]Tabla Impacto'!$D$12),"Leve",IF(OR(N18='[27]Tabla Impacto'!$C$13,N18='[27]Tabla Impacto'!$D$13),"Menor",IF(OR(N18='[27]Tabla Impacto'!$C$14,N18='[27]Tabla Impacto'!$D$14),"Moderado",IF(OR(N18='[27]Tabla Impacto'!$C$15,N18='[27]Tabla Impacto'!$D$15),"Mayor",IF(OR(N18='[27]Tabla Impacto'!$C$16,N18='[27]Tabla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70" t="s">
        <v>94</v>
      </c>
      <c r="S18" s="63" t="s">
        <v>1012</v>
      </c>
      <c r="T18" s="64" t="s">
        <v>1013</v>
      </c>
      <c r="U18" s="64" t="s">
        <v>1014</v>
      </c>
      <c r="V18" s="68" t="str">
        <f>+CONCATENATE(S18," ",T18," ",U18)</f>
        <v>El Director de Análisis Antiterrorista verifica trimestralmente la información suministrada por los desmovilizados y/o sometidos, de acuerdo a la Directiva Permanente "Gestión de desminado" misiones particulares, con el fin de mantener actualizada la información de inteligencia en la acción contra artefactos explosivos, acciones terroristas con el uso de artefactos explosivos, en caso que se presente mayor presencia en un sector específico se debe informar al Comando superior  para toma de acciones pertinentes, dejando como soporte de la verificación el  informe de "seguimiento a los cuadros agenda y bases de datos."</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IFERROR(LOOKUP(LOOKUP(2,1/(AD18:AD24&lt;&gt;""),AD18:AD24),'[27]Opciones Tratamiento'!$I$2:$I$6,'[27]Opciones Tratamiento'!$J$2:$J$6),"")</f>
        <v>Muy Baja</v>
      </c>
      <c r="AF18" s="48">
        <f t="shared" si="5"/>
        <v>0.36</v>
      </c>
      <c r="AG18" s="224" t="str">
        <f>IFERROR(LOOKUP(LOOKUP(2,1/(AH18:AH24&lt;&gt;""),AH18:AH24),'[27]Opciones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76" t="s">
        <v>177</v>
      </c>
      <c r="AM18" s="77" t="s">
        <v>1015</v>
      </c>
      <c r="AN18" s="77" t="s">
        <v>1016</v>
      </c>
      <c r="AO18" s="219" t="s">
        <v>59</v>
      </c>
      <c r="AP18" s="344"/>
      <c r="AQ18" s="348" t="s">
        <v>1882</v>
      </c>
      <c r="AR18" s="348"/>
      <c r="AS18" s="349"/>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4"/>
      <c r="N19" s="304"/>
      <c r="O19" s="310"/>
      <c r="P19" s="306"/>
      <c r="Q19" s="312"/>
      <c r="R19" s="70" t="s">
        <v>96</v>
      </c>
      <c r="S19" s="64" t="s">
        <v>1012</v>
      </c>
      <c r="T19" s="64" t="s">
        <v>1883</v>
      </c>
      <c r="U19" s="64" t="s">
        <v>1017</v>
      </c>
      <c r="V19" s="68" t="str">
        <f>+CONCATENATE(S19," ",T19," ",U19)</f>
        <v>El Director de Análisis Antiterrorista verifica trimestralmente mediante las reuniones la correcta aplicación del protocolo de judicialización a la red de explosivitas de los Grupos Armados Organizados (GAO), de acuerdo a la Directiva Permanente 00000193 "Gestión de desminado"  misiones particulares, con el fin de comprobar el cumplimiento al mismo y la correcta instauración de las denuncias pertinentes, en caso de presentarse deficiencias en la aplicación del protocolo se debe informar a la unidad para realizar las acciones correspondientes, dejando como evidencia de la verificación las "actas de reunión."</v>
      </c>
      <c r="W19" s="47" t="str">
        <f t="shared" si="1"/>
        <v>Probabilidad</v>
      </c>
      <c r="X19" s="69" t="s">
        <v>53</v>
      </c>
      <c r="Y19" s="69" t="s">
        <v>54</v>
      </c>
      <c r="Z19" s="48" t="str">
        <f t="shared" ref="Z19" si="7">IF(AND(X19="Preventivo",Y19="Automático"),"50%",IF(AND(X19="Preventivo",Y19="Manual"),"40%",IF(AND(X19="Detectivo",Y19="Automático"),"40%",IF(AND(X19="Detectivo",Y19="Manual"),"30%",IF(AND(X19="Correctivo",Y19="Automático"),"35%",IF(AND(X19="Correctivo",Y19="Manual"),"25%",""))))))</f>
        <v>40%</v>
      </c>
      <c r="AA19" s="69" t="s">
        <v>55</v>
      </c>
      <c r="AB19" s="69" t="s">
        <v>56</v>
      </c>
      <c r="AC19" s="69" t="s">
        <v>57</v>
      </c>
      <c r="AD19" s="49">
        <f>IFERROR(IF(AND(W18="Probabilidad",W19="Probabilidad"),(AF18-(+AF18*Z19)),IF(W19="Probabilidad",(L18-(+L18*Z19)),IF(W19="Impacto",AF18,""))),"")</f>
        <v>0.216</v>
      </c>
      <c r="AE19" s="224"/>
      <c r="AF19" s="48">
        <f t="shared" si="5"/>
        <v>0.216</v>
      </c>
      <c r="AG19" s="224"/>
      <c r="AH19" s="50">
        <f>IFERROR(IF(AND(W18="Impacto",W19="Impacto"),(AH18-(+AH18*Z19)),IF(W19="Impacto",(P18-(+P18*Z19)),IF(W19="Probabilidad",AH18,""))),"")</f>
        <v>0.6</v>
      </c>
      <c r="AI19" s="226"/>
      <c r="AJ19" s="228"/>
      <c r="AK19" s="4"/>
      <c r="AL19" s="63"/>
      <c r="AM19" s="67"/>
      <c r="AN19" s="52"/>
      <c r="AO19" s="219"/>
      <c r="AP19" s="345"/>
      <c r="AQ19" s="336"/>
      <c r="AR19" s="336"/>
      <c r="AS19" s="350"/>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4"/>
      <c r="N20" s="304"/>
      <c r="O20" s="310"/>
      <c r="P20" s="306"/>
      <c r="Q20" s="312"/>
      <c r="R20" s="70" t="s">
        <v>98</v>
      </c>
      <c r="S20" s="63" t="s">
        <v>1012</v>
      </c>
      <c r="T20" s="64" t="s">
        <v>1018</v>
      </c>
      <c r="U20" s="64" t="s">
        <v>1019</v>
      </c>
      <c r="V20" s="68" t="str">
        <f t="shared" ref="V20:V24" si="8">+CONCATENATE(S20," ",T20," ",U20)</f>
        <v>El Director de Análisis Antiterrorista verifica trimestralmente el análisis permanente a las entrevistas aportadas por los desmovilizados y/o sometidos con conocimiento en explosivos, que llegan al Grupo de Atención Humanitaria al Desmovilizado (GAHD), de acuerdo a la Directiva Permanente 00000193 "Gestión de desminado” y su misiones particulares en el ataque a la red,  con el fin de aportar  información de inteligencia a las unidades militares, en caso de presentarse informaciones de inteligencia de interés, se debe informa de manera inmediata a la unidad pertinente, dejando como evidencia de la verificación los "análisis de inteligencia".</v>
      </c>
      <c r="W20" s="47" t="str">
        <f t="shared" si="1"/>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ref="AD20:AD24" si="9">IFERROR(IF(AND(W19="Probabilidad",W20="Probabilidad"),(AF19-(+AF19*Z20)),IF(W20="Probabilidad",(L19-(+L19*Z20)),IF(W20="Impacto",AF19,""))),"")</f>
        <v>0.12959999999999999</v>
      </c>
      <c r="AE20" s="224"/>
      <c r="AF20" s="48">
        <f t="shared" si="5"/>
        <v>0.12959999999999999</v>
      </c>
      <c r="AG20" s="224"/>
      <c r="AH20" s="50">
        <f>IFERROR(IF(AND(W18="Impacto",W19="Impacto",W20="Impacto"),(AH19-(+AH19*Z20)),IF(W20="Impacto",(P18-(+P18*Z20)),IF(W20="Probabilidad",AH19,""))),"")</f>
        <v>0.6</v>
      </c>
      <c r="AI20" s="226"/>
      <c r="AJ20" s="228"/>
      <c r="AK20" s="4"/>
      <c r="AL20" s="63"/>
      <c r="AM20" s="67"/>
      <c r="AN20" s="52"/>
      <c r="AO20" s="219"/>
      <c r="AP20" s="345"/>
      <c r="AQ20" s="336"/>
      <c r="AR20" s="336"/>
      <c r="AS20" s="350"/>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63"/>
      <c r="S21" s="52"/>
      <c r="T21" s="52"/>
      <c r="U21" s="52"/>
      <c r="V21" s="68" t="str">
        <f t="shared" si="8"/>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9"/>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6"/>
      <c r="AR21" s="336"/>
      <c r="AS21" s="350"/>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63"/>
      <c r="S22" s="52"/>
      <c r="T22" s="52"/>
      <c r="U22" s="52"/>
      <c r="V22" s="68" t="str">
        <f t="shared" si="8"/>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9"/>
        <v/>
      </c>
      <c r="AE22" s="224"/>
      <c r="AF22" s="48" t="str">
        <f>+AD22</f>
        <v/>
      </c>
      <c r="AG22" s="224"/>
      <c r="AH22" s="50" t="str">
        <f>IFERROR(IF(AND(W21="Impacto",W22="Impacto"),(AH21-(+AH21*Z22)),IF(W22="Impacto",(P18-(+P18*Z22)),IF(W22="Probabilidad",AH21,""))),"")</f>
        <v/>
      </c>
      <c r="AI22" s="226"/>
      <c r="AJ22" s="228"/>
      <c r="AK22" s="4"/>
      <c r="AL22" s="63"/>
      <c r="AM22" s="67"/>
      <c r="AN22" s="52"/>
      <c r="AO22" s="219"/>
      <c r="AP22" s="345"/>
      <c r="AQ22" s="336"/>
      <c r="AR22" s="336"/>
      <c r="AS22" s="350"/>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63"/>
      <c r="S23" s="52"/>
      <c r="T23" s="52"/>
      <c r="U23" s="52"/>
      <c r="V23" s="68" t="str">
        <f t="shared" si="8"/>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9"/>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6"/>
      <c r="AR23" s="336"/>
      <c r="AS23" s="350"/>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63"/>
      <c r="S24" s="52"/>
      <c r="T24" s="52"/>
      <c r="U24" s="52"/>
      <c r="V24" s="68" t="str">
        <f t="shared" si="8"/>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9"/>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6"/>
      <c r="AR24" s="336"/>
      <c r="AS24" s="350"/>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996</v>
      </c>
      <c r="D25" s="220" t="s">
        <v>340</v>
      </c>
      <c r="E25" s="229" t="s">
        <v>379</v>
      </c>
      <c r="F25" s="230" t="s">
        <v>1020</v>
      </c>
      <c r="G25" s="230" t="s">
        <v>1021</v>
      </c>
      <c r="H25" s="231" t="str">
        <f t="shared" ref="H25" si="11">+CONCATENATE(E25," ",F25," ",G25)</f>
        <v>Posibilidad de afectación económica y reputacional por corrupción en la utilización indebida del material en actividades diferentes a la acción contra los artefactos explosivos (EO) a causa de buscar el interés particular sobre el interés institucional</v>
      </c>
      <c r="I25" s="232" t="s">
        <v>341</v>
      </c>
      <c r="J25" s="219">
        <v>418</v>
      </c>
      <c r="K25" s="310" t="str">
        <f>IF(J25&lt;=0,"",IF(J25&lt;=3,"Muy Baja",IF(J25&lt;=34,"Baja",IF(J25&lt;=600,"Media",IF(J25&lt;=6000,"Alta","Muy Alta")))))</f>
        <v>Media</v>
      </c>
      <c r="L25" s="306">
        <f>IF(K25="","",IF(K25="Muy Baja",0.2,IF(K25="Baja",0.4,IF(K25="Media",0.6,IF(K25="Alta",0.8,IF(K25="Muy Alta",1,))))))</f>
        <v>0.6</v>
      </c>
      <c r="M25" s="304" t="s">
        <v>326</v>
      </c>
      <c r="N25" s="304" t="str">
        <f>IF(NOT(ISERROR(MATCH(M25,'[27]Tabla Impacto'!$B$222:$B$224,0))),'[27]Tabla Impacto'!$F$224,M25)</f>
        <v xml:space="preserve">     Entre 100 y 500 SMLMV </v>
      </c>
      <c r="O25" s="310" t="str">
        <f>IF(OR(N25='[27]Tabla Impacto'!$C$12,N25='[27]Tabla Impacto'!$D$12),"Leve",IF(OR(N25='[27]Tabla Impacto'!$C$13,N25='[27]Tabla Impacto'!$D$13),"Menor",IF(OR(N25='[27]Tabla Impacto'!$C$14,N25='[27]Tabla Impacto'!$D$14),"Moderado",IF(OR(N25='[27]Tabla Impacto'!$C$15,N25='[27]Tabla Impacto'!$D$15),"Mayor",IF(OR(N25='[27]Tabla Impacto'!$C$16,N25='[27]Tabla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70" t="s">
        <v>94</v>
      </c>
      <c r="S25" s="65" t="s">
        <v>115</v>
      </c>
      <c r="T25" s="65" t="s">
        <v>1022</v>
      </c>
      <c r="U25" s="65" t="s">
        <v>1023</v>
      </c>
      <c r="V25" s="68" t="str">
        <f>+CONCATENATE(S25," ",T25," ",U25)</f>
        <v>El Jefe y el Oficial de Evaluación y Seguimiento del CENAM valida mensualmente el cumplimiento de las capacitaciones orientadas a los procesos para el manejo del material asignado en la acción contra artefactos explosivos a los almacenistas de las Unidades Centralizadoras, de acuerdo a la Directiva Permanente 00000193 "Gestión de desminado",  con el fin de mantener actualizados los conocimientos de los almacenistas, en caso que no se pueda hacer la capacitación se debe reprogramar la visita dentro de la vigencia, dejando como evidencia de la validación los "informes de visita de las Unidades Militares."</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0.36</v>
      </c>
      <c r="AE25" s="224" t="str">
        <f>IFERROR(LOOKUP(LOOKUP(2,1/(AD25:AD31&lt;&gt;""),AD25:AD31),'[27]Opciones Tratamiento'!$I$2:$I$6,'[27]Opciones Tratamiento'!$J$2:$J$6),"")</f>
        <v>Muy Baja</v>
      </c>
      <c r="AF25" s="48">
        <f>+AD25</f>
        <v>0.36</v>
      </c>
      <c r="AG25" s="224" t="str">
        <f>IFERROR(LOOKUP(LOOKUP(2,1/(AH25:AH31&lt;&gt;""),AH25:AH31),'[27]Opciones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t="s">
        <v>58</v>
      </c>
      <c r="AK25" s="4"/>
      <c r="AL25" s="63" t="s">
        <v>177</v>
      </c>
      <c r="AM25" s="65" t="s">
        <v>112</v>
      </c>
      <c r="AN25" s="65" t="s">
        <v>113</v>
      </c>
      <c r="AO25" s="219" t="s">
        <v>59</v>
      </c>
      <c r="AP25" s="344"/>
      <c r="AQ25" s="335" t="s">
        <v>114</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4"/>
      <c r="N26" s="304"/>
      <c r="O26" s="310"/>
      <c r="P26" s="306"/>
      <c r="Q26" s="312"/>
      <c r="R26" s="63" t="s">
        <v>96</v>
      </c>
      <c r="S26" s="64" t="s">
        <v>1024</v>
      </c>
      <c r="T26" s="64" t="s">
        <v>1025</v>
      </c>
      <c r="U26" s="64" t="s">
        <v>1026</v>
      </c>
      <c r="V26" s="68" t="str">
        <f>+CONCATENATE(S26," ",T26," ",U26)</f>
        <v>El Oficial de Evaluación y Seguimiento del CENAM verifica mensualmente el reporte de informes periódicos de material técnico y municiones especiales de ingenieros, que realizan las Unidades Centralizadoras, de acuerdo a la actividad No. 7 de la caracterización PR-A-COING-CENAM-046 del proceso de Gestión de Desminado, con el fin de apoyar los controles  administrativos, a fin de evitar la pérdida del material técnico y municiones especiales de ingenieros, en caso de encontrar novedades se debe informar al Comando Superior para que se tomen las acciones del caso, dejando como evidencia de la verificación un  “informe seguimiento al plan."</v>
      </c>
      <c r="W26" s="47" t="str">
        <f t="shared" si="1"/>
        <v>Probabilidad</v>
      </c>
      <c r="X26" s="69" t="s">
        <v>73</v>
      </c>
      <c r="Y26" s="69" t="s">
        <v>54</v>
      </c>
      <c r="Z26" s="48" t="str">
        <f t="shared" ref="Z26" si="12">IF(AND(X26="Preventivo",Y26="Automático"),"50%",IF(AND(X26="Preventivo",Y26="Manual"),"40%",IF(AND(X26="Detectivo",Y26="Automático"),"40%",IF(AND(X26="Detectivo",Y26="Manual"),"30%",IF(AND(X26="Correctivo",Y26="Automático"),"35%",IF(AND(X26="Correctivo",Y26="Manual"),"25%",""))))))</f>
        <v>30%</v>
      </c>
      <c r="AA26" s="69" t="s">
        <v>55</v>
      </c>
      <c r="AB26" s="69" t="s">
        <v>56</v>
      </c>
      <c r="AC26" s="69" t="s">
        <v>57</v>
      </c>
      <c r="AD26" s="49">
        <f>IFERROR(IF(AND(W25="Probabilidad",W26="Probabilidad"),(AF25-(+AF25*Z26)),IF(W26="Probabilidad",(L25-(+L25*Z26)),IF(W26="Impacto",AF25,""))),"")</f>
        <v>0.252</v>
      </c>
      <c r="AE26" s="224"/>
      <c r="AF26" s="48">
        <f t="shared" ref="AF26" si="13">+AD26</f>
        <v>0.252</v>
      </c>
      <c r="AG26" s="224"/>
      <c r="AH26" s="50">
        <f>IFERROR(IF(AND(W25="Impacto",W26="Impacto"),(AH25-(+AH25*Z26)),IF(W26="Impacto",(P25-(+P25*Z26)),IF(W26="Probabilidad",AH25,""))),"")</f>
        <v>0.8</v>
      </c>
      <c r="AI26" s="226"/>
      <c r="AJ26" s="228"/>
      <c r="AK26" s="4"/>
      <c r="AL26" s="63"/>
      <c r="AM26" s="67"/>
      <c r="AN26" s="52"/>
      <c r="AO26" s="219"/>
      <c r="AP26" s="345"/>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customHeight="1" thickBot="1">
      <c r="A27" s="219"/>
      <c r="B27" s="221"/>
      <c r="C27" s="221"/>
      <c r="D27" s="221"/>
      <c r="E27" s="230"/>
      <c r="F27" s="230"/>
      <c r="G27" s="230"/>
      <c r="H27" s="231"/>
      <c r="I27" s="233"/>
      <c r="J27" s="219"/>
      <c r="K27" s="310"/>
      <c r="L27" s="306"/>
      <c r="M27" s="304"/>
      <c r="N27" s="304"/>
      <c r="O27" s="310"/>
      <c r="P27" s="306"/>
      <c r="Q27" s="312"/>
      <c r="R27" s="63" t="s">
        <v>98</v>
      </c>
      <c r="S27" s="64" t="s">
        <v>111</v>
      </c>
      <c r="T27" s="64" t="s">
        <v>258</v>
      </c>
      <c r="U27" s="64" t="s">
        <v>1027</v>
      </c>
      <c r="V27" s="68" t="str">
        <f t="shared" ref="V27:V31" si="14">+CONCATENATE(S27," ",T27," ",U27)</f>
        <v>El Suboficial de Municiones Especiales de Ingenieros y Suboficial de Equipo Técnico de Explosivos (CENAM) valida mensualmente la confrontación de cargos frente al sistema SAP versus los informes periódicos presentados por las Unidades Centralizadoras de acuerdo a la actividad N° 7 de la caracterización PR-A-COING-CENAM-046 del proceso de Gestión de Desminado, con el fin de apoyar los controles  administrativos, a fin de evitar la pérdida del material técnico y municiones especiales de ingenieros, en caso de encontrar novedades con el inventario del material se debe informar al Comando Superior para que determine las acciones a tomar, dejando como evidencia de la validación el  informe de "registro de la confrontación de cargos."</v>
      </c>
      <c r="W27" s="47" t="str">
        <f t="shared" si="1"/>
        <v>Probabilidad</v>
      </c>
      <c r="X27" s="69" t="s">
        <v>73</v>
      </c>
      <c r="Y27" s="69" t="s">
        <v>54</v>
      </c>
      <c r="Z27" s="48" t="str">
        <f>IF(AND(X27="Preventivo",Y27="Automático"),"50%",IF(AND(X27="Preventivo",Y27="Manual"),"40%",IF(AND(X27="Detectivo",Y27="Automático"),"40%",IF(AND(X27="Detectivo",Y27="Manual"),"30%",IF(AND(X27="Correctivo",Y27="Automático"),"35%",IF(AND(X27="Correctivo",Y27="Manual"),"25%",""))))))</f>
        <v>30%</v>
      </c>
      <c r="AA27" s="69" t="s">
        <v>55</v>
      </c>
      <c r="AB27" s="69" t="s">
        <v>56</v>
      </c>
      <c r="AC27" s="69" t="s">
        <v>57</v>
      </c>
      <c r="AD27" s="49">
        <f t="shared" ref="AD27:AD31" si="15">IFERROR(IF(AND(W26="Probabilidad",W27="Probabilidad"),(AF26-(+AF26*Z27)),IF(W27="Probabilidad",(L26-(+L26*Z27)),IF(W27="Impacto",AF26,""))),"")</f>
        <v>0.1764</v>
      </c>
      <c r="AE27" s="224"/>
      <c r="AF27" s="48">
        <f>+AD27</f>
        <v>0.1764</v>
      </c>
      <c r="AG27" s="224"/>
      <c r="AH27" s="50">
        <f>IFERROR(IF(AND(W25="Impacto",W26="Impacto",W27="Impacto"),(AH26-(+AH26*Z27)),IF(W27="Impacto",(P25-(+P25*Z27)),IF(W27="Probabilidad",AH26,""))),"")</f>
        <v>0.8</v>
      </c>
      <c r="AI27" s="226"/>
      <c r="AJ27" s="228"/>
      <c r="AK27" s="4"/>
      <c r="AL27" s="63"/>
      <c r="AM27" s="67"/>
      <c r="AN27" s="52"/>
      <c r="AO27" s="219"/>
      <c r="AP27" s="345"/>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63"/>
      <c r="S28" s="52"/>
      <c r="T28" s="52"/>
      <c r="U28" s="52"/>
      <c r="V28" s="68" t="str">
        <f t="shared" si="14"/>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5"/>
        <v/>
      </c>
      <c r="AE28" s="224"/>
      <c r="AF28" s="48" t="str">
        <f t="shared" ref="AF28" si="17">+AD28</f>
        <v/>
      </c>
      <c r="AG28" s="224"/>
      <c r="AH28" s="50" t="str">
        <f>IFERROR(IF(AND(W27="Impacto",W28="Impacto"),(AH27-(+AH27*Z28)),IF(W28="Impacto",(P25-(+P25*Z28)),IF(W28="Probabilidad",AH27,""))),"")</f>
        <v/>
      </c>
      <c r="AI28" s="226"/>
      <c r="AJ28" s="228"/>
      <c r="AK28" s="4"/>
      <c r="AL28" s="63"/>
      <c r="AM28" s="67"/>
      <c r="AN28" s="52"/>
      <c r="AO28" s="219"/>
      <c r="AP28" s="345"/>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63"/>
      <c r="S29" s="52"/>
      <c r="T29" s="52"/>
      <c r="U29" s="52"/>
      <c r="V29" s="68" t="str">
        <f t="shared" si="14"/>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5"/>
        <v/>
      </c>
      <c r="AE29" s="224"/>
      <c r="AF29" s="48" t="str">
        <f>+AD29</f>
        <v/>
      </c>
      <c r="AG29" s="224"/>
      <c r="AH29" s="50" t="str">
        <f>IFERROR(IF(AND(W28="Impacto",W29="Impacto"),(AH28-(+AH28*Z29)),IF(W29="Impacto",(P25-(+P25*Z29)),IF(W29="Probabilidad",AH28,""))),"")</f>
        <v/>
      </c>
      <c r="AI29" s="226"/>
      <c r="AJ29" s="228"/>
      <c r="AK29" s="4"/>
      <c r="AL29" s="63"/>
      <c r="AM29" s="67"/>
      <c r="AN29" s="52"/>
      <c r="AO29" s="219"/>
      <c r="AP29" s="345"/>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63"/>
      <c r="S30" s="52"/>
      <c r="T30" s="52"/>
      <c r="U30" s="52"/>
      <c r="V30" s="68" t="str">
        <f t="shared" si="14"/>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5"/>
        <v/>
      </c>
      <c r="AE30" s="224"/>
      <c r="AF30" s="48" t="str">
        <f>+AD30</f>
        <v/>
      </c>
      <c r="AG30" s="224"/>
      <c r="AH30" s="50" t="str">
        <f>IFERROR(IF(AND(W28="Impacto",W29="Impacto",W30="Impacto"),(AH29-(+AH29*Z30)),IF(W30="Impacto",(P25-(+P25*Z30)),IF(W30="Probabilidad",AH29,""))),"")</f>
        <v/>
      </c>
      <c r="AI30" s="226"/>
      <c r="AJ30" s="228"/>
      <c r="AK30" s="4"/>
      <c r="AL30" s="63"/>
      <c r="AM30" s="67"/>
      <c r="AN30" s="52"/>
      <c r="AO30" s="219"/>
      <c r="AP30" s="345"/>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63"/>
      <c r="S31" s="52"/>
      <c r="T31" s="52"/>
      <c r="U31" s="52"/>
      <c r="V31" s="68" t="str">
        <f t="shared" si="14"/>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5"/>
        <v/>
      </c>
      <c r="AE31" s="224"/>
      <c r="AF31" s="48" t="str">
        <f>+AD31</f>
        <v/>
      </c>
      <c r="AG31" s="224"/>
      <c r="AH31" s="50" t="str">
        <f>IFERROR(IF(AND(W28="Impacto",W29="Impacto",W30="Impacto",W31="Impacto"),(AH30-(+AH30*Z31)),IF(W31="Impacto",(P25-(+P25*Z31)),IF(W31="Probabilidad",AH30,""))),"")</f>
        <v/>
      </c>
      <c r="AI31" s="226"/>
      <c r="AJ31" s="228"/>
      <c r="AK31" s="4"/>
      <c r="AL31" s="63"/>
      <c r="AM31" s="67"/>
      <c r="AN31" s="52"/>
      <c r="AO31" s="219"/>
      <c r="AP31" s="346"/>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996</v>
      </c>
      <c r="D32" s="220" t="s">
        <v>1028</v>
      </c>
      <c r="E32" s="229" t="s">
        <v>379</v>
      </c>
      <c r="F32" s="230" t="s">
        <v>1884</v>
      </c>
      <c r="G32" s="230" t="s">
        <v>1029</v>
      </c>
      <c r="H32" s="231" t="str">
        <f t="shared" ref="H32" si="18">+CONCATENATE(E32," ",F32," ",G32)</f>
        <v>Posibilidad de afectación económica y reputacional por  fraude interno en la omisión de los funcionarios que manipulen información, ya sea añadiendo o eliminando datos de los documentos soportes durante la ejecución de las tareas de desminado humanitario, a causa de buscar un beneficio propio o de un tercero.</v>
      </c>
      <c r="I32" s="232" t="s">
        <v>341</v>
      </c>
      <c r="J32" s="219">
        <v>173</v>
      </c>
      <c r="K32" s="310" t="str">
        <f>IF(J32&lt;=0,"",IF(J32&lt;=3,"Muy Baja",IF(J32&lt;=34,"Baja",IF(J32&lt;=600,"Media",IF(J32&lt;=6000,"Alta","Muy Alta")))))</f>
        <v>Media</v>
      </c>
      <c r="L32" s="306">
        <f>IF(K32="","",IF(K32="Muy Baja",0.2,IF(K32="Baja",0.4,IF(K32="Media",0.6,IF(K32="Alta",0.8,IF(K32="Muy Alta",1,))))))</f>
        <v>0.6</v>
      </c>
      <c r="M32" s="304" t="s">
        <v>326</v>
      </c>
      <c r="N32" s="304" t="str">
        <f>IF(NOT(ISERROR(MATCH(M32,'[27]Tabla Impacto'!$B$222:$B$224,0))),'[27]Tabla Impacto'!$F$224,M32)</f>
        <v xml:space="preserve">     Entre 100 y 500 SMLMV </v>
      </c>
      <c r="O32" s="310" t="str">
        <f>IF(OR(N32='[27]Tabla Impacto'!$C$12,N32='[27]Tabla Impacto'!$D$12),"Leve",IF(OR(N32='[27]Tabla Impacto'!$C$13,N32='[27]Tabla Impacto'!$D$13),"Menor",IF(OR(N32='[27]Tabla Impacto'!$C$14,N32='[27]Tabla Impacto'!$D$14),"Moderado",IF(OR(N32='[27]Tabla Impacto'!$C$15,N32='[27]Tabla Impacto'!$D$15),"Mayor",IF(OR(N32='[27]Tabla Impacto'!$C$16,N32='[27]Tabla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1030</v>
      </c>
      <c r="T32" s="67" t="s">
        <v>1031</v>
      </c>
      <c r="U32" s="67" t="s">
        <v>1032</v>
      </c>
      <c r="V32" s="68" t="str">
        <f>+CONCATENATE(S32," ",T32," ",U32)</f>
        <v>El Oficial de operaciones del Batallón de desminado Humanitario verifica mensualmente el cumplimiento de las actas de reunión con la difusión de los boletines emitidos por la Brigada de Desminado Humanitario, con el fin de garantizar que  el personal conozca los estándares Nacionales y los Procedimiento Operacional Aprobados (POA), en caso de no cumplir con la difusión de los boletines se debe informar al Comandante del Batallón para que se realicen las difusiones pendientes, dejando como evidencia de la verificación el "acta de reunión."</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0.36</v>
      </c>
      <c r="AE32" s="224" t="str">
        <f>IFERROR(LOOKUP(LOOKUP(2,1/(AD32:AD38&lt;&gt;""),AD32:AD38),'[27]Opciones Tratamiento'!$I$2:$I$6,'[27]Opciones Tratamiento'!$J$2:$J$6),"")</f>
        <v>Muy Baja</v>
      </c>
      <c r="AF32" s="48">
        <f>+AD32</f>
        <v>0.36</v>
      </c>
      <c r="AG32" s="224" t="str">
        <f>IFERROR(LOOKUP(LOOKUP(2,1/(AH32:AH38&lt;&gt;""),AH32:AH38),'[27]Opciones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58</v>
      </c>
      <c r="AK32" s="4"/>
      <c r="AL32" s="64" t="s">
        <v>177</v>
      </c>
      <c r="AM32" s="64" t="s">
        <v>1033</v>
      </c>
      <c r="AN32" s="5" t="s">
        <v>260</v>
      </c>
      <c r="AO32" s="219" t="s">
        <v>59</v>
      </c>
      <c r="AP32" s="344"/>
      <c r="AQ32" s="336" t="s">
        <v>117</v>
      </c>
      <c r="AR32" s="336"/>
      <c r="AS32" s="336"/>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4"/>
      <c r="N33" s="304"/>
      <c r="O33" s="310"/>
      <c r="P33" s="306"/>
      <c r="Q33" s="312"/>
      <c r="R33" s="63" t="s">
        <v>96</v>
      </c>
      <c r="S33" s="67" t="s">
        <v>116</v>
      </c>
      <c r="T33" s="67" t="s">
        <v>1885</v>
      </c>
      <c r="U33" s="67" t="s">
        <v>1886</v>
      </c>
      <c r="V33" s="68" t="str">
        <f>+CONCATENATE(S33," ",T33," ",U33)</f>
        <v>El oficial de operaciones de la Brigada de desminado Humanitario verifica semestralmente el desarrollo de las  operaciones de desminado humanitario, de acuerdo al plan de trabajo establecido por sección de Operaciones de la BRDEH, corroborando el correcto desarrollo de los POA (Procedimiento operacional aprobado), con el fin de evitar las no conformidades en el desarrollo de las operaciones, en caso que no se pueda dar cumplimiento al plan se debe reprogramar las visitas técnicas, dejando como evidencia de la verificación el "informe de revista."</v>
      </c>
      <c r="W33" s="47" t="str">
        <f t="shared" si="1"/>
        <v>Probabilidad</v>
      </c>
      <c r="X33" s="69" t="s">
        <v>73</v>
      </c>
      <c r="Y33" s="69" t="s">
        <v>54</v>
      </c>
      <c r="Z33" s="48" t="str">
        <f t="shared" ref="Z33" si="19">IF(AND(X33="Preventivo",Y33="Automático"),"50%",IF(AND(X33="Preventivo",Y33="Manual"),"40%",IF(AND(X33="Detectivo",Y33="Automático"),"40%",IF(AND(X33="Detectivo",Y33="Manual"),"30%",IF(AND(X33="Correctivo",Y33="Automático"),"35%",IF(AND(X33="Correctivo",Y33="Manual"),"25%",""))))))</f>
        <v>30%</v>
      </c>
      <c r="AA33" s="69" t="s">
        <v>55</v>
      </c>
      <c r="AB33" s="69" t="s">
        <v>56</v>
      </c>
      <c r="AC33" s="69" t="s">
        <v>57</v>
      </c>
      <c r="AD33" s="49">
        <f>IFERROR(IF(AND(W32="Probabilidad",W33="Probabilidad"),(AF32-(+AF32*Z33)),IF(W33="Probabilidad",(L32-(+L32*Z33)),IF(W33="Impacto",AF32,""))),"")</f>
        <v>0.252</v>
      </c>
      <c r="AE33" s="224"/>
      <c r="AF33" s="48">
        <f t="shared" ref="AF33" si="20">+AD33</f>
        <v>0.252</v>
      </c>
      <c r="AG33" s="224"/>
      <c r="AH33" s="50">
        <f>IFERROR(IF(AND(W32="Impacto",W33="Impacto"),(AH32-(+AH32*Z33)),IF(W33="Impacto",(P32-(+P32*Z33)),IF(W33="Probabilidad",AH32,""))),"")</f>
        <v>0.8</v>
      </c>
      <c r="AI33" s="226"/>
      <c r="AJ33" s="228"/>
      <c r="AK33" s="4"/>
      <c r="AL33" s="63"/>
      <c r="AM33" s="67"/>
      <c r="AN33" s="52"/>
      <c r="AO33" s="219"/>
      <c r="AP33" s="345"/>
      <c r="AQ33" s="336"/>
      <c r="AR33" s="336"/>
      <c r="AS33" s="336"/>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4"/>
      <c r="N34" s="304"/>
      <c r="O34" s="310"/>
      <c r="P34" s="306"/>
      <c r="Q34" s="312"/>
      <c r="R34" s="63" t="s">
        <v>98</v>
      </c>
      <c r="S34" s="67" t="s">
        <v>1034</v>
      </c>
      <c r="T34" s="67" t="s">
        <v>261</v>
      </c>
      <c r="U34" s="67" t="s">
        <v>1035</v>
      </c>
      <c r="V34" s="68" t="str">
        <f t="shared" ref="V34:V38" si="21">+CONCATENATE(S34," ",T34," ",U34)</f>
        <v>El suboficial de calidad del Batallón valida mensualmente el acta de compromiso a los supervisores y lideres responsables de las diferentes tareas de Desminado Humanitario, sobre el manejo transparente de la información que se consigna en los diferentes reportes y documentos de apoyo de acuerdo a la Caracterización del proceso de Desminado, con el fin de corroborar la ejecución de los compromisos adquiridos en el cumplimiento del desarrollo de las operaciones de desminado humanitario, en caso de no cumplir con los compromisos adquiridos se debe informar al Comandante de la Brigada, dejando como evidencia de la validación el "acta de compromiso."</v>
      </c>
      <c r="W34" s="47" t="str">
        <f t="shared" si="1"/>
        <v>Probabilidad</v>
      </c>
      <c r="X34" s="69" t="s">
        <v>73</v>
      </c>
      <c r="Y34" s="69" t="s">
        <v>54</v>
      </c>
      <c r="Z34" s="48" t="str">
        <f>IF(AND(X34="Preventivo",Y34="Automático"),"50%",IF(AND(X34="Preventivo",Y34="Manual"),"40%",IF(AND(X34="Detectivo",Y34="Automático"),"40%",IF(AND(X34="Detectivo",Y34="Manual"),"30%",IF(AND(X34="Correctivo",Y34="Automático"),"35%",IF(AND(X34="Correctivo",Y34="Manual"),"25%",""))))))</f>
        <v>30%</v>
      </c>
      <c r="AA34" s="69" t="s">
        <v>55</v>
      </c>
      <c r="AB34" s="69" t="s">
        <v>56</v>
      </c>
      <c r="AC34" s="69" t="s">
        <v>57</v>
      </c>
      <c r="AD34" s="49">
        <f t="shared" ref="AD34:AD38" si="22">IFERROR(IF(AND(W33="Probabilidad",W34="Probabilidad"),(AF33-(+AF33*Z34)),IF(W34="Probabilidad",(L33-(+L33*Z34)),IF(W34="Impacto",AF33,""))),"")</f>
        <v>0.1764</v>
      </c>
      <c r="AE34" s="224"/>
      <c r="AF34" s="48">
        <f>+AD34</f>
        <v>0.1764</v>
      </c>
      <c r="AG34" s="224"/>
      <c r="AH34" s="50">
        <f>IFERROR(IF(AND(W32="Impacto",W33="Impacto",W34="Impacto"),(AH33-(+AH33*Z34)),IF(W34="Impacto",(P32-(+P32*Z34)),IF(W34="Probabilidad",AH33,""))),"")</f>
        <v>0.8</v>
      </c>
      <c r="AI34" s="226"/>
      <c r="AJ34" s="228"/>
      <c r="AK34" s="4"/>
      <c r="AL34" s="63"/>
      <c r="AM34" s="67"/>
      <c r="AN34" s="52"/>
      <c r="AO34" s="219"/>
      <c r="AP34" s="345"/>
      <c r="AQ34" s="336"/>
      <c r="AR34" s="336"/>
      <c r="AS34" s="336"/>
      <c r="AT34" s="43"/>
      <c r="AU34" s="43"/>
      <c r="AV34" s="43"/>
      <c r="AW34" s="43"/>
      <c r="AX34" s="43"/>
      <c r="AY34" s="43"/>
      <c r="AZ34" s="43"/>
      <c r="BA34" s="43"/>
      <c r="BB34" s="43"/>
      <c r="BC34" s="43"/>
      <c r="BD34" s="43"/>
      <c r="BE34" s="43"/>
      <c r="BF34" s="43"/>
      <c r="BG34" s="43"/>
      <c r="BH34" s="43"/>
      <c r="BI34" s="43"/>
      <c r="BJ34" s="43"/>
      <c r="BK34" s="43"/>
    </row>
    <row r="35" spans="1:63" s="44" customFormat="1" ht="150" customHeight="1">
      <c r="A35" s="219"/>
      <c r="B35" s="221"/>
      <c r="C35" s="221"/>
      <c r="D35" s="221"/>
      <c r="E35" s="230"/>
      <c r="F35" s="230"/>
      <c r="G35" s="230"/>
      <c r="H35" s="231"/>
      <c r="I35" s="233"/>
      <c r="J35" s="219"/>
      <c r="K35" s="310"/>
      <c r="L35" s="306"/>
      <c r="M35" s="304"/>
      <c r="N35" s="304"/>
      <c r="O35" s="310"/>
      <c r="P35" s="306"/>
      <c r="Q35" s="312"/>
      <c r="R35" s="63" t="s">
        <v>99</v>
      </c>
      <c r="S35" s="52" t="s">
        <v>1034</v>
      </c>
      <c r="T35" s="148" t="s">
        <v>259</v>
      </c>
      <c r="U35" s="148" t="s">
        <v>1036</v>
      </c>
      <c r="V35" s="68" t="str">
        <f t="shared" si="21"/>
        <v>El suboficial de calidad del Batallón verifica mensualmente las actividades desarrolladas por los supervisores de acuerdo al Procedimiento Operacional Aprobado N°06 (Aseguramiento y Control de Calidad Interna) y el seguimiento y control de las visitas del componente de monitoreo externo OEA de acuerdo a la Norma Técnica de Calidad 6484 (Anexo A) corroborando el correcto desarrollo y cumplimiento del procedimiento, con el fin de evitar no conformidades en el proceso, en caso de que el Batallón no cumpla con la actividad la Brigada debe realizar el informe con las novedades, dejando como evidencia de la verificación el "informe de actividades."</v>
      </c>
      <c r="W35" s="47" t="str">
        <f t="shared" si="1"/>
        <v>Probabilidad</v>
      </c>
      <c r="X35" s="69" t="s">
        <v>73</v>
      </c>
      <c r="Y35" s="69" t="s">
        <v>54</v>
      </c>
      <c r="Z35" s="48" t="str">
        <f t="shared" ref="Z35" si="23">IF(AND(X35="Preventivo",Y35="Automático"),"50%",IF(AND(X35="Preventivo",Y35="Manual"),"40%",IF(AND(X35="Detectivo",Y35="Automático"),"40%",IF(AND(X35="Detectivo",Y35="Manual"),"30%",IF(AND(X35="Correctivo",Y35="Automático"),"35%",IF(AND(X35="Correctivo",Y35="Manual"),"25%",""))))))</f>
        <v>30%</v>
      </c>
      <c r="AA35" s="69" t="s">
        <v>55</v>
      </c>
      <c r="AB35" s="69" t="s">
        <v>56</v>
      </c>
      <c r="AC35" s="69" t="s">
        <v>57</v>
      </c>
      <c r="AD35" s="49">
        <f t="shared" si="22"/>
        <v>0.12348000000000001</v>
      </c>
      <c r="AE35" s="224"/>
      <c r="AF35" s="48">
        <f t="shared" ref="AF35" si="24">+AD35</f>
        <v>0.12348000000000001</v>
      </c>
      <c r="AG35" s="224"/>
      <c r="AH35" s="50">
        <f>IFERROR(IF(AND(W34="Impacto",W35="Impacto"),(AH34-(+AH34*Z35)),IF(W35="Impacto",(P32-(+P32*Z35)),IF(W35="Probabilidad",AH34,""))),"")</f>
        <v>0.8</v>
      </c>
      <c r="AI35" s="226"/>
      <c r="AJ35" s="228"/>
      <c r="AK35" s="4"/>
      <c r="AL35" s="63"/>
      <c r="AM35" s="67"/>
      <c r="AN35" s="52"/>
      <c r="AO35" s="219"/>
      <c r="AP35" s="345"/>
      <c r="AQ35" s="336"/>
      <c r="AR35" s="336"/>
      <c r="AS35" s="336"/>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63"/>
      <c r="S36" s="52"/>
      <c r="T36" s="52"/>
      <c r="U36" s="52"/>
      <c r="V36" s="68" t="str">
        <f t="shared" si="21"/>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2"/>
        <v/>
      </c>
      <c r="AE36" s="224"/>
      <c r="AF36" s="48" t="str">
        <f>+AD36</f>
        <v/>
      </c>
      <c r="AG36" s="224"/>
      <c r="AH36" s="50" t="str">
        <f>IFERROR(IF(AND(W35="Impacto",W36="Impacto"),(AH35-(+AH35*Z36)),IF(W36="Impacto",(P32-(+P32*Z36)),IF(W36="Probabilidad",AH35,""))),"")</f>
        <v/>
      </c>
      <c r="AI36" s="226"/>
      <c r="AJ36" s="228"/>
      <c r="AK36" s="4"/>
      <c r="AL36" s="63"/>
      <c r="AM36" s="67"/>
      <c r="AN36" s="52"/>
      <c r="AO36" s="219"/>
      <c r="AP36" s="345"/>
      <c r="AQ36" s="336"/>
      <c r="AR36" s="336"/>
      <c r="AS36" s="336"/>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63"/>
      <c r="S37" s="52"/>
      <c r="T37" s="52"/>
      <c r="U37" s="52"/>
      <c r="V37" s="68" t="str">
        <f t="shared" si="21"/>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2"/>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6"/>
      <c r="AR37" s="336"/>
      <c r="AS37" s="336"/>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63"/>
      <c r="S38" s="52"/>
      <c r="T38" s="52"/>
      <c r="U38" s="52"/>
      <c r="V38" s="68" t="str">
        <f t="shared" si="21"/>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2"/>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6"/>
      <c r="AR38" s="336"/>
      <c r="AS38" s="336"/>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IF(NOT(ISERROR(MATCH(M39,'[27]Tabla Impacto'!$B$222:$B$224,0))),'[27]Tabla Impacto'!$F$224,M39)</f>
        <v>0</v>
      </c>
      <c r="O39" s="310" t="str">
        <f>IF(OR(N39='[27]Tabla Impacto'!$C$12,N39='[27]Tabla Impacto'!$D$12),"Leve",IF(OR(N39='[27]Tabla Impacto'!$C$13,N39='[27]Tabla Impacto'!$D$13),"Menor",IF(OR(N39='[27]Tabla Impacto'!$C$14,N39='[27]Tabla Impacto'!$D$14),"Moderado",IF(OR(N39='[27]Tabla Impacto'!$C$15,N39='[27]Tabla Impacto'!$D$15),"Mayor",IF(OR(N39='[27]Tabla Impacto'!$C$16,N39='[27]Tabla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IFERROR(LOOKUP(LOOKUP(2,1/(AD39:AD45&lt;&gt;""),AD39:AD45),'[27]Opciones Tratamiento'!$I$2:$I$6,'[27]Opciones Tratamiento'!$J$2:$J$6),"")</f>
        <v/>
      </c>
      <c r="AF39" s="48" t="str">
        <f>+AD39</f>
        <v/>
      </c>
      <c r="AG39" s="224" t="str">
        <f>IFERROR(LOOKUP(LOOKUP(2,1/(AH39:AH45&lt;&gt;""),AH39:AH45),'[27]Opciones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63"/>
      <c r="AM39" s="67"/>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63"/>
      <c r="AM40" s="67"/>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63"/>
      <c r="S41" s="52"/>
      <c r="T41" s="52"/>
      <c r="U41" s="52"/>
      <c r="V41" s="68" t="str">
        <f t="shared" ref="V41:V45" si="28">+CONCATENATE(S41,"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63"/>
      <c r="AM41" s="67"/>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63"/>
      <c r="S42" s="52"/>
      <c r="T42" s="52"/>
      <c r="U42" s="52"/>
      <c r="V42" s="68" t="str">
        <f t="shared" si="28"/>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9"/>
        <v/>
      </c>
      <c r="AE42" s="224"/>
      <c r="AF42" s="48" t="str">
        <f t="shared" ref="AF42" si="31">+AD42</f>
        <v/>
      </c>
      <c r="AG42" s="224"/>
      <c r="AH42" s="50" t="str">
        <f>IFERROR(IF(AND(W41="Impacto",W42="Impacto"),(AH41-(+AH41*Z42)),IF(W42="Impacto",(P39-(+P39*Z42)),IF(W42="Probabilidad",AH41,""))),"")</f>
        <v/>
      </c>
      <c r="AI42" s="226"/>
      <c r="AJ42" s="228"/>
      <c r="AK42" s="4"/>
      <c r="AL42" s="63"/>
      <c r="AM42" s="67"/>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63"/>
      <c r="S43" s="52"/>
      <c r="T43" s="52"/>
      <c r="U43" s="52"/>
      <c r="V43" s="68" t="str">
        <f t="shared" si="28"/>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9"/>
        <v/>
      </c>
      <c r="AE43" s="224"/>
      <c r="AF43" s="48" t="str">
        <f>+AD43</f>
        <v/>
      </c>
      <c r="AG43" s="224"/>
      <c r="AH43" s="50" t="str">
        <f>IFERROR(IF(AND(W42="Impacto",W43="Impacto"),(AH42-(+AH42*Z43)),IF(W43="Impacto",(P39-(+P39*Z43)),IF(W43="Probabilidad",AH42,""))),"")</f>
        <v/>
      </c>
      <c r="AI43" s="226"/>
      <c r="AJ43" s="228"/>
      <c r="AK43" s="4"/>
      <c r="AL43" s="63"/>
      <c r="AM43" s="67"/>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63"/>
      <c r="S44" s="52"/>
      <c r="T44" s="52"/>
      <c r="U44" s="52"/>
      <c r="V44" s="68" t="str">
        <f t="shared" si="28"/>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9"/>
        <v/>
      </c>
      <c r="AE44" s="224"/>
      <c r="AF44" s="48" t="str">
        <f>+AD44</f>
        <v/>
      </c>
      <c r="AG44" s="224"/>
      <c r="AH44" s="50" t="str">
        <f>IFERROR(IF(AND(W42="Impacto",W43="Impacto",W44="Impacto"),(AH43-(+AH43*Z44)),IF(W44="Impacto",(P39-(+P39*Z44)),IF(W44="Probabilidad",AH43,""))),"")</f>
        <v/>
      </c>
      <c r="AI44" s="226"/>
      <c r="AJ44" s="228"/>
      <c r="AK44" s="4"/>
      <c r="AL44" s="63"/>
      <c r="AM44" s="67"/>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63"/>
      <c r="S45" s="52"/>
      <c r="T45" s="52"/>
      <c r="U45" s="52"/>
      <c r="V45" s="68" t="str">
        <f t="shared" si="28"/>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9"/>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IF(NOT(ISERROR(MATCH(M46,'[27]Tabla Impacto'!$B$222:$B$224,0))),'[27]Tabla Impacto'!$F$224,M46)</f>
        <v>0</v>
      </c>
      <c r="O46" s="310" t="str">
        <f>IF(OR(N46='[27]Tabla Impacto'!$C$12,N46='[27]Tabla Impacto'!$D$12),"Leve",IF(OR(N46='[27]Tabla Impacto'!$C$13,N46='[27]Tabla Impacto'!$D$13),"Menor",IF(OR(N46='[27]Tabla Impacto'!$C$14,N46='[27]Tabla Impacto'!$D$14),"Moderado",IF(OR(N46='[27]Tabla Impacto'!$C$15,N46='[27]Tabla Impacto'!$D$15),"Mayor",IF(OR(N46='[27]Tabla Impacto'!$C$16,N46='[27]Tabla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IFERROR(LOOKUP(LOOKUP(2,1/(AD46:AD52&lt;&gt;""),AD46:AD52),'[27]Opciones Tratamiento'!$I$2:$I$6,'[27]Opciones Tratamiento'!$J$2:$J$6),"")</f>
        <v/>
      </c>
      <c r="AF46" s="48" t="str">
        <f>+AD46</f>
        <v/>
      </c>
      <c r="AG46" s="224" t="str">
        <f>IFERROR(LOOKUP(LOOKUP(2,1/(AH46:AH52&lt;&gt;""),AH46:AH52),'[27]Opciones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63"/>
      <c r="S48" s="52"/>
      <c r="T48" s="52"/>
      <c r="U48" s="52"/>
      <c r="V48" s="68" t="str">
        <f t="shared" ref="V48:V52" si="35">+CONCATENATE(S48,"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63"/>
      <c r="S49" s="52"/>
      <c r="T49" s="52"/>
      <c r="U49" s="52"/>
      <c r="V49" s="68" t="str">
        <f t="shared" si="35"/>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6"/>
        <v/>
      </c>
      <c r="AE49" s="224"/>
      <c r="AF49" s="48" t="str">
        <f t="shared" ref="AF49" si="38">+AD49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63"/>
      <c r="S50" s="52"/>
      <c r="T50" s="52"/>
      <c r="U50" s="52"/>
      <c r="V50" s="68" t="str">
        <f t="shared" si="35"/>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6"/>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63"/>
      <c r="S51" s="52"/>
      <c r="T51" s="52"/>
      <c r="U51" s="52"/>
      <c r="V51" s="68" t="str">
        <f t="shared" si="35"/>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6"/>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63"/>
      <c r="S52" s="52"/>
      <c r="T52" s="52"/>
      <c r="U52" s="52"/>
      <c r="V52" s="68" t="str">
        <f t="shared" si="35"/>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6"/>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IF(NOT(ISERROR(MATCH(M53,'[27]Tabla Impacto'!$B$222:$B$224,0))),'[27]Tabla Impacto'!$F$224,M53)</f>
        <v>0</v>
      </c>
      <c r="O53" s="310" t="str">
        <f>IF(OR(N53='[27]Tabla Impacto'!$C$12,N53='[27]Tabla Impacto'!$D$12),"Leve",IF(OR(N53='[27]Tabla Impacto'!$C$13,N53='[27]Tabla Impacto'!$D$13),"Menor",IF(OR(N53='[27]Tabla Impacto'!$C$14,N53='[27]Tabla Impacto'!$D$14),"Moderado",IF(OR(N53='[27]Tabla Impacto'!$C$15,N53='[27]Tabla Impacto'!$D$15),"Mayor",IF(OR(N53='[27]Tabla Impacto'!$C$16,N53='[27]Tabla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IFERROR(LOOKUP(LOOKUP(2,1/(AD53:AD59&lt;&gt;""),AD53:AD59),'[27]Opciones Tratamiento'!$I$2:$I$6,'[27]Opciones Tratamiento'!$J$2:$J$6),"")</f>
        <v/>
      </c>
      <c r="AF53" s="48" t="str">
        <f>+AD53</f>
        <v/>
      </c>
      <c r="AG53" s="224" t="str">
        <f>IFERROR(LOOKUP(LOOKUP(2,1/(AH53:AH59&lt;&gt;""),AH53:AH59),'[27]Opciones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63"/>
      <c r="S55" s="52"/>
      <c r="T55" s="52"/>
      <c r="U55" s="52"/>
      <c r="V55" s="68" t="str">
        <f t="shared" ref="V55:V59" si="42">+CONCATENATE(S55,"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63"/>
      <c r="S56" s="52"/>
      <c r="T56" s="52"/>
      <c r="U56" s="52"/>
      <c r="V56" s="68" t="str">
        <f t="shared" si="42"/>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3"/>
        <v/>
      </c>
      <c r="AE56" s="224"/>
      <c r="AF56" s="48" t="str">
        <f t="shared" ref="AF56" si="45">+AD56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63"/>
      <c r="S57" s="52"/>
      <c r="T57" s="52"/>
      <c r="U57" s="52"/>
      <c r="V57" s="68" t="str">
        <f t="shared" si="42"/>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3"/>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63"/>
      <c r="S58" s="52"/>
      <c r="T58" s="52"/>
      <c r="U58" s="52"/>
      <c r="V58" s="68" t="str">
        <f t="shared" si="42"/>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3"/>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63"/>
      <c r="S59" s="52"/>
      <c r="T59" s="52"/>
      <c r="U59" s="52"/>
      <c r="V59" s="68" t="str">
        <f t="shared" si="42"/>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3"/>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IF(NOT(ISERROR(MATCH(M60,'[27]Tabla Impacto'!$B$222:$B$224,0))),'[27]Tabla Impacto'!$F$224,M60)</f>
        <v>0</v>
      </c>
      <c r="O60" s="310" t="str">
        <f>IF(OR(N60='[27]Tabla Impacto'!$C$12,N60='[27]Tabla Impacto'!$D$12),"Leve",IF(OR(N60='[27]Tabla Impacto'!$C$13,N60='[27]Tabla Impacto'!$D$13),"Menor",IF(OR(N60='[27]Tabla Impacto'!$C$14,N60='[27]Tabla Impacto'!$D$14),"Moderado",IF(OR(N60='[27]Tabla Impacto'!$C$15,N60='[27]Tabla Impacto'!$D$15),"Mayor",IF(OR(N60='[27]Tabla Impacto'!$C$16,N60='[27]Tabla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IFERROR(LOOKUP(LOOKUP(2,1/(AD60:AD66&lt;&gt;""),AD60:AD66),'[27]Opciones Tratamiento'!$I$2:$I$6,'[27]Opciones Tratamiento'!$J$2:$J$6),"")</f>
        <v/>
      </c>
      <c r="AF60" s="48" t="str">
        <f>+AD60</f>
        <v/>
      </c>
      <c r="AG60" s="224" t="str">
        <f>IFERROR(LOOKUP(LOOKUP(2,1/(AH60:AH66&lt;&gt;""),AH60:AH66),'[27]Opciones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63"/>
      <c r="S62" s="52"/>
      <c r="T62" s="52"/>
      <c r="U62" s="52"/>
      <c r="V62" s="68" t="str">
        <f t="shared" ref="V62:V66" si="49">+CONCATENATE(S62,"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63"/>
      <c r="S63" s="52"/>
      <c r="T63" s="52"/>
      <c r="U63" s="52"/>
      <c r="V63" s="68" t="str">
        <f t="shared" si="49"/>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50"/>
        <v/>
      </c>
      <c r="AE63" s="224"/>
      <c r="AF63" s="48" t="str">
        <f t="shared" ref="AF63:AF65" si="52">+AD63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63"/>
      <c r="S64" s="52"/>
      <c r="T64" s="52"/>
      <c r="U64" s="52"/>
      <c r="V64" s="68" t="str">
        <f t="shared" si="49"/>
        <v xml:space="preserve">  </v>
      </c>
      <c r="W64" s="47" t="str">
        <f t="shared" si="1"/>
        <v/>
      </c>
      <c r="X64" s="69"/>
      <c r="Y64" s="69"/>
      <c r="Z64" s="48" t="str">
        <f t="shared" si="51"/>
        <v/>
      </c>
      <c r="AA64" s="69"/>
      <c r="AB64" s="69"/>
      <c r="AC64" s="69"/>
      <c r="AD64" s="49" t="str">
        <f t="shared" si="50"/>
        <v/>
      </c>
      <c r="AE64" s="224"/>
      <c r="AF64" s="48" t="str">
        <f t="shared" si="52"/>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63"/>
      <c r="S65" s="52"/>
      <c r="T65" s="52"/>
      <c r="U65" s="52"/>
      <c r="V65" s="68" t="str">
        <f t="shared" si="49"/>
        <v xml:space="preserve">  </v>
      </c>
      <c r="W65" s="47" t="str">
        <f t="shared" si="1"/>
        <v/>
      </c>
      <c r="X65" s="69"/>
      <c r="Y65" s="69"/>
      <c r="Z65" s="48" t="str">
        <f t="shared" si="51"/>
        <v/>
      </c>
      <c r="AA65" s="69"/>
      <c r="AB65" s="69"/>
      <c r="AC65" s="69"/>
      <c r="AD65" s="49" t="str">
        <f t="shared" si="50"/>
        <v/>
      </c>
      <c r="AE65" s="224"/>
      <c r="AF65" s="48" t="str">
        <f t="shared" si="52"/>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63"/>
      <c r="S66" s="52"/>
      <c r="T66" s="52"/>
      <c r="U66" s="52"/>
      <c r="V66" s="68" t="str">
        <f t="shared" si="49"/>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50"/>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IF(NOT(ISERROR(MATCH(M67,'[27]Tabla Impacto'!$B$222:$B$224,0))),'[27]Tabla Impacto'!$F$224,M67)</f>
        <v>0</v>
      </c>
      <c r="O67" s="310" t="str">
        <f>IF(OR(N67='[27]Tabla Impacto'!$C$12,N67='[27]Tabla Impacto'!$D$12),"Leve",IF(OR(N67='[27]Tabla Impacto'!$C$13,N67='[27]Tabla Impacto'!$D$13),"Menor",IF(OR(N67='[27]Tabla Impacto'!$C$14,N67='[27]Tabla Impacto'!$D$14),"Moderado",IF(OR(N67='[27]Tabla Impacto'!$C$15,N67='[27]Tabla Impacto'!$D$15),"Mayor",IF(OR(N67='[27]Tabla Impacto'!$C$16,N67='[27]Tabla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IFERROR(LOOKUP(LOOKUP(2,1/(AD67:AD73&lt;&gt;""),AD67:AD73),'[27]Opciones Tratamiento'!$I$2:$I$6,'[27]Opciones Tratamiento'!$J$2:$J$6),"")</f>
        <v/>
      </c>
      <c r="AF67" s="48" t="str">
        <f>+AD67</f>
        <v/>
      </c>
      <c r="AG67" s="224" t="str">
        <f>IFERROR(LOOKUP(LOOKUP(2,1/(AH67:AH73&lt;&gt;""),AH67:AH73),'[27]Opciones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63"/>
      <c r="S69" s="52"/>
      <c r="T69" s="52"/>
      <c r="U69" s="52"/>
      <c r="V69" s="68" t="str">
        <f t="shared" ref="V69:V73" si="56">+CONCATENATE(S69,"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63"/>
      <c r="S70" s="52"/>
      <c r="T70" s="52"/>
      <c r="U70" s="52"/>
      <c r="V70" s="68" t="str">
        <f t="shared" si="56"/>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7"/>
        <v/>
      </c>
      <c r="AE70" s="224"/>
      <c r="AF70" s="48" t="str">
        <f t="shared" ref="AF70:AF72" si="59">+AD70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63"/>
      <c r="S71" s="52"/>
      <c r="T71" s="52"/>
      <c r="U71" s="52"/>
      <c r="V71" s="68" t="str">
        <f t="shared" si="56"/>
        <v xml:space="preserve">  </v>
      </c>
      <c r="W71" s="47" t="str">
        <f t="shared" si="1"/>
        <v/>
      </c>
      <c r="X71" s="69"/>
      <c r="Y71" s="69"/>
      <c r="Z71" s="48" t="str">
        <f t="shared" si="58"/>
        <v/>
      </c>
      <c r="AA71" s="69"/>
      <c r="AB71" s="69"/>
      <c r="AC71" s="69"/>
      <c r="AD71" s="49" t="str">
        <f t="shared" si="57"/>
        <v/>
      </c>
      <c r="AE71" s="224"/>
      <c r="AF71" s="48" t="str">
        <f t="shared" si="59"/>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63"/>
      <c r="S72" s="52"/>
      <c r="T72" s="52"/>
      <c r="U72" s="52"/>
      <c r="V72" s="68" t="str">
        <f t="shared" si="56"/>
        <v xml:space="preserve">  </v>
      </c>
      <c r="W72" s="47" t="str">
        <f t="shared" si="1"/>
        <v/>
      </c>
      <c r="X72" s="69"/>
      <c r="Y72" s="69"/>
      <c r="Z72" s="48" t="str">
        <f t="shared" si="58"/>
        <v/>
      </c>
      <c r="AA72" s="69"/>
      <c r="AB72" s="69"/>
      <c r="AC72" s="69"/>
      <c r="AD72" s="49" t="str">
        <f t="shared" si="57"/>
        <v/>
      </c>
      <c r="AE72" s="224"/>
      <c r="AF72" s="48" t="str">
        <f t="shared" si="59"/>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63"/>
      <c r="S73" s="52"/>
      <c r="T73" s="52"/>
      <c r="U73" s="52"/>
      <c r="V73" s="68" t="str">
        <f t="shared" si="56"/>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7"/>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IF(NOT(ISERROR(MATCH(M74,'[27]Tabla Impacto'!$B$222:$B$224,0))),'[27]Tabla Impacto'!$F$224,M74)</f>
        <v>0</v>
      </c>
      <c r="O74" s="310" t="str">
        <f>IF(OR(N74='[27]Tabla Impacto'!$C$12,N74='[27]Tabla Impacto'!$D$12),"Leve",IF(OR(N74='[27]Tabla Impacto'!$C$13,N74='[27]Tabla Impacto'!$D$13),"Menor",IF(OR(N74='[27]Tabla Impacto'!$C$14,N74='[27]Tabla Impacto'!$D$14),"Moderado",IF(OR(N74='[27]Tabla Impacto'!$C$15,N74='[27]Tabla Impacto'!$D$15),"Mayor",IF(OR(N74='[27]Tabla Impacto'!$C$16,N74='[27]Tabla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IFERROR(LOOKUP(LOOKUP(2,1/(AD74:AD80&lt;&gt;""),AD74:AD80),'[27]Opciones Tratamiento'!$I$2:$I$6,'[27]Opciones Tratamiento'!$J$2:$J$6),"")</f>
        <v/>
      </c>
      <c r="AF74" s="48" t="str">
        <f>+AD74</f>
        <v/>
      </c>
      <c r="AG74" s="224" t="str">
        <f>IFERROR(LOOKUP(LOOKUP(2,1/(AH74:AH80&lt;&gt;""),AH74:AH80),'[27]Opciones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63"/>
      <c r="S76" s="52"/>
      <c r="T76" s="52"/>
      <c r="U76" s="52"/>
      <c r="V76" s="68" t="str">
        <f t="shared" ref="V76:V80" si="63">+CONCATENATE(S76," ",T76," ",U76)</f>
        <v xml:space="preserve">  </v>
      </c>
      <c r="W76" s="47" t="str">
        <f t="shared" ref="W76:W94" si="64">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63"/>
      <c r="S77" s="52"/>
      <c r="T77" s="52"/>
      <c r="U77" s="52"/>
      <c r="V77" s="68" t="str">
        <f t="shared" si="63"/>
        <v xml:space="preserve">  </v>
      </c>
      <c r="W77" s="47" t="str">
        <f t="shared" si="64"/>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5"/>
        <v/>
      </c>
      <c r="AE77" s="224"/>
      <c r="AF77" s="48" t="str">
        <f t="shared" ref="AF77:AF79" si="67">+AD77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63"/>
      <c r="S78" s="52"/>
      <c r="T78" s="52"/>
      <c r="U78" s="52"/>
      <c r="V78" s="68" t="str">
        <f t="shared" si="63"/>
        <v xml:space="preserve">  </v>
      </c>
      <c r="W78" s="47" t="str">
        <f t="shared" si="64"/>
        <v/>
      </c>
      <c r="X78" s="69"/>
      <c r="Y78" s="69"/>
      <c r="Z78" s="48" t="str">
        <f t="shared" si="66"/>
        <v/>
      </c>
      <c r="AA78" s="69"/>
      <c r="AB78" s="69"/>
      <c r="AC78" s="69"/>
      <c r="AD78" s="49" t="str">
        <f t="shared" si="65"/>
        <v/>
      </c>
      <c r="AE78" s="224"/>
      <c r="AF78" s="48" t="str">
        <f t="shared" si="67"/>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63"/>
      <c r="S79" s="52"/>
      <c r="T79" s="52"/>
      <c r="U79" s="52"/>
      <c r="V79" s="68" t="str">
        <f t="shared" si="63"/>
        <v xml:space="preserve">  </v>
      </c>
      <c r="W79" s="47" t="str">
        <f t="shared" si="64"/>
        <v/>
      </c>
      <c r="X79" s="69"/>
      <c r="Y79" s="69"/>
      <c r="Z79" s="48" t="str">
        <f t="shared" si="66"/>
        <v/>
      </c>
      <c r="AA79" s="69"/>
      <c r="AB79" s="69"/>
      <c r="AC79" s="69"/>
      <c r="AD79" s="49" t="str">
        <f t="shared" si="65"/>
        <v/>
      </c>
      <c r="AE79" s="224"/>
      <c r="AF79" s="48" t="str">
        <f t="shared" si="67"/>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63"/>
      <c r="S80" s="52"/>
      <c r="T80" s="52"/>
      <c r="U80" s="52"/>
      <c r="V80" s="68" t="str">
        <f t="shared" si="63"/>
        <v xml:space="preserve">  </v>
      </c>
      <c r="W80" s="47" t="str">
        <f t="shared" si="64"/>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5"/>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IF(NOT(ISERROR(MATCH(M81,'[27]Tabla Impacto'!$B$222:$B$224,0))),'[27]Tabla Impacto'!$F$224,M81)</f>
        <v>0</v>
      </c>
      <c r="O81" s="310" t="str">
        <f>IF(OR(N81='[27]Tabla Impacto'!$C$12,N81='[27]Tabla Impacto'!$D$12),"Leve",IF(OR(N81='[27]Tabla Impacto'!$C$13,N81='[27]Tabla Impacto'!$D$13),"Menor",IF(OR(N81='[27]Tabla Impacto'!$C$14,N81='[27]Tabla Impacto'!$D$14),"Moderado",IF(OR(N81='[27]Tabla Impacto'!$C$15,N81='[27]Tabla Impacto'!$D$15),"Mayor",IF(OR(N81='[27]Tabla Impacto'!$C$16,N81='[27]Tabla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4"/>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IFERROR(LOOKUP(LOOKUP(2,1/(AD81:AD87&lt;&gt;""),AD81:AD87),'[27]Opciones Tratamiento'!$I$2:$I$6,'[27]Opciones Tratamiento'!$J$2:$J$6),"")</f>
        <v/>
      </c>
      <c r="AF81" s="48" t="str">
        <f>+AD81</f>
        <v/>
      </c>
      <c r="AG81" s="224" t="str">
        <f>IFERROR(LOOKUP(LOOKUP(2,1/(AH81:AH87&lt;&gt;""),AH81:AH87),'[27]Opciones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63"/>
      <c r="S82" s="52"/>
      <c r="T82" s="52"/>
      <c r="U82" s="52"/>
      <c r="V82" s="68" t="str">
        <f>+CONCATENATE(S82," ",T82," ",U82)</f>
        <v xml:space="preserve">  </v>
      </c>
      <c r="W82" s="47" t="str">
        <f t="shared" si="64"/>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63"/>
      <c r="S83" s="52"/>
      <c r="T83" s="52"/>
      <c r="U83" s="52"/>
      <c r="V83" s="68" t="str">
        <f t="shared" ref="V83:V87" si="71">+CONCATENATE(S83," ",T83," ",U83)</f>
        <v xml:space="preserve">  </v>
      </c>
      <c r="W83" s="47" t="str">
        <f t="shared" si="64"/>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63"/>
      <c r="S84" s="52"/>
      <c r="T84" s="52"/>
      <c r="U84" s="52"/>
      <c r="V84" s="68" t="str">
        <f t="shared" si="71"/>
        <v xml:space="preserve">  </v>
      </c>
      <c r="W84" s="47" t="str">
        <f t="shared" si="64"/>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2"/>
        <v/>
      </c>
      <c r="AE84" s="224"/>
      <c r="AF84" s="48" t="str">
        <f t="shared" ref="AF84:AF86" si="74">+AD84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63"/>
      <c r="S85" s="52"/>
      <c r="T85" s="52"/>
      <c r="U85" s="52"/>
      <c r="V85" s="68" t="str">
        <f t="shared" si="71"/>
        <v xml:space="preserve">  </v>
      </c>
      <c r="W85" s="47" t="str">
        <f t="shared" si="64"/>
        <v/>
      </c>
      <c r="X85" s="69"/>
      <c r="Y85" s="69"/>
      <c r="Z85" s="48" t="str">
        <f t="shared" si="73"/>
        <v/>
      </c>
      <c r="AA85" s="69"/>
      <c r="AB85" s="69"/>
      <c r="AC85" s="69"/>
      <c r="AD85" s="49" t="str">
        <f t="shared" si="72"/>
        <v/>
      </c>
      <c r="AE85" s="224"/>
      <c r="AF85" s="48" t="str">
        <f t="shared" si="74"/>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63"/>
      <c r="S86" s="52"/>
      <c r="T86" s="52"/>
      <c r="U86" s="52"/>
      <c r="V86" s="68" t="str">
        <f t="shared" si="71"/>
        <v xml:space="preserve">  </v>
      </c>
      <c r="W86" s="47" t="str">
        <f t="shared" si="64"/>
        <v/>
      </c>
      <c r="X86" s="69"/>
      <c r="Y86" s="69"/>
      <c r="Z86" s="48" t="str">
        <f t="shared" si="73"/>
        <v/>
      </c>
      <c r="AA86" s="69"/>
      <c r="AB86" s="69"/>
      <c r="AC86" s="69"/>
      <c r="AD86" s="49" t="str">
        <f t="shared" si="72"/>
        <v/>
      </c>
      <c r="AE86" s="224"/>
      <c r="AF86" s="48" t="str">
        <f t="shared" si="74"/>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63"/>
      <c r="S87" s="52"/>
      <c r="T87" s="52"/>
      <c r="U87" s="52"/>
      <c r="V87" s="68" t="str">
        <f t="shared" si="71"/>
        <v xml:space="preserve">  </v>
      </c>
      <c r="W87" s="47" t="str">
        <f t="shared" si="64"/>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2"/>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IF(NOT(ISERROR(MATCH(M88,'[27]Tabla Impacto'!$B$222:$B$224,0))),'[27]Tabla Impacto'!$F$224,M88)</f>
        <v>0</v>
      </c>
      <c r="O88" s="310" t="str">
        <f>IF(OR(N88='[27]Tabla Impacto'!$C$12,N88='[27]Tabla Impacto'!$D$12),"Leve",IF(OR(N88='[27]Tabla Impacto'!$C$13,N88='[27]Tabla Impacto'!$D$13),"Menor",IF(OR(N88='[27]Tabla Impacto'!$C$14,N88='[27]Tabla Impacto'!$D$14),"Moderado",IF(OR(N88='[27]Tabla Impacto'!$C$15,N88='[27]Tabla Impacto'!$D$15),"Mayor",IF(OR(N88='[27]Tabla Impacto'!$C$16,N88='[27]Tabla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4"/>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IFERROR(LOOKUP(LOOKUP(2,1/(AD88:AD94&lt;&gt;""),AD88:AD94),'[27]Opciones Tratamiento'!$I$2:$I$6,'[27]Opciones Tratamiento'!$J$2:$J$6),"")</f>
        <v/>
      </c>
      <c r="AF88" s="48" t="str">
        <f>+AD88</f>
        <v/>
      </c>
      <c r="AG88" s="224" t="str">
        <f>IFERROR(LOOKUP(LOOKUP(2,1/(AH88:AH94&lt;&gt;""),AH88:AH94),'[27]Opciones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63"/>
      <c r="S89" s="52"/>
      <c r="T89" s="52"/>
      <c r="U89" s="52"/>
      <c r="V89" s="68" t="str">
        <f>+CONCATENATE(S89," ",T89," ",U89)</f>
        <v xml:space="preserve">  </v>
      </c>
      <c r="W89" s="47" t="str">
        <f t="shared" si="64"/>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63"/>
      <c r="S90" s="52"/>
      <c r="T90" s="52"/>
      <c r="U90" s="52"/>
      <c r="V90" s="68" t="str">
        <f t="shared" ref="V90:V94" si="78">+CONCATENATE(S90," ",T90," ",U90)</f>
        <v xml:space="preserve">  </v>
      </c>
      <c r="W90" s="47" t="str">
        <f t="shared" si="64"/>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63"/>
      <c r="S91" s="52"/>
      <c r="T91" s="52"/>
      <c r="U91" s="52"/>
      <c r="V91" s="68" t="str">
        <f t="shared" si="78"/>
        <v xml:space="preserve">  </v>
      </c>
      <c r="W91" s="47" t="str">
        <f t="shared" si="64"/>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9"/>
        <v/>
      </c>
      <c r="AE91" s="224"/>
      <c r="AF91" s="48" t="str">
        <f t="shared" ref="AF91:AF93" si="81">+AD91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63"/>
      <c r="S92" s="52"/>
      <c r="T92" s="52"/>
      <c r="U92" s="52"/>
      <c r="V92" s="68" t="str">
        <f t="shared" si="78"/>
        <v xml:space="preserve">  </v>
      </c>
      <c r="W92" s="47" t="str">
        <f t="shared" si="64"/>
        <v/>
      </c>
      <c r="X92" s="69"/>
      <c r="Y92" s="69"/>
      <c r="Z92" s="48" t="str">
        <f t="shared" si="80"/>
        <v/>
      </c>
      <c r="AA92" s="69"/>
      <c r="AB92" s="69"/>
      <c r="AC92" s="69"/>
      <c r="AD92" s="49" t="str">
        <f t="shared" si="79"/>
        <v/>
      </c>
      <c r="AE92" s="224"/>
      <c r="AF92" s="48" t="str">
        <f t="shared" si="81"/>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63"/>
      <c r="S93" s="52"/>
      <c r="T93" s="52"/>
      <c r="U93" s="52"/>
      <c r="V93" s="68" t="str">
        <f t="shared" si="78"/>
        <v xml:space="preserve">  </v>
      </c>
      <c r="W93" s="47" t="str">
        <f t="shared" si="64"/>
        <v/>
      </c>
      <c r="X93" s="69"/>
      <c r="Y93" s="69"/>
      <c r="Z93" s="48" t="str">
        <f t="shared" si="80"/>
        <v/>
      </c>
      <c r="AA93" s="69"/>
      <c r="AB93" s="69"/>
      <c r="AC93" s="69"/>
      <c r="AD93" s="49" t="str">
        <f t="shared" si="79"/>
        <v/>
      </c>
      <c r="AE93" s="224"/>
      <c r="AF93" s="48" t="str">
        <f t="shared" si="81"/>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63"/>
      <c r="S94" s="52"/>
      <c r="T94" s="52"/>
      <c r="U94" s="52"/>
      <c r="V94" s="68" t="str">
        <f t="shared" si="78"/>
        <v xml:space="preserve">  </v>
      </c>
      <c r="W94" s="47" t="str">
        <f t="shared" si="64"/>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9"/>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AOVpF/BFJ63whjrptT7e1PIrYmByqjNxS1QZ/J1YddommVYSTNQPdUbU9sIVqeecNt9uCxZQa6FqOlpCE/T8Hw==" saltValue="/sEvYGk2nlCB3W2fPKrVww=="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G25:AG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11:AI17"/>
    <mergeCell ref="AJ11:AJ17"/>
    <mergeCell ref="AG11:AG17"/>
    <mergeCell ref="AO11:AO17"/>
    <mergeCell ref="AP11:AP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A46:A52"/>
    <mergeCell ref="C46:C52"/>
    <mergeCell ref="D46:D52"/>
    <mergeCell ref="K60:K66"/>
    <mergeCell ref="L60:L66"/>
    <mergeCell ref="M60:M66"/>
    <mergeCell ref="I53:I59"/>
    <mergeCell ref="J53:J59"/>
    <mergeCell ref="E46:E52"/>
    <mergeCell ref="F46:F52"/>
    <mergeCell ref="G46:G52"/>
    <mergeCell ref="H60:H66"/>
    <mergeCell ref="I60:I66"/>
    <mergeCell ref="J60:J66"/>
    <mergeCell ref="B11:B94"/>
    <mergeCell ref="I32:I38"/>
    <mergeCell ref="J32:J38"/>
    <mergeCell ref="K32:K38"/>
    <mergeCell ref="K39:K45"/>
    <mergeCell ref="H46:H52"/>
    <mergeCell ref="I46:I52"/>
    <mergeCell ref="J46:J52"/>
    <mergeCell ref="K46:K52"/>
    <mergeCell ref="L32:L38"/>
    <mergeCell ref="N60:N66"/>
    <mergeCell ref="A53:A59"/>
    <mergeCell ref="C53:C59"/>
    <mergeCell ref="D53:D59"/>
    <mergeCell ref="E53:E59"/>
    <mergeCell ref="F53:F59"/>
    <mergeCell ref="G53:G59"/>
    <mergeCell ref="H53:H59"/>
    <mergeCell ref="AG60:AG66"/>
    <mergeCell ref="A60:A66"/>
    <mergeCell ref="C60:C66"/>
    <mergeCell ref="D60:D66"/>
    <mergeCell ref="E60:E66"/>
    <mergeCell ref="F60:F66"/>
    <mergeCell ref="G60:G66"/>
    <mergeCell ref="K53:K59"/>
    <mergeCell ref="L53:L59"/>
    <mergeCell ref="M53:M59"/>
    <mergeCell ref="O53:O59"/>
    <mergeCell ref="P53:P59"/>
    <mergeCell ref="Q53:Q59"/>
    <mergeCell ref="AE53:AE59"/>
    <mergeCell ref="L39:L45"/>
    <mergeCell ref="L46:L52"/>
    <mergeCell ref="M32:M38"/>
    <mergeCell ref="M46:M52"/>
    <mergeCell ref="AG53:AG59"/>
    <mergeCell ref="AG39:AG45"/>
    <mergeCell ref="N39:N45"/>
    <mergeCell ref="M39:M45"/>
    <mergeCell ref="N46:N52"/>
    <mergeCell ref="AG46:AG52"/>
    <mergeCell ref="N53:N59"/>
    <mergeCell ref="O39:O45"/>
    <mergeCell ref="P39:P45"/>
    <mergeCell ref="Q39:Q45"/>
    <mergeCell ref="AE39:AE45"/>
    <mergeCell ref="A39:A45"/>
    <mergeCell ref="C39:C45"/>
    <mergeCell ref="D39:D45"/>
    <mergeCell ref="E39:E45"/>
    <mergeCell ref="F39:F45"/>
    <mergeCell ref="G39:G45"/>
    <mergeCell ref="H39:H45"/>
    <mergeCell ref="I39:I45"/>
    <mergeCell ref="J39:J45"/>
    <mergeCell ref="N25:N31"/>
    <mergeCell ref="N32:N38"/>
    <mergeCell ref="AG32:AG38"/>
    <mergeCell ref="H32:H38"/>
    <mergeCell ref="A25:A31"/>
    <mergeCell ref="C25:C31"/>
    <mergeCell ref="D25:D31"/>
    <mergeCell ref="E25:E31"/>
    <mergeCell ref="F25:F31"/>
    <mergeCell ref="G25:G31"/>
    <mergeCell ref="H25:H31"/>
    <mergeCell ref="I25:I31"/>
    <mergeCell ref="J25:J31"/>
    <mergeCell ref="A32:A38"/>
    <mergeCell ref="C32:C38"/>
    <mergeCell ref="D32:D38"/>
    <mergeCell ref="E32:E38"/>
    <mergeCell ref="F32:F38"/>
    <mergeCell ref="G32:G38"/>
    <mergeCell ref="K25:K31"/>
    <mergeCell ref="L25:L31"/>
    <mergeCell ref="M25:M31"/>
    <mergeCell ref="Q25:Q31"/>
    <mergeCell ref="AE25:AE31"/>
    <mergeCell ref="N18:N24"/>
    <mergeCell ref="AG18:AG24"/>
    <mergeCell ref="H18:H24"/>
    <mergeCell ref="I18:I24"/>
    <mergeCell ref="J18:J24"/>
    <mergeCell ref="K18:K24"/>
    <mergeCell ref="L18:L24"/>
    <mergeCell ref="M18:M24"/>
    <mergeCell ref="A18:A24"/>
    <mergeCell ref="C18:C24"/>
    <mergeCell ref="D18:D24"/>
    <mergeCell ref="E18:E24"/>
    <mergeCell ref="F18:F24"/>
    <mergeCell ref="G18:G24"/>
    <mergeCell ref="I11:I17"/>
    <mergeCell ref="J11:J17"/>
    <mergeCell ref="K11:K17"/>
    <mergeCell ref="L11:L17"/>
    <mergeCell ref="M11:M17"/>
    <mergeCell ref="N11:N17"/>
    <mergeCell ref="AJ9:AJ10"/>
    <mergeCell ref="AD9:AD10"/>
    <mergeCell ref="AE9:AE10"/>
    <mergeCell ref="AF9:AF10"/>
    <mergeCell ref="AG9:AG10"/>
    <mergeCell ref="AI9:AI10"/>
    <mergeCell ref="T9:T10"/>
    <mergeCell ref="J9:J10"/>
    <mergeCell ref="K9:K10"/>
    <mergeCell ref="A11:A17"/>
    <mergeCell ref="C11:C17"/>
    <mergeCell ref="D11:D17"/>
    <mergeCell ref="E11:E17"/>
    <mergeCell ref="F11:F17"/>
    <mergeCell ref="G11:G17"/>
    <mergeCell ref="H11:H17"/>
    <mergeCell ref="R9:R10"/>
    <mergeCell ref="S9:S10"/>
    <mergeCell ref="L9:L10"/>
    <mergeCell ref="M9:M10"/>
    <mergeCell ref="N9:N10"/>
    <mergeCell ref="O9:O10"/>
    <mergeCell ref="P9:P10"/>
    <mergeCell ref="Q9:Q10"/>
    <mergeCell ref="A9:A10"/>
    <mergeCell ref="B9:B10"/>
    <mergeCell ref="C9:C10"/>
    <mergeCell ref="D9:D10"/>
    <mergeCell ref="E9:E10"/>
    <mergeCell ref="F9:F10"/>
    <mergeCell ref="G9:G10"/>
    <mergeCell ref="H9:H10"/>
    <mergeCell ref="I9:I10"/>
    <mergeCell ref="C1:Q1"/>
    <mergeCell ref="R1:AO4"/>
    <mergeCell ref="AP1:AS1"/>
    <mergeCell ref="C2:Q2"/>
    <mergeCell ref="AP2:AS2"/>
    <mergeCell ref="C3:Q3"/>
    <mergeCell ref="AP3:AS3"/>
    <mergeCell ref="C4:Q4"/>
    <mergeCell ref="AP4:AS4"/>
  </mergeCells>
  <conditionalFormatting sqref="AG81">
    <cfRule type="cellIs" dxfId="5219" priority="6" operator="equal">
      <formula>"Catastrófico"</formula>
    </cfRule>
    <cfRule type="cellIs" dxfId="5218" priority="7" operator="equal">
      <formula>"Mayor"</formula>
    </cfRule>
    <cfRule type="cellIs" dxfId="5217" priority="8" operator="equal">
      <formula>"Moderado"</formula>
    </cfRule>
    <cfRule type="cellIs" dxfId="5216" priority="9" operator="equal">
      <formula>"Menor"</formula>
    </cfRule>
    <cfRule type="cellIs" dxfId="5215" priority="10" operator="equal">
      <formula>"Leve"</formula>
    </cfRule>
  </conditionalFormatting>
  <conditionalFormatting sqref="AG88">
    <cfRule type="cellIs" dxfId="5214" priority="1" operator="equal">
      <formula>"Catastrófico"</formula>
    </cfRule>
    <cfRule type="cellIs" dxfId="5213" priority="2" operator="equal">
      <formula>"Mayor"</formula>
    </cfRule>
    <cfRule type="cellIs" dxfId="5212" priority="3" operator="equal">
      <formula>"Moderado"</formula>
    </cfRule>
    <cfRule type="cellIs" dxfId="5211" priority="4" operator="equal">
      <formula>"Menor"</formula>
    </cfRule>
    <cfRule type="cellIs" dxfId="5210" priority="5" operator="equal">
      <formula>"Leve"</formula>
    </cfRule>
  </conditionalFormatting>
  <conditionalFormatting sqref="K11">
    <cfRule type="cellIs" dxfId="5209" priority="339" operator="equal">
      <formula>"Muy Alta"</formula>
    </cfRule>
    <cfRule type="cellIs" dxfId="5208" priority="340" operator="equal">
      <formula>"Alta"</formula>
    </cfRule>
    <cfRule type="cellIs" dxfId="5207" priority="341" operator="equal">
      <formula>"Media"</formula>
    </cfRule>
    <cfRule type="cellIs" dxfId="5206" priority="342" operator="equal">
      <formula>"Baja"</formula>
    </cfRule>
    <cfRule type="cellIs" dxfId="5205" priority="343" operator="equal">
      <formula>"Muy Baja"</formula>
    </cfRule>
  </conditionalFormatting>
  <conditionalFormatting sqref="K18">
    <cfRule type="cellIs" dxfId="5204" priority="310" operator="equal">
      <formula>"Muy Alta"</formula>
    </cfRule>
    <cfRule type="cellIs" dxfId="5203" priority="311" operator="equal">
      <formula>"Alta"</formula>
    </cfRule>
    <cfRule type="cellIs" dxfId="5202" priority="312" operator="equal">
      <formula>"Media"</formula>
    </cfRule>
    <cfRule type="cellIs" dxfId="5201" priority="313" operator="equal">
      <formula>"Baja"</formula>
    </cfRule>
    <cfRule type="cellIs" dxfId="5200" priority="314" operator="equal">
      <formula>"Muy Baja"</formula>
    </cfRule>
  </conditionalFormatting>
  <conditionalFormatting sqref="K25">
    <cfRule type="cellIs" dxfId="5199" priority="281" operator="equal">
      <formula>"Muy Alta"</formula>
    </cfRule>
    <cfRule type="cellIs" dxfId="5198" priority="282" operator="equal">
      <formula>"Alta"</formula>
    </cfRule>
    <cfRule type="cellIs" dxfId="5197" priority="283" operator="equal">
      <formula>"Media"</formula>
    </cfRule>
    <cfRule type="cellIs" dxfId="5196" priority="284" operator="equal">
      <formula>"Baja"</formula>
    </cfRule>
    <cfRule type="cellIs" dxfId="5195" priority="285" operator="equal">
      <formula>"Muy Baja"</formula>
    </cfRule>
  </conditionalFormatting>
  <conditionalFormatting sqref="K32">
    <cfRule type="cellIs" dxfId="5194" priority="252" operator="equal">
      <formula>"Muy Alta"</formula>
    </cfRule>
    <cfRule type="cellIs" dxfId="5193" priority="253" operator="equal">
      <formula>"Alta"</formula>
    </cfRule>
    <cfRule type="cellIs" dxfId="5192" priority="254" operator="equal">
      <formula>"Media"</formula>
    </cfRule>
    <cfRule type="cellIs" dxfId="5191" priority="255" operator="equal">
      <formula>"Baja"</formula>
    </cfRule>
    <cfRule type="cellIs" dxfId="5190" priority="256" operator="equal">
      <formula>"Muy Baja"</formula>
    </cfRule>
  </conditionalFormatting>
  <conditionalFormatting sqref="K39">
    <cfRule type="cellIs" dxfId="5189" priority="223" operator="equal">
      <formula>"Muy Alta"</formula>
    </cfRule>
    <cfRule type="cellIs" dxfId="5188" priority="224" operator="equal">
      <formula>"Alta"</formula>
    </cfRule>
    <cfRule type="cellIs" dxfId="5187" priority="225" operator="equal">
      <formula>"Media"</formula>
    </cfRule>
    <cfRule type="cellIs" dxfId="5186" priority="226" operator="equal">
      <formula>"Baja"</formula>
    </cfRule>
    <cfRule type="cellIs" dxfId="5185" priority="227" operator="equal">
      <formula>"Muy Baja"</formula>
    </cfRule>
  </conditionalFormatting>
  <conditionalFormatting sqref="K46">
    <cfRule type="cellIs" dxfId="5184" priority="194" operator="equal">
      <formula>"Muy Alta"</formula>
    </cfRule>
    <cfRule type="cellIs" dxfId="5183" priority="195" operator="equal">
      <formula>"Alta"</formula>
    </cfRule>
    <cfRule type="cellIs" dxfId="5182" priority="196" operator="equal">
      <formula>"Media"</formula>
    </cfRule>
    <cfRule type="cellIs" dxfId="5181" priority="197" operator="equal">
      <formula>"Baja"</formula>
    </cfRule>
    <cfRule type="cellIs" dxfId="5180" priority="198" operator="equal">
      <formula>"Muy Baja"</formula>
    </cfRule>
  </conditionalFormatting>
  <conditionalFormatting sqref="K53">
    <cfRule type="cellIs" dxfId="5179" priority="165" operator="equal">
      <formula>"Muy Alta"</formula>
    </cfRule>
    <cfRule type="cellIs" dxfId="5178" priority="166" operator="equal">
      <formula>"Alta"</formula>
    </cfRule>
    <cfRule type="cellIs" dxfId="5177" priority="167" operator="equal">
      <formula>"Media"</formula>
    </cfRule>
    <cfRule type="cellIs" dxfId="5176" priority="168" operator="equal">
      <formula>"Baja"</formula>
    </cfRule>
    <cfRule type="cellIs" dxfId="5175" priority="169" operator="equal">
      <formula>"Muy Baja"</formula>
    </cfRule>
  </conditionalFormatting>
  <conditionalFormatting sqref="K60">
    <cfRule type="cellIs" dxfId="5174" priority="136" operator="equal">
      <formula>"Muy Alta"</formula>
    </cfRule>
    <cfRule type="cellIs" dxfId="5173" priority="137" operator="equal">
      <formula>"Alta"</formula>
    </cfRule>
    <cfRule type="cellIs" dxfId="5172" priority="138" operator="equal">
      <formula>"Media"</formula>
    </cfRule>
    <cfRule type="cellIs" dxfId="5171" priority="139" operator="equal">
      <formula>"Baja"</formula>
    </cfRule>
    <cfRule type="cellIs" dxfId="5170" priority="140" operator="equal">
      <formula>"Muy Baja"</formula>
    </cfRule>
  </conditionalFormatting>
  <conditionalFormatting sqref="K67">
    <cfRule type="cellIs" dxfId="5169" priority="107" operator="equal">
      <formula>"Muy Alta"</formula>
    </cfRule>
    <cfRule type="cellIs" dxfId="5168" priority="108" operator="equal">
      <formula>"Alta"</formula>
    </cfRule>
    <cfRule type="cellIs" dxfId="5167" priority="109" operator="equal">
      <formula>"Media"</formula>
    </cfRule>
    <cfRule type="cellIs" dxfId="5166" priority="110" operator="equal">
      <formula>"Baja"</formula>
    </cfRule>
    <cfRule type="cellIs" dxfId="5165" priority="111" operator="equal">
      <formula>"Muy Baja"</formula>
    </cfRule>
  </conditionalFormatting>
  <conditionalFormatting sqref="K74">
    <cfRule type="cellIs" dxfId="5164" priority="78" operator="equal">
      <formula>"Muy Alta"</formula>
    </cfRule>
    <cfRule type="cellIs" dxfId="5163" priority="79" operator="equal">
      <formula>"Alta"</formula>
    </cfRule>
    <cfRule type="cellIs" dxfId="5162" priority="80" operator="equal">
      <formula>"Media"</formula>
    </cfRule>
    <cfRule type="cellIs" dxfId="5161" priority="81" operator="equal">
      <formula>"Baja"</formula>
    </cfRule>
    <cfRule type="cellIs" dxfId="5160" priority="82" operator="equal">
      <formula>"Muy Baja"</formula>
    </cfRule>
  </conditionalFormatting>
  <conditionalFormatting sqref="K81">
    <cfRule type="cellIs" dxfId="5159" priority="49" operator="equal">
      <formula>"Muy Alta"</formula>
    </cfRule>
    <cfRule type="cellIs" dxfId="5158" priority="50" operator="equal">
      <formula>"Alta"</formula>
    </cfRule>
    <cfRule type="cellIs" dxfId="5157" priority="51" operator="equal">
      <formula>"Media"</formula>
    </cfRule>
    <cfRule type="cellIs" dxfId="5156" priority="52" operator="equal">
      <formula>"Baja"</formula>
    </cfRule>
    <cfRule type="cellIs" dxfId="5155" priority="53" operator="equal">
      <formula>"Muy Baja"</formula>
    </cfRule>
  </conditionalFormatting>
  <conditionalFormatting sqref="K88">
    <cfRule type="cellIs" dxfId="5154" priority="29" operator="equal">
      <formula>"Muy Alta"</formula>
    </cfRule>
    <cfRule type="cellIs" dxfId="5153" priority="30" operator="equal">
      <formula>"Alta"</formula>
    </cfRule>
    <cfRule type="cellIs" dxfId="5152" priority="31" operator="equal">
      <formula>"Media"</formula>
    </cfRule>
    <cfRule type="cellIs" dxfId="5151" priority="32" operator="equal">
      <formula>"Baja"</formula>
    </cfRule>
    <cfRule type="cellIs" dxfId="5150" priority="33" operator="equal">
      <formula>"Muy Baja"</formula>
    </cfRule>
  </conditionalFormatting>
  <conditionalFormatting sqref="N11">
    <cfRule type="containsText" dxfId="5149" priority="320" operator="containsText" text="❌">
      <formula>NOT(ISERROR(SEARCH("❌",N11)))</formula>
    </cfRule>
  </conditionalFormatting>
  <conditionalFormatting sqref="N18">
    <cfRule type="containsText" dxfId="5148" priority="291" operator="containsText" text="❌">
      <formula>NOT(ISERROR(SEARCH("❌",N18)))</formula>
    </cfRule>
  </conditionalFormatting>
  <conditionalFormatting sqref="N25">
    <cfRule type="containsText" dxfId="5147" priority="262" operator="containsText" text="❌">
      <formula>NOT(ISERROR(SEARCH("❌",N25)))</formula>
    </cfRule>
  </conditionalFormatting>
  <conditionalFormatting sqref="N32">
    <cfRule type="containsText" dxfId="5146" priority="233" operator="containsText" text="❌">
      <formula>NOT(ISERROR(SEARCH("❌",N32)))</formula>
    </cfRule>
  </conditionalFormatting>
  <conditionalFormatting sqref="N39">
    <cfRule type="containsText" dxfId="5145" priority="204" operator="containsText" text="❌">
      <formula>NOT(ISERROR(SEARCH("❌",N39)))</formula>
    </cfRule>
  </conditionalFormatting>
  <conditionalFormatting sqref="N46">
    <cfRule type="containsText" dxfId="5144" priority="175" operator="containsText" text="❌">
      <formula>NOT(ISERROR(SEARCH("❌",N46)))</formula>
    </cfRule>
  </conditionalFormatting>
  <conditionalFormatting sqref="N53">
    <cfRule type="containsText" dxfId="5143" priority="146" operator="containsText" text="❌">
      <formula>NOT(ISERROR(SEARCH("❌",N53)))</formula>
    </cfRule>
  </conditionalFormatting>
  <conditionalFormatting sqref="N60">
    <cfRule type="containsText" dxfId="5142" priority="117" operator="containsText" text="❌">
      <formula>NOT(ISERROR(SEARCH("❌",N60)))</formula>
    </cfRule>
  </conditionalFormatting>
  <conditionalFormatting sqref="N67">
    <cfRule type="containsText" dxfId="5141" priority="88" operator="containsText" text="❌">
      <formula>NOT(ISERROR(SEARCH("❌",N67)))</formula>
    </cfRule>
  </conditionalFormatting>
  <conditionalFormatting sqref="N74">
    <cfRule type="containsText" dxfId="5140" priority="59" operator="containsText" text="❌">
      <formula>NOT(ISERROR(SEARCH("❌",N74)))</formula>
    </cfRule>
  </conditionalFormatting>
  <conditionalFormatting sqref="N81">
    <cfRule type="containsText" dxfId="5139" priority="39" operator="containsText" text="❌">
      <formula>NOT(ISERROR(SEARCH("❌",N81)))</formula>
    </cfRule>
  </conditionalFormatting>
  <conditionalFormatting sqref="N88">
    <cfRule type="containsText" dxfId="5138" priority="19" operator="containsText" text="❌">
      <formula>NOT(ISERROR(SEARCH("❌",N88)))</formula>
    </cfRule>
  </conditionalFormatting>
  <conditionalFormatting sqref="O11">
    <cfRule type="cellIs" dxfId="5137" priority="344" operator="equal">
      <formula>"Catastrófico"</formula>
    </cfRule>
    <cfRule type="cellIs" dxfId="5136" priority="345" operator="equal">
      <formula>"Mayor"</formula>
    </cfRule>
    <cfRule type="cellIs" dxfId="5135" priority="346" operator="equal">
      <formula>"Moderado"</formula>
    </cfRule>
    <cfRule type="cellIs" dxfId="5134" priority="347" operator="equal">
      <formula>"Menor"</formula>
    </cfRule>
    <cfRule type="cellIs" dxfId="5133" priority="348" operator="equal">
      <formula>"Leve"</formula>
    </cfRule>
  </conditionalFormatting>
  <conditionalFormatting sqref="O18">
    <cfRule type="cellIs" dxfId="5132" priority="315" operator="equal">
      <formula>"Catastrófico"</formula>
    </cfRule>
    <cfRule type="cellIs" dxfId="5131" priority="316" operator="equal">
      <formula>"Mayor"</formula>
    </cfRule>
    <cfRule type="cellIs" dxfId="5130" priority="317" operator="equal">
      <formula>"Moderado"</formula>
    </cfRule>
    <cfRule type="cellIs" dxfId="5129" priority="318" operator="equal">
      <formula>"Menor"</formula>
    </cfRule>
    <cfRule type="cellIs" dxfId="5128" priority="319" operator="equal">
      <formula>"Leve"</formula>
    </cfRule>
  </conditionalFormatting>
  <conditionalFormatting sqref="O25">
    <cfRule type="cellIs" dxfId="5127" priority="286" operator="equal">
      <formula>"Catastrófico"</formula>
    </cfRule>
    <cfRule type="cellIs" dxfId="5126" priority="287" operator="equal">
      <formula>"Mayor"</formula>
    </cfRule>
    <cfRule type="cellIs" dxfId="5125" priority="288" operator="equal">
      <formula>"Moderado"</formula>
    </cfRule>
    <cfRule type="cellIs" dxfId="5124" priority="289" operator="equal">
      <formula>"Menor"</formula>
    </cfRule>
    <cfRule type="cellIs" dxfId="5123" priority="290" operator="equal">
      <formula>"Leve"</formula>
    </cfRule>
  </conditionalFormatting>
  <conditionalFormatting sqref="O32">
    <cfRule type="cellIs" dxfId="5122" priority="257" operator="equal">
      <formula>"Catastrófico"</formula>
    </cfRule>
    <cfRule type="cellIs" dxfId="5121" priority="258" operator="equal">
      <formula>"Mayor"</formula>
    </cfRule>
    <cfRule type="cellIs" dxfId="5120" priority="259" operator="equal">
      <formula>"Moderado"</formula>
    </cfRule>
    <cfRule type="cellIs" dxfId="5119" priority="260" operator="equal">
      <formula>"Menor"</formula>
    </cfRule>
    <cfRule type="cellIs" dxfId="5118" priority="261" operator="equal">
      <formula>"Leve"</formula>
    </cfRule>
  </conditionalFormatting>
  <conditionalFormatting sqref="O39">
    <cfRule type="cellIs" dxfId="5117" priority="228" operator="equal">
      <formula>"Catastrófico"</formula>
    </cfRule>
    <cfRule type="cellIs" dxfId="5116" priority="229" operator="equal">
      <formula>"Mayor"</formula>
    </cfRule>
    <cfRule type="cellIs" dxfId="5115" priority="230" operator="equal">
      <formula>"Moderado"</formula>
    </cfRule>
    <cfRule type="cellIs" dxfId="5114" priority="231" operator="equal">
      <formula>"Menor"</formula>
    </cfRule>
    <cfRule type="cellIs" dxfId="5113" priority="232" operator="equal">
      <formula>"Leve"</formula>
    </cfRule>
  </conditionalFormatting>
  <conditionalFormatting sqref="O46">
    <cfRule type="cellIs" dxfId="5112" priority="199" operator="equal">
      <formula>"Catastrófico"</formula>
    </cfRule>
    <cfRule type="cellIs" dxfId="5111" priority="200" operator="equal">
      <formula>"Mayor"</formula>
    </cfRule>
    <cfRule type="cellIs" dxfId="5110" priority="201" operator="equal">
      <formula>"Moderado"</formula>
    </cfRule>
    <cfRule type="cellIs" dxfId="5109" priority="202" operator="equal">
      <formula>"Menor"</formula>
    </cfRule>
    <cfRule type="cellIs" dxfId="5108" priority="203" operator="equal">
      <formula>"Leve"</formula>
    </cfRule>
  </conditionalFormatting>
  <conditionalFormatting sqref="O53">
    <cfRule type="cellIs" dxfId="5107" priority="170" operator="equal">
      <formula>"Catastrófico"</formula>
    </cfRule>
    <cfRule type="cellIs" dxfId="5106" priority="171" operator="equal">
      <formula>"Mayor"</formula>
    </cfRule>
    <cfRule type="cellIs" dxfId="5105" priority="172" operator="equal">
      <formula>"Moderado"</formula>
    </cfRule>
    <cfRule type="cellIs" dxfId="5104" priority="173" operator="equal">
      <formula>"Menor"</formula>
    </cfRule>
    <cfRule type="cellIs" dxfId="5103" priority="174" operator="equal">
      <formula>"Leve"</formula>
    </cfRule>
  </conditionalFormatting>
  <conditionalFormatting sqref="O60">
    <cfRule type="cellIs" dxfId="5102" priority="141" operator="equal">
      <formula>"Catastrófico"</formula>
    </cfRule>
    <cfRule type="cellIs" dxfId="5101" priority="142" operator="equal">
      <formula>"Mayor"</formula>
    </cfRule>
    <cfRule type="cellIs" dxfId="5100" priority="143" operator="equal">
      <formula>"Moderado"</formula>
    </cfRule>
    <cfRule type="cellIs" dxfId="5099" priority="144" operator="equal">
      <formula>"Menor"</formula>
    </cfRule>
    <cfRule type="cellIs" dxfId="5098" priority="145" operator="equal">
      <formula>"Leve"</formula>
    </cfRule>
  </conditionalFormatting>
  <conditionalFormatting sqref="O67">
    <cfRule type="cellIs" dxfId="5097" priority="112" operator="equal">
      <formula>"Catastrófico"</formula>
    </cfRule>
    <cfRule type="cellIs" dxfId="5096" priority="113" operator="equal">
      <formula>"Mayor"</formula>
    </cfRule>
    <cfRule type="cellIs" dxfId="5095" priority="114" operator="equal">
      <formula>"Moderado"</formula>
    </cfRule>
    <cfRule type="cellIs" dxfId="5094" priority="115" operator="equal">
      <formula>"Menor"</formula>
    </cfRule>
    <cfRule type="cellIs" dxfId="5093" priority="116" operator="equal">
      <formula>"Leve"</formula>
    </cfRule>
  </conditionalFormatting>
  <conditionalFormatting sqref="O74">
    <cfRule type="cellIs" dxfId="5092" priority="83" operator="equal">
      <formula>"Catastrófico"</formula>
    </cfRule>
    <cfRule type="cellIs" dxfId="5091" priority="84" operator="equal">
      <formula>"Mayor"</formula>
    </cfRule>
    <cfRule type="cellIs" dxfId="5090" priority="85" operator="equal">
      <formula>"Moderado"</formula>
    </cfRule>
    <cfRule type="cellIs" dxfId="5089" priority="86" operator="equal">
      <formula>"Menor"</formula>
    </cfRule>
    <cfRule type="cellIs" dxfId="5088" priority="87" operator="equal">
      <formula>"Leve"</formula>
    </cfRule>
  </conditionalFormatting>
  <conditionalFormatting sqref="O81">
    <cfRule type="cellIs" dxfId="5087" priority="54" operator="equal">
      <formula>"Catastrófico"</formula>
    </cfRule>
    <cfRule type="cellIs" dxfId="5086" priority="55" operator="equal">
      <formula>"Mayor"</formula>
    </cfRule>
    <cfRule type="cellIs" dxfId="5085" priority="56" operator="equal">
      <formula>"Moderado"</formula>
    </cfRule>
    <cfRule type="cellIs" dxfId="5084" priority="57" operator="equal">
      <formula>"Menor"</formula>
    </cfRule>
    <cfRule type="cellIs" dxfId="5083" priority="58" operator="equal">
      <formula>"Leve"</formula>
    </cfRule>
  </conditionalFormatting>
  <conditionalFormatting sqref="O88">
    <cfRule type="cellIs" dxfId="5082" priority="34" operator="equal">
      <formula>"Catastrófico"</formula>
    </cfRule>
    <cfRule type="cellIs" dxfId="5081" priority="35" operator="equal">
      <formula>"Mayor"</formula>
    </cfRule>
    <cfRule type="cellIs" dxfId="5080" priority="36" operator="equal">
      <formula>"Moderado"</formula>
    </cfRule>
    <cfRule type="cellIs" dxfId="5079" priority="37" operator="equal">
      <formula>"Menor"</formula>
    </cfRule>
    <cfRule type="cellIs" dxfId="5078" priority="38" operator="equal">
      <formula>"Leve"</formula>
    </cfRule>
  </conditionalFormatting>
  <conditionalFormatting sqref="Q11">
    <cfRule type="cellIs" dxfId="5077" priority="335" operator="equal">
      <formula>"Extremo"</formula>
    </cfRule>
    <cfRule type="cellIs" dxfId="5076" priority="336" operator="equal">
      <formula>"Alto"</formula>
    </cfRule>
    <cfRule type="cellIs" dxfId="5075" priority="337" operator="equal">
      <formula>"Moderado"</formula>
    </cfRule>
    <cfRule type="cellIs" dxfId="5074" priority="338" operator="equal">
      <formula>"Bajo"</formula>
    </cfRule>
  </conditionalFormatting>
  <conditionalFormatting sqref="Q18">
    <cfRule type="cellIs" dxfId="5073" priority="306" operator="equal">
      <formula>"Extremo"</formula>
    </cfRule>
    <cfRule type="cellIs" dxfId="5072" priority="307" operator="equal">
      <formula>"Alto"</formula>
    </cfRule>
    <cfRule type="cellIs" dxfId="5071" priority="308" operator="equal">
      <formula>"Moderado"</formula>
    </cfRule>
    <cfRule type="cellIs" dxfId="5070" priority="309" operator="equal">
      <formula>"Bajo"</formula>
    </cfRule>
  </conditionalFormatting>
  <conditionalFormatting sqref="Q25">
    <cfRule type="cellIs" dxfId="5069" priority="277" operator="equal">
      <formula>"Extremo"</formula>
    </cfRule>
    <cfRule type="cellIs" dxfId="5068" priority="278" operator="equal">
      <formula>"Alto"</formula>
    </cfRule>
    <cfRule type="cellIs" dxfId="5067" priority="279" operator="equal">
      <formula>"Moderado"</formula>
    </cfRule>
    <cfRule type="cellIs" dxfId="5066" priority="280" operator="equal">
      <formula>"Bajo"</formula>
    </cfRule>
  </conditionalFormatting>
  <conditionalFormatting sqref="Q32">
    <cfRule type="cellIs" dxfId="5065" priority="248" operator="equal">
      <formula>"Extremo"</formula>
    </cfRule>
    <cfRule type="cellIs" dxfId="5064" priority="249" operator="equal">
      <formula>"Alto"</formula>
    </cfRule>
    <cfRule type="cellIs" dxfId="5063" priority="250" operator="equal">
      <formula>"Moderado"</formula>
    </cfRule>
    <cfRule type="cellIs" dxfId="5062" priority="251" operator="equal">
      <formula>"Bajo"</formula>
    </cfRule>
  </conditionalFormatting>
  <conditionalFormatting sqref="Q39">
    <cfRule type="cellIs" dxfId="5061" priority="219" operator="equal">
      <formula>"Extremo"</formula>
    </cfRule>
    <cfRule type="cellIs" dxfId="5060" priority="220" operator="equal">
      <formula>"Alto"</formula>
    </cfRule>
    <cfRule type="cellIs" dxfId="5059" priority="221" operator="equal">
      <formula>"Moderado"</formula>
    </cfRule>
    <cfRule type="cellIs" dxfId="5058" priority="222" operator="equal">
      <formula>"Bajo"</formula>
    </cfRule>
  </conditionalFormatting>
  <conditionalFormatting sqref="Q46">
    <cfRule type="cellIs" dxfId="5057" priority="190" operator="equal">
      <formula>"Extremo"</formula>
    </cfRule>
    <cfRule type="cellIs" dxfId="5056" priority="191" operator="equal">
      <formula>"Alto"</formula>
    </cfRule>
    <cfRule type="cellIs" dxfId="5055" priority="192" operator="equal">
      <formula>"Moderado"</formula>
    </cfRule>
    <cfRule type="cellIs" dxfId="5054" priority="193" operator="equal">
      <formula>"Bajo"</formula>
    </cfRule>
  </conditionalFormatting>
  <conditionalFormatting sqref="Q53">
    <cfRule type="cellIs" dxfId="5053" priority="161" operator="equal">
      <formula>"Extremo"</formula>
    </cfRule>
    <cfRule type="cellIs" dxfId="5052" priority="162" operator="equal">
      <formula>"Alto"</formula>
    </cfRule>
    <cfRule type="cellIs" dxfId="5051" priority="163" operator="equal">
      <formula>"Moderado"</formula>
    </cfRule>
    <cfRule type="cellIs" dxfId="5050" priority="164" operator="equal">
      <formula>"Bajo"</formula>
    </cfRule>
  </conditionalFormatting>
  <conditionalFormatting sqref="Q60">
    <cfRule type="cellIs" dxfId="5049" priority="132" operator="equal">
      <formula>"Extremo"</formula>
    </cfRule>
    <cfRule type="cellIs" dxfId="5048" priority="133" operator="equal">
      <formula>"Alto"</formula>
    </cfRule>
    <cfRule type="cellIs" dxfId="5047" priority="134" operator="equal">
      <formula>"Moderado"</formula>
    </cfRule>
    <cfRule type="cellIs" dxfId="5046" priority="135" operator="equal">
      <formula>"Bajo"</formula>
    </cfRule>
  </conditionalFormatting>
  <conditionalFormatting sqref="Q67">
    <cfRule type="cellIs" dxfId="5045" priority="103" operator="equal">
      <formula>"Extremo"</formula>
    </cfRule>
    <cfRule type="cellIs" dxfId="5044" priority="104" operator="equal">
      <formula>"Alto"</formula>
    </cfRule>
    <cfRule type="cellIs" dxfId="5043" priority="105" operator="equal">
      <formula>"Moderado"</formula>
    </cfRule>
    <cfRule type="cellIs" dxfId="5042" priority="106" operator="equal">
      <formula>"Bajo"</formula>
    </cfRule>
  </conditionalFormatting>
  <conditionalFormatting sqref="Q74">
    <cfRule type="cellIs" dxfId="5041" priority="74" operator="equal">
      <formula>"Extremo"</formula>
    </cfRule>
    <cfRule type="cellIs" dxfId="5040" priority="75" operator="equal">
      <formula>"Alto"</formula>
    </cfRule>
    <cfRule type="cellIs" dxfId="5039" priority="76" operator="equal">
      <formula>"Moderado"</formula>
    </cfRule>
    <cfRule type="cellIs" dxfId="5038" priority="77" operator="equal">
      <formula>"Bajo"</formula>
    </cfRule>
  </conditionalFormatting>
  <conditionalFormatting sqref="Q81">
    <cfRule type="cellIs" dxfId="5037" priority="45" operator="equal">
      <formula>"Extremo"</formula>
    </cfRule>
    <cfRule type="cellIs" dxfId="5036" priority="46" operator="equal">
      <formula>"Alto"</formula>
    </cfRule>
    <cfRule type="cellIs" dxfId="5035" priority="47" operator="equal">
      <formula>"Moderado"</formula>
    </cfRule>
    <cfRule type="cellIs" dxfId="5034" priority="48" operator="equal">
      <formula>"Bajo"</formula>
    </cfRule>
  </conditionalFormatting>
  <conditionalFormatting sqref="Q88">
    <cfRule type="cellIs" dxfId="5033" priority="25" operator="equal">
      <formula>"Extremo"</formula>
    </cfRule>
    <cfRule type="cellIs" dxfId="5032" priority="26" operator="equal">
      <formula>"Alto"</formula>
    </cfRule>
    <cfRule type="cellIs" dxfId="5031" priority="27" operator="equal">
      <formula>"Moderado"</formula>
    </cfRule>
    <cfRule type="cellIs" dxfId="5030" priority="28" operator="equal">
      <formula>"Bajo"</formula>
    </cfRule>
  </conditionalFormatting>
  <conditionalFormatting sqref="AE11">
    <cfRule type="cellIs" dxfId="5029" priority="330" operator="equal">
      <formula>"Muy Alta"</formula>
    </cfRule>
    <cfRule type="cellIs" dxfId="5028" priority="331" operator="equal">
      <formula>"Alta"</formula>
    </cfRule>
    <cfRule type="cellIs" dxfId="5027" priority="332" operator="equal">
      <formula>"Media"</formula>
    </cfRule>
    <cfRule type="cellIs" dxfId="5026" priority="333" operator="equal">
      <formula>"Baja"</formula>
    </cfRule>
    <cfRule type="cellIs" dxfId="5025" priority="334" operator="equal">
      <formula>"Muy Baja"</formula>
    </cfRule>
  </conditionalFormatting>
  <conditionalFormatting sqref="AE18">
    <cfRule type="cellIs" dxfId="5024" priority="301" operator="equal">
      <formula>"Muy Alta"</formula>
    </cfRule>
    <cfRule type="cellIs" dxfId="5023" priority="302" operator="equal">
      <formula>"Alta"</formula>
    </cfRule>
    <cfRule type="cellIs" dxfId="5022" priority="303" operator="equal">
      <formula>"Media"</formula>
    </cfRule>
    <cfRule type="cellIs" dxfId="5021" priority="304" operator="equal">
      <formula>"Baja"</formula>
    </cfRule>
    <cfRule type="cellIs" dxfId="5020" priority="305" operator="equal">
      <formula>"Muy Baja"</formula>
    </cfRule>
  </conditionalFormatting>
  <conditionalFormatting sqref="AE25">
    <cfRule type="cellIs" dxfId="5019" priority="272" operator="equal">
      <formula>"Muy Alta"</formula>
    </cfRule>
    <cfRule type="cellIs" dxfId="5018" priority="273" operator="equal">
      <formula>"Alta"</formula>
    </cfRule>
    <cfRule type="cellIs" dxfId="5017" priority="274" operator="equal">
      <formula>"Media"</formula>
    </cfRule>
    <cfRule type="cellIs" dxfId="5016" priority="275" operator="equal">
      <formula>"Baja"</formula>
    </cfRule>
    <cfRule type="cellIs" dxfId="5015" priority="276" operator="equal">
      <formula>"Muy Baja"</formula>
    </cfRule>
  </conditionalFormatting>
  <conditionalFormatting sqref="AE32">
    <cfRule type="cellIs" dxfId="5014" priority="243" operator="equal">
      <formula>"Muy Alta"</formula>
    </cfRule>
    <cfRule type="cellIs" dxfId="5013" priority="244" operator="equal">
      <formula>"Alta"</formula>
    </cfRule>
    <cfRule type="cellIs" dxfId="5012" priority="245" operator="equal">
      <formula>"Media"</formula>
    </cfRule>
    <cfRule type="cellIs" dxfId="5011" priority="246" operator="equal">
      <formula>"Baja"</formula>
    </cfRule>
    <cfRule type="cellIs" dxfId="5010" priority="247" operator="equal">
      <formula>"Muy Baja"</formula>
    </cfRule>
  </conditionalFormatting>
  <conditionalFormatting sqref="AE39">
    <cfRule type="cellIs" dxfId="5009" priority="214" operator="equal">
      <formula>"Muy Alta"</formula>
    </cfRule>
    <cfRule type="cellIs" dxfId="5008" priority="215" operator="equal">
      <formula>"Alta"</formula>
    </cfRule>
    <cfRule type="cellIs" dxfId="5007" priority="216" operator="equal">
      <formula>"Media"</formula>
    </cfRule>
    <cfRule type="cellIs" dxfId="5006" priority="217" operator="equal">
      <formula>"Baja"</formula>
    </cfRule>
    <cfRule type="cellIs" dxfId="5005" priority="218" operator="equal">
      <formula>"Muy Baja"</formula>
    </cfRule>
  </conditionalFormatting>
  <conditionalFormatting sqref="AE46">
    <cfRule type="cellIs" dxfId="5004" priority="185" operator="equal">
      <formula>"Muy Alta"</formula>
    </cfRule>
    <cfRule type="cellIs" dxfId="5003" priority="186" operator="equal">
      <formula>"Alta"</formula>
    </cfRule>
    <cfRule type="cellIs" dxfId="5002" priority="187" operator="equal">
      <formula>"Media"</formula>
    </cfRule>
    <cfRule type="cellIs" dxfId="5001" priority="188" operator="equal">
      <formula>"Baja"</formula>
    </cfRule>
    <cfRule type="cellIs" dxfId="5000" priority="189" operator="equal">
      <formula>"Muy Baja"</formula>
    </cfRule>
  </conditionalFormatting>
  <conditionalFormatting sqref="AE53">
    <cfRule type="cellIs" dxfId="4999" priority="156" operator="equal">
      <formula>"Muy Alta"</formula>
    </cfRule>
    <cfRule type="cellIs" dxfId="4998" priority="157" operator="equal">
      <formula>"Alta"</formula>
    </cfRule>
    <cfRule type="cellIs" dxfId="4997" priority="158" operator="equal">
      <formula>"Media"</formula>
    </cfRule>
    <cfRule type="cellIs" dxfId="4996" priority="159" operator="equal">
      <formula>"Baja"</formula>
    </cfRule>
    <cfRule type="cellIs" dxfId="4995" priority="160" operator="equal">
      <formula>"Muy Baja"</formula>
    </cfRule>
  </conditionalFormatting>
  <conditionalFormatting sqref="AE60">
    <cfRule type="cellIs" dxfId="4994" priority="127" operator="equal">
      <formula>"Muy Alta"</formula>
    </cfRule>
    <cfRule type="cellIs" dxfId="4993" priority="128" operator="equal">
      <formula>"Alta"</formula>
    </cfRule>
    <cfRule type="cellIs" dxfId="4992" priority="129" operator="equal">
      <formula>"Media"</formula>
    </cfRule>
    <cfRule type="cellIs" dxfId="4991" priority="130" operator="equal">
      <formula>"Baja"</formula>
    </cfRule>
    <cfRule type="cellIs" dxfId="4990" priority="131" operator="equal">
      <formula>"Muy Baja"</formula>
    </cfRule>
  </conditionalFormatting>
  <conditionalFormatting sqref="AE67">
    <cfRule type="cellIs" dxfId="4989" priority="98" operator="equal">
      <formula>"Muy Alta"</formula>
    </cfRule>
    <cfRule type="cellIs" dxfId="4988" priority="99" operator="equal">
      <formula>"Alta"</formula>
    </cfRule>
    <cfRule type="cellIs" dxfId="4987" priority="100" operator="equal">
      <formula>"Media"</formula>
    </cfRule>
    <cfRule type="cellIs" dxfId="4986" priority="101" operator="equal">
      <formula>"Baja"</formula>
    </cfRule>
    <cfRule type="cellIs" dxfId="4985" priority="102" operator="equal">
      <formula>"Muy Baja"</formula>
    </cfRule>
  </conditionalFormatting>
  <conditionalFormatting sqref="AE74">
    <cfRule type="cellIs" dxfId="4984" priority="69" operator="equal">
      <formula>"Muy Alta"</formula>
    </cfRule>
    <cfRule type="cellIs" dxfId="4983" priority="70" operator="equal">
      <formula>"Alta"</formula>
    </cfRule>
    <cfRule type="cellIs" dxfId="4982" priority="71" operator="equal">
      <formula>"Media"</formula>
    </cfRule>
    <cfRule type="cellIs" dxfId="4981" priority="72" operator="equal">
      <formula>"Baja"</formula>
    </cfRule>
    <cfRule type="cellIs" dxfId="4980" priority="73" operator="equal">
      <formula>"Muy Baja"</formula>
    </cfRule>
  </conditionalFormatting>
  <conditionalFormatting sqref="AE81">
    <cfRule type="cellIs" dxfId="4979" priority="40" operator="equal">
      <formula>"Muy Alta"</formula>
    </cfRule>
    <cfRule type="cellIs" dxfId="4978" priority="41" operator="equal">
      <formula>"Alta"</formula>
    </cfRule>
    <cfRule type="cellIs" dxfId="4977" priority="42" operator="equal">
      <formula>"Media"</formula>
    </cfRule>
    <cfRule type="cellIs" dxfId="4976" priority="43" operator="equal">
      <formula>"Baja"</formula>
    </cfRule>
    <cfRule type="cellIs" dxfId="4975" priority="44" operator="equal">
      <formula>"Muy Baja"</formula>
    </cfRule>
  </conditionalFormatting>
  <conditionalFormatting sqref="AE88">
    <cfRule type="cellIs" dxfId="4974" priority="20" operator="equal">
      <formula>"Muy Alta"</formula>
    </cfRule>
    <cfRule type="cellIs" dxfId="4973" priority="21" operator="equal">
      <formula>"Alta"</formula>
    </cfRule>
    <cfRule type="cellIs" dxfId="4972" priority="22" operator="equal">
      <formula>"Media"</formula>
    </cfRule>
    <cfRule type="cellIs" dxfId="4971" priority="23" operator="equal">
      <formula>"Baja"</formula>
    </cfRule>
    <cfRule type="cellIs" dxfId="4970" priority="24" operator="equal">
      <formula>"Muy Baja"</formula>
    </cfRule>
  </conditionalFormatting>
  <conditionalFormatting sqref="AG11">
    <cfRule type="cellIs" dxfId="4969" priority="325" operator="equal">
      <formula>"Catastrófico"</formula>
    </cfRule>
    <cfRule type="cellIs" dxfId="4968" priority="326" operator="equal">
      <formula>"Mayor"</formula>
    </cfRule>
    <cfRule type="cellIs" dxfId="4967" priority="327" operator="equal">
      <formula>"Moderado"</formula>
    </cfRule>
    <cfRule type="cellIs" dxfId="4966" priority="328" operator="equal">
      <formula>"Menor"</formula>
    </cfRule>
    <cfRule type="cellIs" dxfId="4965" priority="329" operator="equal">
      <formula>"Leve"</formula>
    </cfRule>
  </conditionalFormatting>
  <conditionalFormatting sqref="AG18">
    <cfRule type="cellIs" dxfId="4964" priority="296" operator="equal">
      <formula>"Catastrófico"</formula>
    </cfRule>
    <cfRule type="cellIs" dxfId="4963" priority="297" operator="equal">
      <formula>"Mayor"</formula>
    </cfRule>
    <cfRule type="cellIs" dxfId="4962" priority="298" operator="equal">
      <formula>"Moderado"</formula>
    </cfRule>
    <cfRule type="cellIs" dxfId="4961" priority="299" operator="equal">
      <formula>"Menor"</formula>
    </cfRule>
    <cfRule type="cellIs" dxfId="4960" priority="300" operator="equal">
      <formula>"Leve"</formula>
    </cfRule>
  </conditionalFormatting>
  <conditionalFormatting sqref="AG25">
    <cfRule type="cellIs" dxfId="4959" priority="267" operator="equal">
      <formula>"Catastrófico"</formula>
    </cfRule>
    <cfRule type="cellIs" dxfId="4958" priority="268" operator="equal">
      <formula>"Mayor"</formula>
    </cfRule>
    <cfRule type="cellIs" dxfId="4957" priority="269" operator="equal">
      <formula>"Moderado"</formula>
    </cfRule>
    <cfRule type="cellIs" dxfId="4956" priority="270" operator="equal">
      <formula>"Menor"</formula>
    </cfRule>
    <cfRule type="cellIs" dxfId="4955" priority="271" operator="equal">
      <formula>"Leve"</formula>
    </cfRule>
  </conditionalFormatting>
  <conditionalFormatting sqref="AG32">
    <cfRule type="cellIs" dxfId="4954" priority="238" operator="equal">
      <formula>"Catastrófico"</formula>
    </cfRule>
    <cfRule type="cellIs" dxfId="4953" priority="239" operator="equal">
      <formula>"Mayor"</formula>
    </cfRule>
    <cfRule type="cellIs" dxfId="4952" priority="240" operator="equal">
      <formula>"Moderado"</formula>
    </cfRule>
    <cfRule type="cellIs" dxfId="4951" priority="241" operator="equal">
      <formula>"Menor"</formula>
    </cfRule>
    <cfRule type="cellIs" dxfId="4950" priority="242" operator="equal">
      <formula>"Leve"</formula>
    </cfRule>
  </conditionalFormatting>
  <conditionalFormatting sqref="AG39">
    <cfRule type="cellIs" dxfId="4949" priority="209" operator="equal">
      <formula>"Catastrófico"</formula>
    </cfRule>
    <cfRule type="cellIs" dxfId="4948" priority="210" operator="equal">
      <formula>"Mayor"</formula>
    </cfRule>
    <cfRule type="cellIs" dxfId="4947" priority="211" operator="equal">
      <formula>"Moderado"</formula>
    </cfRule>
    <cfRule type="cellIs" dxfId="4946" priority="212" operator="equal">
      <formula>"Menor"</formula>
    </cfRule>
    <cfRule type="cellIs" dxfId="4945" priority="213" operator="equal">
      <formula>"Leve"</formula>
    </cfRule>
  </conditionalFormatting>
  <conditionalFormatting sqref="AG46">
    <cfRule type="cellIs" dxfId="4944" priority="180" operator="equal">
      <formula>"Catastrófico"</formula>
    </cfRule>
    <cfRule type="cellIs" dxfId="4943" priority="181" operator="equal">
      <formula>"Mayor"</formula>
    </cfRule>
    <cfRule type="cellIs" dxfId="4942" priority="182" operator="equal">
      <formula>"Moderado"</formula>
    </cfRule>
    <cfRule type="cellIs" dxfId="4941" priority="183" operator="equal">
      <formula>"Menor"</formula>
    </cfRule>
    <cfRule type="cellIs" dxfId="4940" priority="184" operator="equal">
      <formula>"Leve"</formula>
    </cfRule>
  </conditionalFormatting>
  <conditionalFormatting sqref="AG53">
    <cfRule type="cellIs" dxfId="4939" priority="151" operator="equal">
      <formula>"Catastrófico"</formula>
    </cfRule>
    <cfRule type="cellIs" dxfId="4938" priority="152" operator="equal">
      <formula>"Mayor"</formula>
    </cfRule>
    <cfRule type="cellIs" dxfId="4937" priority="153" operator="equal">
      <formula>"Moderado"</formula>
    </cfRule>
    <cfRule type="cellIs" dxfId="4936" priority="154" operator="equal">
      <formula>"Menor"</formula>
    </cfRule>
    <cfRule type="cellIs" dxfId="4935" priority="155" operator="equal">
      <formula>"Leve"</formula>
    </cfRule>
  </conditionalFormatting>
  <conditionalFormatting sqref="AG60">
    <cfRule type="cellIs" dxfId="4934" priority="122" operator="equal">
      <formula>"Catastrófico"</formula>
    </cfRule>
    <cfRule type="cellIs" dxfId="4933" priority="123" operator="equal">
      <formula>"Mayor"</formula>
    </cfRule>
    <cfRule type="cellIs" dxfId="4932" priority="124" operator="equal">
      <formula>"Moderado"</formula>
    </cfRule>
    <cfRule type="cellIs" dxfId="4931" priority="125" operator="equal">
      <formula>"Menor"</formula>
    </cfRule>
    <cfRule type="cellIs" dxfId="4930" priority="126" operator="equal">
      <formula>"Leve"</formula>
    </cfRule>
  </conditionalFormatting>
  <conditionalFormatting sqref="AG67">
    <cfRule type="cellIs" dxfId="4929" priority="93" operator="equal">
      <formula>"Catastrófico"</formula>
    </cfRule>
    <cfRule type="cellIs" dxfId="4928" priority="94" operator="equal">
      <formula>"Mayor"</formula>
    </cfRule>
    <cfRule type="cellIs" dxfId="4927" priority="95" operator="equal">
      <formula>"Moderado"</formula>
    </cfRule>
    <cfRule type="cellIs" dxfId="4926" priority="96" operator="equal">
      <formula>"Menor"</formula>
    </cfRule>
    <cfRule type="cellIs" dxfId="4925" priority="97" operator="equal">
      <formula>"Leve"</formula>
    </cfRule>
  </conditionalFormatting>
  <conditionalFormatting sqref="AG74">
    <cfRule type="cellIs" dxfId="4924" priority="64" operator="equal">
      <formula>"Catastrófico"</formula>
    </cfRule>
    <cfRule type="cellIs" dxfId="4923" priority="65" operator="equal">
      <formula>"Mayor"</formula>
    </cfRule>
    <cfRule type="cellIs" dxfId="4922" priority="66" operator="equal">
      <formula>"Moderado"</formula>
    </cfRule>
    <cfRule type="cellIs" dxfId="4921" priority="67" operator="equal">
      <formula>"Menor"</formula>
    </cfRule>
    <cfRule type="cellIs" dxfId="4920" priority="68" operator="equal">
      <formula>"Leve"</formula>
    </cfRule>
  </conditionalFormatting>
  <conditionalFormatting sqref="AI11">
    <cfRule type="cellIs" dxfId="4919" priority="321" operator="equal">
      <formula>"Extremo"</formula>
    </cfRule>
    <cfRule type="cellIs" dxfId="4918" priority="322" operator="equal">
      <formula>"Alto"</formula>
    </cfRule>
    <cfRule type="cellIs" dxfId="4917" priority="323" operator="equal">
      <formula>"Moderado"</formula>
    </cfRule>
    <cfRule type="cellIs" dxfId="4916" priority="324" operator="equal">
      <formula>"Bajo"</formula>
    </cfRule>
  </conditionalFormatting>
  <conditionalFormatting sqref="AI18">
    <cfRule type="cellIs" dxfId="4915" priority="292" operator="equal">
      <formula>"Extremo"</formula>
    </cfRule>
    <cfRule type="cellIs" dxfId="4914" priority="293" operator="equal">
      <formula>"Alto"</formula>
    </cfRule>
    <cfRule type="cellIs" dxfId="4913" priority="294" operator="equal">
      <formula>"Moderado"</formula>
    </cfRule>
    <cfRule type="cellIs" dxfId="4912" priority="295" operator="equal">
      <formula>"Bajo"</formula>
    </cfRule>
  </conditionalFormatting>
  <conditionalFormatting sqref="AI25">
    <cfRule type="cellIs" dxfId="4911" priority="263" operator="equal">
      <formula>"Extremo"</formula>
    </cfRule>
    <cfRule type="cellIs" dxfId="4910" priority="264" operator="equal">
      <formula>"Alto"</formula>
    </cfRule>
    <cfRule type="cellIs" dxfId="4909" priority="265" operator="equal">
      <formula>"Moderado"</formula>
    </cfRule>
    <cfRule type="cellIs" dxfId="4908" priority="266" operator="equal">
      <formula>"Bajo"</formula>
    </cfRule>
  </conditionalFormatting>
  <conditionalFormatting sqref="AI32">
    <cfRule type="cellIs" dxfId="4907" priority="234" operator="equal">
      <formula>"Extremo"</formula>
    </cfRule>
    <cfRule type="cellIs" dxfId="4906" priority="235" operator="equal">
      <formula>"Alto"</formula>
    </cfRule>
    <cfRule type="cellIs" dxfId="4905" priority="236" operator="equal">
      <formula>"Moderado"</formula>
    </cfRule>
    <cfRule type="cellIs" dxfId="4904" priority="237" operator="equal">
      <formula>"Bajo"</formula>
    </cfRule>
  </conditionalFormatting>
  <conditionalFormatting sqref="AI39">
    <cfRule type="cellIs" dxfId="4903" priority="205" operator="equal">
      <formula>"Extremo"</formula>
    </cfRule>
    <cfRule type="cellIs" dxfId="4902" priority="206" operator="equal">
      <formula>"Alto"</formula>
    </cfRule>
    <cfRule type="cellIs" dxfId="4901" priority="207" operator="equal">
      <formula>"Moderado"</formula>
    </cfRule>
    <cfRule type="cellIs" dxfId="4900" priority="208" operator="equal">
      <formula>"Bajo"</formula>
    </cfRule>
  </conditionalFormatting>
  <conditionalFormatting sqref="AI46">
    <cfRule type="cellIs" dxfId="4899" priority="176" operator="equal">
      <formula>"Extremo"</formula>
    </cfRule>
    <cfRule type="cellIs" dxfId="4898" priority="177" operator="equal">
      <formula>"Alto"</formula>
    </cfRule>
    <cfRule type="cellIs" dxfId="4897" priority="178" operator="equal">
      <formula>"Moderado"</formula>
    </cfRule>
    <cfRule type="cellIs" dxfId="4896" priority="179" operator="equal">
      <formula>"Bajo"</formula>
    </cfRule>
  </conditionalFormatting>
  <conditionalFormatting sqref="AI53">
    <cfRule type="cellIs" dxfId="4895" priority="147" operator="equal">
      <formula>"Extremo"</formula>
    </cfRule>
    <cfRule type="cellIs" dxfId="4894" priority="148" operator="equal">
      <formula>"Alto"</formula>
    </cfRule>
    <cfRule type="cellIs" dxfId="4893" priority="149" operator="equal">
      <formula>"Moderado"</formula>
    </cfRule>
    <cfRule type="cellIs" dxfId="4892" priority="150" operator="equal">
      <formula>"Bajo"</formula>
    </cfRule>
  </conditionalFormatting>
  <conditionalFormatting sqref="AI60">
    <cfRule type="cellIs" dxfId="4891" priority="118" operator="equal">
      <formula>"Extremo"</formula>
    </cfRule>
    <cfRule type="cellIs" dxfId="4890" priority="119" operator="equal">
      <formula>"Alto"</formula>
    </cfRule>
    <cfRule type="cellIs" dxfId="4889" priority="120" operator="equal">
      <formula>"Moderado"</formula>
    </cfRule>
    <cfRule type="cellIs" dxfId="4888" priority="121" operator="equal">
      <formula>"Bajo"</formula>
    </cfRule>
  </conditionalFormatting>
  <conditionalFormatting sqref="AI67">
    <cfRule type="cellIs" dxfId="4887" priority="89" operator="equal">
      <formula>"Extremo"</formula>
    </cfRule>
    <cfRule type="cellIs" dxfId="4886" priority="90" operator="equal">
      <formula>"Alto"</formula>
    </cfRule>
    <cfRule type="cellIs" dxfId="4885" priority="91" operator="equal">
      <formula>"Moderado"</formula>
    </cfRule>
    <cfRule type="cellIs" dxfId="4884" priority="92" operator="equal">
      <formula>"Bajo"</formula>
    </cfRule>
  </conditionalFormatting>
  <conditionalFormatting sqref="AI74">
    <cfRule type="cellIs" dxfId="4883" priority="60" operator="equal">
      <formula>"Extremo"</formula>
    </cfRule>
    <cfRule type="cellIs" dxfId="4882" priority="61" operator="equal">
      <formula>"Alto"</formula>
    </cfRule>
    <cfRule type="cellIs" dxfId="4881" priority="62" operator="equal">
      <formula>"Moderado"</formula>
    </cfRule>
    <cfRule type="cellIs" dxfId="4880" priority="63" operator="equal">
      <formula>"Bajo"</formula>
    </cfRule>
  </conditionalFormatting>
  <conditionalFormatting sqref="AI81">
    <cfRule type="cellIs" dxfId="4879" priority="15" operator="equal">
      <formula>"Extremo"</formula>
    </cfRule>
    <cfRule type="cellIs" dxfId="4878" priority="16" operator="equal">
      <formula>"Alto"</formula>
    </cfRule>
    <cfRule type="cellIs" dxfId="4877" priority="17" operator="equal">
      <formula>"Moderado"</formula>
    </cfRule>
    <cfRule type="cellIs" dxfId="4876" priority="18" operator="equal">
      <formula>"Bajo"</formula>
    </cfRule>
  </conditionalFormatting>
  <conditionalFormatting sqref="AI88">
    <cfRule type="cellIs" dxfId="4875" priority="11" operator="equal">
      <formula>"Extremo"</formula>
    </cfRule>
    <cfRule type="cellIs" dxfId="4874" priority="12" operator="equal">
      <formula>"Alto"</formula>
    </cfRule>
    <cfRule type="cellIs" dxfId="4873" priority="13" operator="equal">
      <formula>"Moderado"</formula>
    </cfRule>
    <cfRule type="cellIs" dxfId="4872"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'D:\Descargas\[FO-CEDE5-DIGEC-487 Matriz para la Gestión Integral del Riesgo V.14 DESMINADO OK.xlsx]Opciones Tratamiento'!#REF!</xm:f>
          </x14:formula1>
          <xm:sqref>I11:I94 AJ53 AJ11 AJ18 AJ25 AJ32 AJ39 AJ46 AJ60 AJ67 AJ74 AJ81 AJ88 B11 C11:C94 AO11:AO94</xm:sqref>
        </x14:dataValidation>
        <x14:dataValidation type="list" allowBlank="1" showInputMessage="1" showErrorMessage="1">
          <x14:formula1>
            <xm:f>'D:\Descargas\[FO-CEDE5-DIGEC-487 Matriz para la Gestión Integral del Riesgo V.14 DESMINADO OK.xlsx]Tabla Impacto'!#REF!</xm:f>
          </x14:formula1>
          <xm:sqref>M11:M94</xm:sqref>
        </x14:dataValidation>
        <x14:dataValidation type="list" allowBlank="1" showInputMessage="1" showErrorMessage="1">
          <x14:formula1>
            <xm:f>'D:\Descargas\[FO-CEDE5-DIGEC-487 Matriz para la Gestión Integral del Riesgo V.14 DESMINADO OK.xlsx]Tabla Valoración controles'!#REF!</xm:f>
          </x14:formula1>
          <xm:sqref>X11:Y94 AA11:AC94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BN99"/>
  <sheetViews>
    <sheetView zoomScale="70" zoomScaleNormal="70" workbookViewId="0">
      <selection activeCell="G18" sqref="G18:G24"/>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1074</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275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276</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6.75" customHeight="1" thickBot="1">
      <c r="A7" s="262" t="s">
        <v>17</v>
      </c>
      <c r="B7" s="263"/>
      <c r="C7" s="263"/>
      <c r="D7" s="264"/>
      <c r="E7" s="265"/>
      <c r="F7" s="266" t="s">
        <v>118</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2" t="s">
        <v>319</v>
      </c>
      <c r="N9" s="260" t="s">
        <v>612</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thickBot="1">
      <c r="A11" s="218" t="s">
        <v>52</v>
      </c>
      <c r="B11" s="220" t="s">
        <v>7</v>
      </c>
      <c r="C11" s="220" t="s">
        <v>93</v>
      </c>
      <c r="D11" s="220" t="s">
        <v>322</v>
      </c>
      <c r="E11" s="229" t="s">
        <v>334</v>
      </c>
      <c r="F11" s="229" t="s">
        <v>1037</v>
      </c>
      <c r="G11" s="229" t="s">
        <v>1038</v>
      </c>
      <c r="H11" s="302" t="str">
        <f>+CONCATENATE(E11," ",F11," ",G11)</f>
        <v>Posibilidad de afectación reputacional por la  manipulación, alteración o eliminación no autorizada de información doctrinal debido a requerimientos extraordinarios doctrinales por parte de las unidades proponentes.</v>
      </c>
      <c r="I11" s="232" t="s">
        <v>324</v>
      </c>
      <c r="J11" s="218">
        <v>178</v>
      </c>
      <c r="K11" s="309" t="str">
        <f>IF(J11&lt;=0,"",IF(J11&lt;=3,"Muy Baja",IF(J11&lt;=34,"Baja",IF(J11&lt;=600,"Media",IF(J11&lt;=6000,"Alta","Muy Alta")))))</f>
        <v>Media</v>
      </c>
      <c r="L11" s="305">
        <f>IF(K11="","",IF(K11="Muy Baja",0.2,IF(K11="Baja",0.4,IF(K11="Media",0.6,IF(K11="Alta",0.8,IF(K11="Muy Alta",1,))))))</f>
        <v>0.6</v>
      </c>
      <c r="M11" s="304" t="s">
        <v>1887</v>
      </c>
      <c r="N11" s="303" t="str">
        <f>IF(NOT(ISERROR(MATCH(M11,'[29]Tabla Impacto'!$B$222:$B$224,0))),'[29]Tabla Impacto'!$F$224,M11)</f>
        <v xml:space="preserve">     El riesgo afecta la imagen de la entidad internamente, de conocimiento general, nivel interno, de junta directiva y accionistas y/o de proveedores</v>
      </c>
      <c r="O11" s="309" t="str">
        <f>IF(OR(N11='[29]Tabla Impacto'!$C$12,N11='[29]Tabla Impacto'!$D$12),"Leve",IF(OR(N11='[29]Tabla Impacto'!$C$13,N11='[29]Tabla Impacto'!$D$13),"Menor",IF(OR(N11='[29]Tabla Impacto'!$C$14,N11='[29]Tabla Impacto'!$D$14),"Moderado",IF(OR(N11='[29]Tabla Impacto'!$C$15,N11='[29]Tabla Impacto'!$D$15),"Mayor",IF(OR(N11='[29]Tabla Impacto'!$C$16,N11='[29]Tabla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70" t="s">
        <v>94</v>
      </c>
      <c r="S11" s="64" t="s">
        <v>1040</v>
      </c>
      <c r="T11" s="64" t="s">
        <v>1041</v>
      </c>
      <c r="U11" s="64" t="s">
        <v>1042</v>
      </c>
      <c r="V11" s="73" t="str">
        <f>+CONCATENATE(S11," ",T11," ",U11)</f>
        <v>El Director de Producción, Doctrina, Organización y Equipamiento (DIPOE),  verifica bimestralmente, mediante reunión formal, el cumplimiento de la estandarización de las publicaciones militares conforme al procedimiento de generación y actualización y al Reglamento de Doctrina EJC 1-01, con el fin de fortalecer el seguimiento y la mejora continua del proceso de Gestión de Doctrina. Si la verificación no se realiza en el periodo establecido, esta se reprograma a la mayor brevedad. La evidencia del control corresponde al acta de la reunión.</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IFERROR(LOOKUP(LOOKUP(2,1/(AD11:AD17&lt;&gt;""),AD11:AD17),'[29]Opciones Tratamiento'!$I$2:$I$6,'[29]Opciones Tratamiento'!$J$2:$J$6),"")</f>
        <v>Muy Baja</v>
      </c>
      <c r="AF11" s="41">
        <f>+AD11</f>
        <v>0.36</v>
      </c>
      <c r="AG11" s="313" t="str">
        <f>IFERROR(LOOKUP(LOOKUP(2,1/(AH11:AH17&lt;&gt;""),AH11:AH17),'[29]Opciones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442</v>
      </c>
      <c r="AK11" s="75"/>
      <c r="AL11" s="70" t="s">
        <v>177</v>
      </c>
      <c r="AM11" s="66" t="s">
        <v>1043</v>
      </c>
      <c r="AN11" s="118" t="s">
        <v>1044</v>
      </c>
      <c r="AO11" s="218" t="s">
        <v>59</v>
      </c>
      <c r="AP11" s="344"/>
      <c r="AQ11" s="335" t="s">
        <v>1045</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4"/>
      <c r="N12" s="304"/>
      <c r="O12" s="310"/>
      <c r="P12" s="306"/>
      <c r="Q12" s="312"/>
      <c r="R12" s="70" t="s">
        <v>96</v>
      </c>
      <c r="S12" s="77" t="s">
        <v>1046</v>
      </c>
      <c r="T12" s="77" t="s">
        <v>1047</v>
      </c>
      <c r="U12" s="77" t="s">
        <v>1048</v>
      </c>
      <c r="V12" s="68" t="str">
        <f t="shared" ref="V12:V17" si="0">+CONCATENATE(S12," ",T12," ",U12)</f>
        <v>El Director de Lecciones Aprendidas (DILEA),  verifica bimestralmente los eventos reportados por las Divisiones en la plataforma SILAE, conforme a la Directiva de Lecciones Aprendidas y al Procedimiento del Proceso de Gestión de Doctrina,  con el fin de identificar vacíos doctrinales y evitar solicitudes extraordinarias que excedan la capacidad institucional de producción doctrinal. Si la verificación no se realiza en el periodo establecido, se reprograma a la mayor brevedad, dejando registro de la justificación. Como evidencia del control, se genera informe de análisis de eventos.</v>
      </c>
      <c r="W12" s="47" t="str">
        <f t="shared" ref="W12:W75" si="1">IF(OR(X12="Preventivo",X12="Detectivo"),"Probabilidad",IF(X12="Correctivo","Impacto",""))</f>
        <v>Probabilidad</v>
      </c>
      <c r="X12" s="69" t="s">
        <v>73</v>
      </c>
      <c r="Y12" s="69" t="s">
        <v>54</v>
      </c>
      <c r="Z12" s="48" t="str">
        <f t="shared" ref="Z12" si="2">IF(AND(X12="Preventivo",Y12="Automático"),"50%",IF(AND(X12="Preventivo",Y12="Manual"),"40%",IF(AND(X12="Detectivo",Y12="Automático"),"40%",IF(AND(X12="Detectivo",Y12="Manual"),"30%",IF(AND(X12="Correctivo",Y12="Automático"),"35%",IF(AND(X12="Correctivo",Y12="Manual"),"25%",""))))))</f>
        <v>30%</v>
      </c>
      <c r="AA12" s="74" t="s">
        <v>55</v>
      </c>
      <c r="AB12" s="74" t="s">
        <v>56</v>
      </c>
      <c r="AC12" s="74" t="s">
        <v>57</v>
      </c>
      <c r="AD12" s="49">
        <f>IFERROR(IF(AND(W11="Probabilidad",W12="Probabilidad"),(AF11-(+AF11*Z12)),IF(W12="Probabilidad",(L11-(+L11*Z12)),IF(W12="Impacto",AF11,""))),"")</f>
        <v>0.252</v>
      </c>
      <c r="AE12" s="224"/>
      <c r="AF12" s="50">
        <f t="shared" ref="AF12" si="3">+AD12</f>
        <v>0.252</v>
      </c>
      <c r="AG12" s="224"/>
      <c r="AH12" s="50" t="str">
        <f>IFERROR(IF(AND(W11="Impacto",W12="Impacto"),(AH11-(+AH11*Z12)),IF(W12="Impacto",(P11-(+P11*Z12)),IF(W12="Probabilidad",AH11,""))),"")</f>
        <v/>
      </c>
      <c r="AI12" s="226"/>
      <c r="AJ12" s="228"/>
      <c r="AK12" s="4"/>
      <c r="AL12" s="63"/>
      <c r="AM12" s="67"/>
      <c r="AN12" s="67"/>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4"/>
      <c r="N13" s="304"/>
      <c r="O13" s="310"/>
      <c r="P13" s="306"/>
      <c r="Q13" s="312"/>
      <c r="R13" s="70" t="s">
        <v>98</v>
      </c>
      <c r="S13" s="64" t="s">
        <v>1040</v>
      </c>
      <c r="T13" s="64" t="s">
        <v>1049</v>
      </c>
      <c r="U13" s="64" t="s">
        <v>1888</v>
      </c>
      <c r="V13" s="68" t="str">
        <f t="shared" si="0"/>
        <v>El Director de Producción, Doctrina, Organización y Equipamiento (DIPOE),  verifica trimestralmente el cumplimiento del Plan Maestro Anual de Doctrina (PMADD), conforme al Reglamento 1-01 de Doctrina y Publicaciones Militares, con el fin de identificar retrasos, desviaciones o requerimientos extraordinarios que puedan afectar los lineamientos doctrinales. Si la reunión no se realiza, se reprograma la misma, dejando como soporte documental de la verificación un acta de reunión.</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74" t="s">
        <v>55</v>
      </c>
      <c r="AB13" s="74" t="s">
        <v>56</v>
      </c>
      <c r="AC13" s="74" t="s">
        <v>57</v>
      </c>
      <c r="AD13" s="49">
        <f>IFERROR(IF(AND(W11="Probabilidad",W12="Probabilidad",W13="Probabilidad"),(AF12-(+AF12*Z13)),IF(W13="Probabilidad",(L11-(+L11*Z13)),IF(W13="Impacto",AF12,""))),"")</f>
        <v>0.1764</v>
      </c>
      <c r="AE13" s="224"/>
      <c r="AF13" s="50">
        <f>+AD13</f>
        <v>0.1764</v>
      </c>
      <c r="AG13" s="224"/>
      <c r="AH13" s="50" t="str">
        <f>IFERROR(IF(AND(W11="Impacto",W12="Impacto",W13="Impacto"),(AH12-(+AH12*Z13)),IF(W13="Impacto",(P11-(+P11*Z13)),IF(W13="Probabilidad",AH12,""))),"")</f>
        <v/>
      </c>
      <c r="AI13" s="226"/>
      <c r="AJ13" s="228"/>
      <c r="AK13" s="4"/>
      <c r="AL13" s="63"/>
      <c r="AM13" s="67"/>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63"/>
      <c r="AM14" s="67"/>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63"/>
      <c r="AM15" s="67"/>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93</v>
      </c>
      <c r="D18" s="220" t="s">
        <v>340</v>
      </c>
      <c r="E18" s="229" t="s">
        <v>334</v>
      </c>
      <c r="F18" s="230" t="s">
        <v>1050</v>
      </c>
      <c r="G18" s="230" t="s">
        <v>1051</v>
      </c>
      <c r="H18" s="231" t="str">
        <f t="shared" ref="H18" si="6">+CONCATENATE(E18," ",F18," ",G18)</f>
        <v>Posibilidad de afectación reputacional por conflicto de interés, al manipular, alterar o eliminar de manera no autorizada información doctrinal, mediante acciones u omisiones del personal militar y civil que hace parte del proceso de Gestión de Doctrina a causa del incumplimiento de los lineamientos legales y normativos que regulan la reserva y protección de la información clasificada de la Fuerza, favoreciendo intereses particulares sobre el interés institucional.</v>
      </c>
      <c r="I18" s="232" t="s">
        <v>341</v>
      </c>
      <c r="J18" s="219">
        <v>225</v>
      </c>
      <c r="K18" s="310" t="str">
        <f>IF(J18&lt;=0,"",IF(J18&lt;=3,"Muy Baja",IF(J18&lt;=34,"Baja",IF(J18&lt;=600,"Media",IF(J18&lt;=6000,"Alta","Muy Alta")))))</f>
        <v>Media</v>
      </c>
      <c r="L18" s="306">
        <f>IF(K18="","",IF(K18="Muy Baja",0.2,IF(K18="Baja",0.4,IF(K18="Media",0.6,IF(K18="Alta",0.8,IF(K18="Muy Alta",1,))))))</f>
        <v>0.6</v>
      </c>
      <c r="M18" s="304" t="s">
        <v>1052</v>
      </c>
      <c r="N18" s="304" t="str">
        <f>IF(NOT(ISERROR(MATCH(M18,'[29]Tabla Impacto'!$B$222:$B$224,0))),'[29]Tabla Impacto'!$F$224,M18)</f>
        <v xml:space="preserve">     Entre 50 y 100 SMLMV </v>
      </c>
      <c r="O18" s="310" t="str">
        <f>IF(OR(N18='[29]Tabla Impacto'!$C$12,N18='[29]Tabla Impacto'!$D$12),"Leve",IF(OR(N18='[29]Tabla Impacto'!$C$13,N18='[29]Tabla Impacto'!$D$13),"Menor",IF(OR(N18='[29]Tabla Impacto'!$C$14,N18='[29]Tabla Impacto'!$D$14),"Moderado",IF(OR(N18='[29]Tabla Impacto'!$C$15,N18='[29]Tabla Impacto'!$D$15),"Mayor",IF(OR(N18='[29]Tabla Impacto'!$C$16,N18='[29]Tabla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3" t="s">
        <v>1053</v>
      </c>
      <c r="T18" s="64" t="s">
        <v>1054</v>
      </c>
      <c r="U18" s="64" t="s">
        <v>1055</v>
      </c>
      <c r="V18" s="68" t="str">
        <f>+CONCATENATE(S18," ",T18," ",U18)</f>
        <v>El Director de Producción, Doctrina, Organización y Equipamiento (DIPOE),    verifica trimestralmente, mediante reunión formal, la correcta clasificación de seguridad de las publicaciones militares conforme al Reglamento 1-01, con el fin de asegurar que cada publicación tenga el nivel de seguridad adecuado y prevenir riesgos de adulteración o divulgación no autorizada. Si la actividad no se realiza, se reprograma la reunión en el menor tiempo posible y se convoca al personal responsable para completar la verificación, dejando como evidencia un acta con las publicaciones revisadas y los compromisos establecidos.</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IFERROR(LOOKUP(LOOKUP(2,1/(AD18:AD24&lt;&gt;""),AD18:AD24),'[29]Opciones Tratamiento'!$I$2:$I$6,'[29]Opciones Tratamiento'!$J$2:$J$6),"")</f>
        <v>Muy Baja</v>
      </c>
      <c r="AF18" s="48">
        <f t="shared" si="5"/>
        <v>0.36</v>
      </c>
      <c r="AG18" s="224" t="str">
        <f>IFERROR(LOOKUP(LOOKUP(2,1/(AH18:AH24&lt;&gt;""),AH18:AH24),'[29]Opciones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63" t="s">
        <v>177</v>
      </c>
      <c r="AM18" s="119" t="s">
        <v>277</v>
      </c>
      <c r="AN18" s="120" t="s">
        <v>278</v>
      </c>
      <c r="AO18" s="219" t="s">
        <v>59</v>
      </c>
      <c r="AP18" s="344"/>
      <c r="AQ18" s="337" t="s">
        <v>212</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63" t="s">
        <v>96</v>
      </c>
      <c r="S19" s="64" t="s">
        <v>1056</v>
      </c>
      <c r="T19" s="64" t="s">
        <v>1057</v>
      </c>
      <c r="U19" s="64" t="s">
        <v>1058</v>
      </c>
      <c r="V19" s="68" t="str">
        <f>+CONCATENATE(S19," ",T19," ",U19)</f>
        <v>El Director del Centro de Doctrina del Ejército (CEDOE), verifica trimestralmente el cumplimiento de las capacitaciones impartidas por el Oficial Jurídico sobre las consecuencias disciplinarias y penales asociadas a la adulteración, manipulación o eliminación de información en los sistemas institucionales, conforme a la Ley 1862 de 2017, el Código Disciplinario Militar y la Ley 1407 de 2010, con el fin de sensibilizar al personal sobre sus responsabilidades legales y prevenir conductas de riesgo. Si la actividad no se realiza, se reprograma para el siguiente trimestre, dejando como evidencia un informe con el acta de capacitación y/o el acta de reunión.</v>
      </c>
      <c r="W19" s="47" t="str">
        <f t="shared" si="1"/>
        <v>Probabilidad</v>
      </c>
      <c r="X19" s="69" t="s">
        <v>73</v>
      </c>
      <c r="Y19" s="69" t="s">
        <v>54</v>
      </c>
      <c r="Z19" s="48" t="str">
        <f t="shared" ref="Z19" si="7">IF(AND(X19="Preventivo",Y19="Automático"),"50%",IF(AND(X19="Preventivo",Y19="Manual"),"40%",IF(AND(X19="Detectivo",Y19="Automático"),"40%",IF(AND(X19="Detectivo",Y19="Manual"),"30%",IF(AND(X19="Correctivo",Y19="Automático"),"35%",IF(AND(X19="Correctivo",Y19="Manual"),"25%",""))))))</f>
        <v>30%</v>
      </c>
      <c r="AA19" s="69" t="s">
        <v>55</v>
      </c>
      <c r="AB19" s="69" t="s">
        <v>56</v>
      </c>
      <c r="AC19" s="69" t="s">
        <v>57</v>
      </c>
      <c r="AD19" s="49">
        <f>IFERROR(IF(AND(W18="Probabilidad",W19="Probabilidad"),(AF18-(+AF18*Z19)),IF(W19="Probabilidad",(L18-(+L18*Z19)),IF(W19="Impacto",AF18,""))),"")</f>
        <v>0.252</v>
      </c>
      <c r="AE19" s="224"/>
      <c r="AF19" s="48">
        <f t="shared" si="5"/>
        <v>0.252</v>
      </c>
      <c r="AG19" s="224"/>
      <c r="AH19" s="50">
        <f>IFERROR(IF(AND(W18="Impacto",W19="Impacto"),(AH18-(+AH18*Z19)),IF(W19="Impacto",(P18-(+P18*Z19)),IF(W19="Probabilidad",AH18,""))),"")</f>
        <v>0.6</v>
      </c>
      <c r="AI19" s="226"/>
      <c r="AJ19" s="228"/>
      <c r="AK19" s="4"/>
      <c r="AL19" s="63"/>
      <c r="AM19" s="67"/>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thickBot="1">
      <c r="A20" s="219"/>
      <c r="B20" s="221"/>
      <c r="C20" s="221"/>
      <c r="D20" s="221"/>
      <c r="E20" s="230"/>
      <c r="F20" s="230"/>
      <c r="G20" s="230"/>
      <c r="H20" s="231"/>
      <c r="I20" s="233"/>
      <c r="J20" s="219"/>
      <c r="K20" s="310"/>
      <c r="L20" s="306"/>
      <c r="M20" s="304"/>
      <c r="N20" s="304"/>
      <c r="O20" s="310"/>
      <c r="P20" s="306"/>
      <c r="Q20" s="312"/>
      <c r="R20" s="63" t="s">
        <v>98</v>
      </c>
      <c r="S20" s="63" t="s">
        <v>1059</v>
      </c>
      <c r="T20" s="64" t="s">
        <v>1060</v>
      </c>
      <c r="U20" s="64" t="s">
        <v>1061</v>
      </c>
      <c r="V20" s="68" t="str">
        <f t="shared" ref="V20:V24" si="8">+CONCATENATE(S20," ",T20," ",U20)</f>
        <v>El Director de Gestión, Estandarización y Difusión de Doctrina (DIGED),  verifica trimestralmente la difusión de los boletines informativos sobre la reserva legal y el manejo adecuado de las publicaciones militares, conforme al Reglamento 1-01, con el fin de mantener actualizado al personal en los lineamientos de seguridad y reserva de la información doctrinal. Si la actividad no se realiza, se reprograma la emisión del boletín y se hace seguimiento hasta su difusión efectiva, dejando como evidencia un informe de seguimiento con copia del boletín difundido.</v>
      </c>
      <c r="W20" s="47" t="str">
        <f t="shared" si="1"/>
        <v>Probabilidad</v>
      </c>
      <c r="X20" s="69" t="s">
        <v>73</v>
      </c>
      <c r="Y20" s="69" t="s">
        <v>54</v>
      </c>
      <c r="Z20" s="48" t="str">
        <f>IF(AND(X20="Preventivo",Y20="Automático"),"50%",IF(AND(X20="Preventivo",Y20="Manual"),"40%",IF(AND(X20="Detectivo",Y20="Automático"),"40%",IF(AND(X20="Detectivo",Y20="Manual"),"30%",IF(AND(X20="Correctivo",Y20="Automático"),"35%",IF(AND(X20="Correctivo",Y20="Manual"),"25%",""))))))</f>
        <v>30%</v>
      </c>
      <c r="AA20" s="69" t="s">
        <v>55</v>
      </c>
      <c r="AB20" s="69" t="s">
        <v>56</v>
      </c>
      <c r="AC20" s="69" t="s">
        <v>57</v>
      </c>
      <c r="AD20" s="49">
        <f t="shared" ref="AD20:AD24" si="9">IFERROR(IF(AND(W19="Probabilidad",W20="Probabilidad"),(AF19-(+AF19*Z20)),IF(W20="Probabilidad",(L19-(+L19*Z20)),IF(W20="Impacto",AF19,""))),"")</f>
        <v>0.1764</v>
      </c>
      <c r="AE20" s="224"/>
      <c r="AF20" s="48">
        <f t="shared" si="5"/>
        <v>0.1764</v>
      </c>
      <c r="AG20" s="224"/>
      <c r="AH20" s="50">
        <f>IFERROR(IF(AND(W18="Impacto",W19="Impacto",W20="Impacto"),(AH19-(+AH19*Z20)),IF(W20="Impacto",(P18-(+P18*Z20)),IF(W20="Probabilidad",AH19,""))),"")</f>
        <v>0.6</v>
      </c>
      <c r="AI20" s="226"/>
      <c r="AJ20" s="228"/>
      <c r="AK20" s="4"/>
      <c r="AL20" s="63"/>
      <c r="AM20" s="67"/>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63"/>
      <c r="S21" s="52"/>
      <c r="T21" s="52"/>
      <c r="U21" s="52"/>
      <c r="V21" s="68" t="str">
        <f t="shared" si="8"/>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9"/>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63"/>
      <c r="S22" s="52"/>
      <c r="T22" s="52"/>
      <c r="U22" s="52"/>
      <c r="V22" s="68" t="str">
        <f t="shared" si="8"/>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9"/>
        <v/>
      </c>
      <c r="AE22" s="224"/>
      <c r="AF22" s="48" t="str">
        <f>+AD22</f>
        <v/>
      </c>
      <c r="AG22" s="224"/>
      <c r="AH22" s="50" t="str">
        <f>IFERROR(IF(AND(W21="Impacto",W22="Impacto"),(AH21-(+AH21*Z22)),IF(W22="Impacto",(P18-(+P18*Z22)),IF(W22="Probabilidad",AH21,""))),"")</f>
        <v/>
      </c>
      <c r="AI22" s="226"/>
      <c r="AJ22" s="228"/>
      <c r="AK22" s="4"/>
      <c r="AL22" s="63"/>
      <c r="AM22" s="67"/>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63"/>
      <c r="S23" s="52"/>
      <c r="T23" s="52"/>
      <c r="U23" s="52"/>
      <c r="V23" s="68" t="str">
        <f t="shared" si="8"/>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9"/>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63"/>
      <c r="S24" s="52"/>
      <c r="T24" s="52"/>
      <c r="U24" s="52"/>
      <c r="V24" s="68" t="str">
        <f t="shared" si="8"/>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9"/>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93</v>
      </c>
      <c r="D25" s="220" t="s">
        <v>340</v>
      </c>
      <c r="E25" s="229" t="s">
        <v>334</v>
      </c>
      <c r="F25" s="230" t="s">
        <v>1062</v>
      </c>
      <c r="G25" s="230" t="s">
        <v>1063</v>
      </c>
      <c r="H25" s="231" t="str">
        <f t="shared" ref="H25" si="11">+CONCATENATE(E25," ",F25," ",G25)</f>
        <v>Posibilidad de afectación reputacional por corrupción y uso indebido de la función pública, al recibir o solicitar dádivas o beneficios a título personal por parte de los funcionarios que hacen parte del proceso de Gestión de Doctrina, mediante la entrega no autorizada de publicaciones militares a personal ajeno a la Institución  a causa del inadecuado control y seguimiento de los protocolos de seguridad en el manejo de la información clasificada de la Fuerza.</v>
      </c>
      <c r="I25" s="232" t="s">
        <v>341</v>
      </c>
      <c r="J25" s="219">
        <v>59</v>
      </c>
      <c r="K25" s="310" t="str">
        <f>IF(J25&lt;=0,"",IF(J25&lt;=3,"Muy Baja",IF(J25&lt;=34,"Baja",IF(J25&lt;=600,"Media",IF(J25&lt;=6000,"Alta","Muy Alta")))))</f>
        <v>Media</v>
      </c>
      <c r="L25" s="306">
        <f>IF(K25="","",IF(K25="Muy Baja",0.2,IF(K25="Baja",0.4,IF(K25="Media",0.6,IF(K25="Alta",0.8,IF(K25="Muy Alta",1,))))))</f>
        <v>0.6</v>
      </c>
      <c r="M25" s="304" t="s">
        <v>326</v>
      </c>
      <c r="N25" s="304" t="str">
        <f>IF(NOT(ISERROR(MATCH(M25,'[29]Tabla Impacto'!$B$222:$B$224,0))),'[29]Tabla Impacto'!$F$224,M25)</f>
        <v xml:space="preserve">     Entre 100 y 500 SMLMV </v>
      </c>
      <c r="O25" s="310" t="str">
        <f>IF(OR(N25='[29]Tabla Impacto'!$C$12,N25='[29]Tabla Impacto'!$D$12),"Leve",IF(OR(N25='[29]Tabla Impacto'!$C$13,N25='[29]Tabla Impacto'!$D$13),"Menor",IF(OR(N25='[29]Tabla Impacto'!$C$14,N25='[29]Tabla Impacto'!$D$14),"Moderado",IF(OR(N25='[29]Tabla Impacto'!$C$15,N25='[29]Tabla Impacto'!$D$15),"Mayor",IF(OR(N25='[29]Tabla Impacto'!$C$16,N25='[29]Tabla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70" t="s">
        <v>94</v>
      </c>
      <c r="S25" s="65" t="s">
        <v>1064</v>
      </c>
      <c r="T25" s="65" t="s">
        <v>1065</v>
      </c>
      <c r="U25" s="65" t="s">
        <v>1066</v>
      </c>
      <c r="V25" s="68" t="str">
        <f>+CONCATENATE(S25," ",T25," ",U25)</f>
        <v>El Director de la Dirección de Producción, Doctrina, Organización y Equipamiento (DIPOE) realiza trimestralmente una reunión para verificar la matriz de seguimiento del desarrollo doctrinal con los autores de las publicaciones militares vigentes,  con el fin de asegurar que la información esté actualizada y resguardada en las bases de datos institucionales.
En caso de no ejecutarse la actividad, se reprograma formalmente. Como evidencia de la verificación, se genera un acta de reunión con observaciones y compromisos.</v>
      </c>
      <c r="W25" s="47" t="str">
        <f t="shared" si="1"/>
        <v>Probabilidad</v>
      </c>
      <c r="X25" s="69" t="s">
        <v>73</v>
      </c>
      <c r="Y25" s="69" t="s">
        <v>54</v>
      </c>
      <c r="Z25" s="48" t="str">
        <f>IF(AND(X25="Preventivo",Y25="Automático"),"50%",IF(AND(X25="Preventivo",Y25="Manual"),"40%",IF(AND(X25="Detectivo",Y25="Automático"),"40%",IF(AND(X25="Detectivo",Y25="Manual"),"30%",IF(AND(X25="Correctivo",Y25="Automático"),"35%",IF(AND(X25="Correctivo",Y25="Manual"),"25%",""))))))</f>
        <v>30%</v>
      </c>
      <c r="AA25" s="69" t="s">
        <v>55</v>
      </c>
      <c r="AB25" s="69" t="s">
        <v>56</v>
      </c>
      <c r="AC25" s="69" t="s">
        <v>57</v>
      </c>
      <c r="AD25" s="49">
        <f>IFERROR(IF(W25="Probabilidad",(L25-(+L25*Z25)),IF(W25="Impacto",L25,"")),"")</f>
        <v>0.42</v>
      </c>
      <c r="AE25" s="224" t="str">
        <f>IFERROR(LOOKUP(LOOKUP(2,1/(AD25:AD31&lt;&gt;""),AD25:AD31),'[29]Opciones Tratamiento'!$I$2:$I$6,'[29]Opciones Tratamiento'!$J$2:$J$6),"")</f>
        <v>Muy Baja</v>
      </c>
      <c r="AF25" s="48">
        <f>+AD25</f>
        <v>0.42</v>
      </c>
      <c r="AG25" s="224" t="str">
        <f>IFERROR(LOOKUP(LOOKUP(2,1/(AH25:AH31&lt;&gt;""),AH25:AH31),'[29]Opciones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t="s">
        <v>58</v>
      </c>
      <c r="AK25" s="4"/>
      <c r="AL25" s="63" t="s">
        <v>177</v>
      </c>
      <c r="AM25" s="119" t="s">
        <v>279</v>
      </c>
      <c r="AN25" s="120" t="s">
        <v>213</v>
      </c>
      <c r="AO25" s="219" t="s">
        <v>59</v>
      </c>
      <c r="AP25" s="344"/>
      <c r="AQ25" s="337" t="s">
        <v>212</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4"/>
      <c r="N26" s="304"/>
      <c r="O26" s="310"/>
      <c r="P26" s="306"/>
      <c r="Q26" s="312"/>
      <c r="R26" s="63" t="s">
        <v>96</v>
      </c>
      <c r="S26" s="64" t="s">
        <v>1067</v>
      </c>
      <c r="T26" s="64" t="s">
        <v>1068</v>
      </c>
      <c r="U26" s="64" t="s">
        <v>1069</v>
      </c>
      <c r="V26" s="68" t="str">
        <f>+CONCATENATE(S26," ",T26," ",U26)</f>
        <v>El Director del CEDOE   verifica semestralmente la documentación presentada por los prestadores de servicio, conforme a lo establecido en la Ley 599 de 2000 (arts. 286, 287, 288, 291 y 296) y la Ley 1773 de 2016,  con el fin de garantizar la autenticidad y consistencia de dicha documentación. Si la actividad no se ejecuta en el periodo programado, se reprograma para el siguiente semestre, la verificación se soporta mediante un informe y una lista de chequeo.</v>
      </c>
      <c r="W26" s="47" t="str">
        <f t="shared" si="1"/>
        <v>Probabilidad</v>
      </c>
      <c r="X26" s="69" t="s">
        <v>73</v>
      </c>
      <c r="Y26" s="69" t="s">
        <v>54</v>
      </c>
      <c r="Z26" s="48" t="str">
        <f t="shared" ref="Z26" si="12">IF(AND(X26="Preventivo",Y26="Automático"),"50%",IF(AND(X26="Preventivo",Y26="Manual"),"40%",IF(AND(X26="Detectivo",Y26="Automático"),"40%",IF(AND(X26="Detectivo",Y26="Manual"),"30%",IF(AND(X26="Correctivo",Y26="Automático"),"35%",IF(AND(X26="Correctivo",Y26="Manual"),"25%",""))))))</f>
        <v>30%</v>
      </c>
      <c r="AA26" s="69" t="s">
        <v>55</v>
      </c>
      <c r="AB26" s="69" t="s">
        <v>56</v>
      </c>
      <c r="AC26" s="69" t="s">
        <v>57</v>
      </c>
      <c r="AD26" s="49">
        <f>IFERROR(IF(AND(W25="Probabilidad",W26="Probabilidad"),(AF25-(+AF25*Z26)),IF(W26="Probabilidad",(L25-(+L25*Z26)),IF(W26="Impacto",AF25,""))),"")</f>
        <v>0.29399999999999998</v>
      </c>
      <c r="AE26" s="224"/>
      <c r="AF26" s="48">
        <f t="shared" ref="AF26" si="13">+AD26</f>
        <v>0.29399999999999998</v>
      </c>
      <c r="AG26" s="224"/>
      <c r="AH26" s="50">
        <f>IFERROR(IF(AND(W25="Impacto",W26="Impacto"),(AH25-(+AH25*Z26)),IF(W26="Impacto",(P25-(+P25*Z26)),IF(W26="Probabilidad",AH25,""))),"")</f>
        <v>0.8</v>
      </c>
      <c r="AI26" s="226"/>
      <c r="AJ26" s="228"/>
      <c r="AK26" s="4"/>
      <c r="AL26" s="63"/>
      <c r="AM26" s="67"/>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4"/>
      <c r="N27" s="304"/>
      <c r="O27" s="310"/>
      <c r="P27" s="306"/>
      <c r="Q27" s="312"/>
      <c r="R27" s="63" t="s">
        <v>98</v>
      </c>
      <c r="S27" s="64" t="s">
        <v>1070</v>
      </c>
      <c r="T27" s="64" t="s">
        <v>1071</v>
      </c>
      <c r="U27" s="64" t="s">
        <v>1072</v>
      </c>
      <c r="V27" s="68" t="str">
        <f t="shared" ref="V27:V31" si="14">+CONCATENATE(S27," ",T27," ",U27)</f>
        <v>El Director de la DIGED  verifica trimestralmente, en reunión con el personal del Centro de Doctrina del Ejército, el cumplimiento de los protocolos de seguridad digital y del marco legal y ético establecidos en la Directiva Permanente 2014-18 y en la Política General de Seguridad de la Información (POL-JEMPP-CEDE6-008),  con el fin de prevenir vulnerabilidades en el manejo de la información institucional. Si la actividad no se realiza, se reprograma. La verificación se soporta mediante un acta con observaciones y compromisos.</v>
      </c>
      <c r="W27" s="47" t="str">
        <f t="shared" si="1"/>
        <v>Probabilidad</v>
      </c>
      <c r="X27" s="69" t="s">
        <v>73</v>
      </c>
      <c r="Y27" s="69" t="s">
        <v>54</v>
      </c>
      <c r="Z27" s="48" t="str">
        <f>IF(AND(X27="Preventivo",Y27="Automático"),"50%",IF(AND(X27="Preventivo",Y27="Manual"),"40%",IF(AND(X27="Detectivo",Y27="Automático"),"40%",IF(AND(X27="Detectivo",Y27="Manual"),"30%",IF(AND(X27="Correctivo",Y27="Automático"),"35%",IF(AND(X27="Correctivo",Y27="Manual"),"25%",""))))))</f>
        <v>30%</v>
      </c>
      <c r="AA27" s="69" t="s">
        <v>55</v>
      </c>
      <c r="AB27" s="69" t="s">
        <v>56</v>
      </c>
      <c r="AC27" s="69" t="s">
        <v>57</v>
      </c>
      <c r="AD27" s="49">
        <f t="shared" ref="AD27:AD31" si="15">IFERROR(IF(AND(W26="Probabilidad",W27="Probabilidad"),(AF26-(+AF26*Z27)),IF(W27="Probabilidad",(L26-(+L26*Z27)),IF(W27="Impacto",AF26,""))),"")</f>
        <v>0.20579999999999998</v>
      </c>
      <c r="AE27" s="224"/>
      <c r="AF27" s="48">
        <f>+AD27</f>
        <v>0.20579999999999998</v>
      </c>
      <c r="AG27" s="224"/>
      <c r="AH27" s="50">
        <f>IFERROR(IF(AND(W25="Impacto",W26="Impacto",W27="Impacto"),(AH26-(+AH26*Z27)),IF(W27="Impacto",(P25-(+P25*Z27)),IF(W27="Probabilidad",AH26,""))),"")</f>
        <v>0.8</v>
      </c>
      <c r="AI27" s="226"/>
      <c r="AJ27" s="228"/>
      <c r="AK27" s="4"/>
      <c r="AL27" s="63"/>
      <c r="AM27" s="67"/>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63"/>
      <c r="S28" s="52"/>
      <c r="T28" s="52"/>
      <c r="U28" s="52"/>
      <c r="V28" s="68" t="str">
        <f t="shared" si="14"/>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5"/>
        <v/>
      </c>
      <c r="AE28" s="224"/>
      <c r="AF28" s="48" t="str">
        <f t="shared" ref="AF28" si="17">+AD28</f>
        <v/>
      </c>
      <c r="AG28" s="224"/>
      <c r="AH28" s="50" t="str">
        <f>IFERROR(IF(AND(W27="Impacto",W28="Impacto"),(AH27-(+AH27*Z28)),IF(W28="Impacto",(P25-(+P25*Z28)),IF(W28="Probabilidad",AH27,""))),"")</f>
        <v/>
      </c>
      <c r="AI28" s="226"/>
      <c r="AJ28" s="228"/>
      <c r="AK28" s="4"/>
      <c r="AL28" s="63"/>
      <c r="AM28" s="67"/>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63"/>
      <c r="S29" s="52"/>
      <c r="T29" s="52"/>
      <c r="U29" s="52"/>
      <c r="V29" s="68" t="str">
        <f t="shared" si="14"/>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5"/>
        <v/>
      </c>
      <c r="AE29" s="224"/>
      <c r="AF29" s="48" t="str">
        <f>+AD29</f>
        <v/>
      </c>
      <c r="AG29" s="224"/>
      <c r="AH29" s="50" t="str">
        <f>IFERROR(IF(AND(W28="Impacto",W29="Impacto"),(AH28-(+AH28*Z29)),IF(W29="Impacto",(P25-(+P25*Z29)),IF(W29="Probabilidad",AH28,""))),"")</f>
        <v/>
      </c>
      <c r="AI29" s="226"/>
      <c r="AJ29" s="228"/>
      <c r="AK29" s="4"/>
      <c r="AL29" s="63"/>
      <c r="AM29" s="67"/>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63"/>
      <c r="S30" s="52"/>
      <c r="T30" s="52"/>
      <c r="U30" s="52"/>
      <c r="V30" s="68" t="str">
        <f t="shared" si="14"/>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5"/>
        <v/>
      </c>
      <c r="AE30" s="224"/>
      <c r="AF30" s="48" t="str">
        <f>+AD30</f>
        <v/>
      </c>
      <c r="AG30" s="224"/>
      <c r="AH30" s="50" t="str">
        <f>IFERROR(IF(AND(W28="Impacto",W29="Impacto",W30="Impacto"),(AH29-(+AH29*Z30)),IF(W30="Impacto",(P25-(+P25*Z30)),IF(W30="Probabilidad",AH29,""))),"")</f>
        <v/>
      </c>
      <c r="AI30" s="226"/>
      <c r="AJ30" s="228"/>
      <c r="AK30" s="4"/>
      <c r="AL30" s="63"/>
      <c r="AM30" s="67"/>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63"/>
      <c r="S31" s="52"/>
      <c r="T31" s="52"/>
      <c r="U31" s="52"/>
      <c r="V31" s="68" t="str">
        <f t="shared" si="14"/>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5"/>
        <v/>
      </c>
      <c r="AE31" s="224"/>
      <c r="AF31" s="48" t="str">
        <f>+AD31</f>
        <v/>
      </c>
      <c r="AG31" s="224"/>
      <c r="AH31" s="50" t="str">
        <f>IFERROR(IF(AND(W28="Impacto",W29="Impacto",W30="Impacto",W31="Impacto"),(AH30-(+AH30*Z31)),IF(W31="Impacto",(P25-(+P25*Z31)),IF(W31="Probabilidad",AH30,""))),"")</f>
        <v/>
      </c>
      <c r="AI31" s="226"/>
      <c r="AJ31" s="228"/>
      <c r="AK31" s="4"/>
      <c r="AL31" s="63"/>
      <c r="AM31" s="67"/>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IF(NOT(ISERROR(MATCH(M32,'[29]Tabla Impacto'!$B$222:$B$224,0))),'[29]Tabla Impacto'!$F$224,M32)</f>
        <v>0</v>
      </c>
      <c r="O32" s="310" t="str">
        <f>IF(OR(N32='[29]Tabla Impacto'!$C$12,N32='[29]Tabla Impacto'!$D$12),"Leve",IF(OR(N32='[29]Tabla Impacto'!$C$13,N32='[29]Tabla Impacto'!$D$13),"Menor",IF(OR(N32='[29]Tabla Impacto'!$C$14,N32='[29]Tabla Impacto'!$D$14),"Moderado",IF(OR(N32='[29]Tabla Impacto'!$C$15,N32='[29]Tabla Impacto'!$D$15),"Mayor",IF(OR(N32='[29]Tabla Impacto'!$C$16,N32='[29]Tabla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c r="AB32" s="69"/>
      <c r="AC32" s="69"/>
      <c r="AD32" s="49" t="str">
        <f>IFERROR(IF(W32="Probabilidad",(L32-(+L32*Z32)),IF(W32="Impacto",L32,"")),"")</f>
        <v/>
      </c>
      <c r="AE32" s="224" t="str">
        <f>IFERROR(LOOKUP(LOOKUP(2,1/(AD32:AD38&lt;&gt;""),AD32:AD38),'[29]Opciones Tratamiento'!$I$2:$I$6,'[29]Opciones Tratamiento'!$J$2:$J$6),"")</f>
        <v/>
      </c>
      <c r="AF32" s="48" t="str">
        <f>+AD32</f>
        <v/>
      </c>
      <c r="AG32" s="224" t="str">
        <f>IFERROR(LOOKUP(LOOKUP(2,1/(AH32:AH38&lt;&gt;""),AH32:AH38),'[29]Opciones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63"/>
      <c r="AM32" s="67"/>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4"/>
      <c r="N33" s="304"/>
      <c r="O33" s="310"/>
      <c r="P33" s="306"/>
      <c r="Q33" s="312"/>
      <c r="R33" s="63"/>
      <c r="S33" s="52"/>
      <c r="T33" s="52"/>
      <c r="U33" s="52"/>
      <c r="V33" s="68" t="str">
        <f>+CONCATENATE(S33," ",T33," ",U33)</f>
        <v xml:space="preserve">  </v>
      </c>
      <c r="W33" s="47" t="str">
        <f t="shared" si="1"/>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c r="AB33" s="69"/>
      <c r="AC33" s="69"/>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63"/>
      <c r="AM33" s="67"/>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4"/>
      <c r="N34" s="304"/>
      <c r="O34" s="310"/>
      <c r="P34" s="306"/>
      <c r="Q34" s="312"/>
      <c r="R34" s="63"/>
      <c r="S34" s="52"/>
      <c r="T34" s="52"/>
      <c r="U34" s="52"/>
      <c r="V34" s="68" t="str">
        <f t="shared" ref="V34:V38" si="21">+CONCATENATE(S34," ",T34," ",U34)</f>
        <v xml:space="preserve">  </v>
      </c>
      <c r="W34" s="47" t="str">
        <f t="shared" si="1"/>
        <v>Probabilidad</v>
      </c>
      <c r="X34" s="69" t="s">
        <v>53</v>
      </c>
      <c r="Y34" s="69" t="s">
        <v>54</v>
      </c>
      <c r="Z34" s="48" t="str">
        <f>IF(AND(X34="Preventivo",Y34="Automático"),"50%",IF(AND(X34="Preventivo",Y34="Manual"),"40%",IF(AND(X34="Detectivo",Y34="Automático"),"40%",IF(AND(X34="Detectivo",Y34="Manual"),"30%",IF(AND(X34="Correctivo",Y34="Automático"),"35%",IF(AND(X34="Correctivo",Y34="Manual"),"25%",""))))))</f>
        <v>40%</v>
      </c>
      <c r="AA34" s="69"/>
      <c r="AB34" s="69"/>
      <c r="AC34" s="69"/>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63"/>
      <c r="AM34" s="67"/>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4"/>
      <c r="N35" s="304"/>
      <c r="O35" s="310"/>
      <c r="P35" s="306"/>
      <c r="Q35" s="312"/>
      <c r="R35" s="63"/>
      <c r="S35" s="52"/>
      <c r="T35" s="52"/>
      <c r="U35" s="52"/>
      <c r="V35" s="68" t="str">
        <f t="shared" si="21"/>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2"/>
        <v/>
      </c>
      <c r="AE35" s="224"/>
      <c r="AF35" s="48" t="str">
        <f t="shared" ref="AF35" si="24">+AD35</f>
        <v/>
      </c>
      <c r="AG35" s="224"/>
      <c r="AH35" s="50" t="str">
        <f>IFERROR(IF(AND(W34="Impacto",W35="Impacto"),(AH34-(+AH34*Z35)),IF(W35="Impacto",(P32-(+P32*Z35)),IF(W35="Probabilidad",AH34,""))),"")</f>
        <v/>
      </c>
      <c r="AI35" s="226"/>
      <c r="AJ35" s="228"/>
      <c r="AK35" s="4"/>
      <c r="AL35" s="63"/>
      <c r="AM35" s="67"/>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63"/>
      <c r="S36" s="52"/>
      <c r="T36" s="52"/>
      <c r="U36" s="52"/>
      <c r="V36" s="68" t="str">
        <f t="shared" si="21"/>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2"/>
        <v/>
      </c>
      <c r="AE36" s="224"/>
      <c r="AF36" s="48" t="str">
        <f>+AD36</f>
        <v/>
      </c>
      <c r="AG36" s="224"/>
      <c r="AH36" s="50" t="str">
        <f>IFERROR(IF(AND(W35="Impacto",W36="Impacto"),(AH35-(+AH35*Z36)),IF(W36="Impacto",(P32-(+P32*Z36)),IF(W36="Probabilidad",AH35,""))),"")</f>
        <v/>
      </c>
      <c r="AI36" s="226"/>
      <c r="AJ36" s="228"/>
      <c r="AK36" s="4"/>
      <c r="AL36" s="63"/>
      <c r="AM36" s="67"/>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63"/>
      <c r="S37" s="52"/>
      <c r="T37" s="52"/>
      <c r="U37" s="52"/>
      <c r="V37" s="68" t="str">
        <f t="shared" si="21"/>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2"/>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63"/>
      <c r="S38" s="52"/>
      <c r="T38" s="52"/>
      <c r="U38" s="52"/>
      <c r="V38" s="68" t="str">
        <f t="shared" si="21"/>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2"/>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IF(NOT(ISERROR(MATCH(M39,'[29]Tabla Impacto'!$B$222:$B$224,0))),'[29]Tabla Impacto'!$F$224,M39)</f>
        <v>0</v>
      </c>
      <c r="O39" s="310" t="str">
        <f>IF(OR(N39='[29]Tabla Impacto'!$C$12,N39='[29]Tabla Impacto'!$D$12),"Leve",IF(OR(N39='[29]Tabla Impacto'!$C$13,N39='[29]Tabla Impacto'!$D$13),"Menor",IF(OR(N39='[29]Tabla Impacto'!$C$14,N39='[29]Tabla Impacto'!$D$14),"Moderado",IF(OR(N39='[29]Tabla Impacto'!$C$15,N39='[29]Tabla Impacto'!$D$15),"Mayor",IF(OR(N39='[29]Tabla Impacto'!$C$16,N39='[29]Tabla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IFERROR(LOOKUP(LOOKUP(2,1/(AD39:AD45&lt;&gt;""),AD39:AD45),'[29]Opciones Tratamiento'!$I$2:$I$6,'[29]Opciones Tratamiento'!$J$2:$J$6),"")</f>
        <v/>
      </c>
      <c r="AF39" s="48" t="str">
        <f>+AD39</f>
        <v/>
      </c>
      <c r="AG39" s="224" t="str">
        <f>IFERROR(LOOKUP(LOOKUP(2,1/(AH39:AH45&lt;&gt;""),AH39:AH45),'[29]Opciones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63"/>
      <c r="AM39" s="67"/>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63"/>
      <c r="AM40" s="67"/>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63"/>
      <c r="S41" s="52"/>
      <c r="T41" s="52"/>
      <c r="U41" s="52"/>
      <c r="V41" s="68" t="str">
        <f t="shared" ref="V41:V45" si="28">+CONCATENATE(S41,"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63"/>
      <c r="AM41" s="67"/>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63"/>
      <c r="S42" s="52"/>
      <c r="T42" s="52"/>
      <c r="U42" s="52"/>
      <c r="V42" s="68" t="str">
        <f t="shared" si="28"/>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9"/>
        <v/>
      </c>
      <c r="AE42" s="224"/>
      <c r="AF42" s="48" t="str">
        <f t="shared" ref="AF42" si="31">+AD42</f>
        <v/>
      </c>
      <c r="AG42" s="224"/>
      <c r="AH42" s="50" t="str">
        <f>IFERROR(IF(AND(W41="Impacto",W42="Impacto"),(AH41-(+AH41*Z42)),IF(W42="Impacto",(P39-(+P39*Z42)),IF(W42="Probabilidad",AH41,""))),"")</f>
        <v/>
      </c>
      <c r="AI42" s="226"/>
      <c r="AJ42" s="228"/>
      <c r="AK42" s="4"/>
      <c r="AL42" s="63"/>
      <c r="AM42" s="67"/>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63"/>
      <c r="S43" s="52"/>
      <c r="T43" s="52"/>
      <c r="U43" s="52"/>
      <c r="V43" s="68" t="str">
        <f t="shared" si="28"/>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9"/>
        <v/>
      </c>
      <c r="AE43" s="224"/>
      <c r="AF43" s="48" t="str">
        <f>+AD43</f>
        <v/>
      </c>
      <c r="AG43" s="224"/>
      <c r="AH43" s="50" t="str">
        <f>IFERROR(IF(AND(W42="Impacto",W43="Impacto"),(AH42-(+AH42*Z43)),IF(W43="Impacto",(P39-(+P39*Z43)),IF(W43="Probabilidad",AH42,""))),"")</f>
        <v/>
      </c>
      <c r="AI43" s="226"/>
      <c r="AJ43" s="228"/>
      <c r="AK43" s="4"/>
      <c r="AL43" s="63"/>
      <c r="AM43" s="67"/>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63"/>
      <c r="S44" s="52"/>
      <c r="T44" s="52"/>
      <c r="U44" s="52"/>
      <c r="V44" s="68" t="str">
        <f t="shared" si="28"/>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9"/>
        <v/>
      </c>
      <c r="AE44" s="224"/>
      <c r="AF44" s="48" t="str">
        <f>+AD44</f>
        <v/>
      </c>
      <c r="AG44" s="224"/>
      <c r="AH44" s="50" t="str">
        <f>IFERROR(IF(AND(W42="Impacto",W43="Impacto",W44="Impacto"),(AH43-(+AH43*Z44)),IF(W44="Impacto",(P39-(+P39*Z44)),IF(W44="Probabilidad",AH43,""))),"")</f>
        <v/>
      </c>
      <c r="AI44" s="226"/>
      <c r="AJ44" s="228"/>
      <c r="AK44" s="4"/>
      <c r="AL44" s="63"/>
      <c r="AM44" s="67"/>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63"/>
      <c r="S45" s="52"/>
      <c r="T45" s="52"/>
      <c r="U45" s="52"/>
      <c r="V45" s="68" t="str">
        <f t="shared" si="28"/>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9"/>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IF(NOT(ISERROR(MATCH(M46,'[29]Tabla Impacto'!$B$222:$B$224,0))),'[29]Tabla Impacto'!$F$224,M46)</f>
        <v>0</v>
      </c>
      <c r="O46" s="310" t="str">
        <f>IF(OR(N46='[29]Tabla Impacto'!$C$12,N46='[29]Tabla Impacto'!$D$12),"Leve",IF(OR(N46='[29]Tabla Impacto'!$C$13,N46='[29]Tabla Impacto'!$D$13),"Menor",IF(OR(N46='[29]Tabla Impacto'!$C$14,N46='[29]Tabla Impacto'!$D$14),"Moderado",IF(OR(N46='[29]Tabla Impacto'!$C$15,N46='[29]Tabla Impacto'!$D$15),"Mayor",IF(OR(N46='[29]Tabla Impacto'!$C$16,N46='[29]Tabla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IFERROR(LOOKUP(LOOKUP(2,1/(AD46:AD52&lt;&gt;""),AD46:AD52),'[29]Opciones Tratamiento'!$I$2:$I$6,'[29]Opciones Tratamiento'!$J$2:$J$6),"")</f>
        <v/>
      </c>
      <c r="AF46" s="48" t="str">
        <f>+AD46</f>
        <v/>
      </c>
      <c r="AG46" s="224" t="str">
        <f>IFERROR(LOOKUP(LOOKUP(2,1/(AH46:AH52&lt;&gt;""),AH46:AH52),'[29]Opciones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63"/>
      <c r="S48" s="52"/>
      <c r="T48" s="52"/>
      <c r="U48" s="52"/>
      <c r="V48" s="68" t="str">
        <f t="shared" ref="V48:V52" si="35">+CONCATENATE(S48,"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63"/>
      <c r="S49" s="52"/>
      <c r="T49" s="52"/>
      <c r="U49" s="52"/>
      <c r="V49" s="68" t="str">
        <f t="shared" si="35"/>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6"/>
        <v/>
      </c>
      <c r="AE49" s="224"/>
      <c r="AF49" s="48" t="str">
        <f t="shared" ref="AF49" si="38">+AD49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63"/>
      <c r="S50" s="52"/>
      <c r="T50" s="52"/>
      <c r="U50" s="52"/>
      <c r="V50" s="68" t="str">
        <f t="shared" si="35"/>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6"/>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63"/>
      <c r="S51" s="52"/>
      <c r="T51" s="52"/>
      <c r="U51" s="52"/>
      <c r="V51" s="68" t="str">
        <f t="shared" si="35"/>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6"/>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63"/>
      <c r="S52" s="52"/>
      <c r="T52" s="52"/>
      <c r="U52" s="52"/>
      <c r="V52" s="68" t="str">
        <f t="shared" si="35"/>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6"/>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IF(NOT(ISERROR(MATCH(M53,'[29]Tabla Impacto'!$B$222:$B$224,0))),'[29]Tabla Impacto'!$F$224,M53)</f>
        <v>0</v>
      </c>
      <c r="O53" s="310" t="str">
        <f>IF(OR(N53='[29]Tabla Impacto'!$C$12,N53='[29]Tabla Impacto'!$D$12),"Leve",IF(OR(N53='[29]Tabla Impacto'!$C$13,N53='[29]Tabla Impacto'!$D$13),"Menor",IF(OR(N53='[29]Tabla Impacto'!$C$14,N53='[29]Tabla Impacto'!$D$14),"Moderado",IF(OR(N53='[29]Tabla Impacto'!$C$15,N53='[29]Tabla Impacto'!$D$15),"Mayor",IF(OR(N53='[29]Tabla Impacto'!$C$16,N53='[29]Tabla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IFERROR(LOOKUP(LOOKUP(2,1/(AD53:AD59&lt;&gt;""),AD53:AD59),'[29]Opciones Tratamiento'!$I$2:$I$6,'[29]Opciones Tratamiento'!$J$2:$J$6),"")</f>
        <v/>
      </c>
      <c r="AF53" s="48" t="str">
        <f>+AD53</f>
        <v/>
      </c>
      <c r="AG53" s="224" t="str">
        <f>IFERROR(LOOKUP(LOOKUP(2,1/(AH53:AH59&lt;&gt;""),AH53:AH59),'[29]Opciones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63"/>
      <c r="S55" s="52"/>
      <c r="T55" s="52"/>
      <c r="U55" s="52"/>
      <c r="V55" s="68" t="str">
        <f t="shared" ref="V55:V59" si="42">+CONCATENATE(S55,"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63"/>
      <c r="S56" s="52"/>
      <c r="T56" s="52"/>
      <c r="U56" s="52"/>
      <c r="V56" s="68" t="str">
        <f t="shared" si="42"/>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3"/>
        <v/>
      </c>
      <c r="AE56" s="224"/>
      <c r="AF56" s="48" t="str">
        <f t="shared" ref="AF56" si="45">+AD56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63"/>
      <c r="S57" s="52"/>
      <c r="T57" s="52"/>
      <c r="U57" s="52"/>
      <c r="V57" s="68" t="str">
        <f t="shared" si="42"/>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3"/>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63"/>
      <c r="S58" s="52"/>
      <c r="T58" s="52"/>
      <c r="U58" s="52"/>
      <c r="V58" s="68" t="str">
        <f t="shared" si="42"/>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3"/>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63"/>
      <c r="S59" s="52"/>
      <c r="T59" s="52"/>
      <c r="U59" s="52"/>
      <c r="V59" s="68" t="str">
        <f t="shared" si="42"/>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3"/>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IF(NOT(ISERROR(MATCH(M60,'[29]Tabla Impacto'!$B$222:$B$224,0))),'[29]Tabla Impacto'!$F$224,M60)</f>
        <v>0</v>
      </c>
      <c r="O60" s="310" t="str">
        <f>IF(OR(N60='[29]Tabla Impacto'!$C$12,N60='[29]Tabla Impacto'!$D$12),"Leve",IF(OR(N60='[29]Tabla Impacto'!$C$13,N60='[29]Tabla Impacto'!$D$13),"Menor",IF(OR(N60='[29]Tabla Impacto'!$C$14,N60='[29]Tabla Impacto'!$D$14),"Moderado",IF(OR(N60='[29]Tabla Impacto'!$C$15,N60='[29]Tabla Impacto'!$D$15),"Mayor",IF(OR(N60='[29]Tabla Impacto'!$C$16,N60='[29]Tabla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IFERROR(LOOKUP(LOOKUP(2,1/(AD60:AD66&lt;&gt;""),AD60:AD66),'[29]Opciones Tratamiento'!$I$2:$I$6,'[29]Opciones Tratamiento'!$J$2:$J$6),"")</f>
        <v/>
      </c>
      <c r="AF60" s="48" t="str">
        <f>+AD60</f>
        <v/>
      </c>
      <c r="AG60" s="224" t="str">
        <f>IFERROR(LOOKUP(LOOKUP(2,1/(AH60:AH66&lt;&gt;""),AH60:AH66),'[29]Opciones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63"/>
      <c r="S62" s="52"/>
      <c r="T62" s="52"/>
      <c r="U62" s="52"/>
      <c r="V62" s="68" t="str">
        <f t="shared" ref="V62:V66" si="49">+CONCATENATE(S62,"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63"/>
      <c r="S63" s="52"/>
      <c r="T63" s="52"/>
      <c r="U63" s="52"/>
      <c r="V63" s="68" t="str">
        <f t="shared" si="49"/>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50"/>
        <v/>
      </c>
      <c r="AE63" s="224"/>
      <c r="AF63" s="48" t="str">
        <f t="shared" ref="AF63:AF65" si="52">+AD63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63"/>
      <c r="S64" s="52"/>
      <c r="T64" s="52"/>
      <c r="U64" s="52"/>
      <c r="V64" s="68" t="str">
        <f t="shared" si="49"/>
        <v xml:space="preserve">  </v>
      </c>
      <c r="W64" s="47" t="str">
        <f t="shared" si="1"/>
        <v/>
      </c>
      <c r="X64" s="69"/>
      <c r="Y64" s="69"/>
      <c r="Z64" s="48" t="str">
        <f t="shared" si="51"/>
        <v/>
      </c>
      <c r="AA64" s="69"/>
      <c r="AB64" s="69"/>
      <c r="AC64" s="69"/>
      <c r="AD64" s="49" t="str">
        <f t="shared" si="50"/>
        <v/>
      </c>
      <c r="AE64" s="224"/>
      <c r="AF64" s="48" t="str">
        <f t="shared" si="52"/>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63"/>
      <c r="S65" s="52"/>
      <c r="T65" s="52"/>
      <c r="U65" s="52"/>
      <c r="V65" s="68" t="str">
        <f t="shared" si="49"/>
        <v xml:space="preserve">  </v>
      </c>
      <c r="W65" s="47" t="str">
        <f t="shared" si="1"/>
        <v/>
      </c>
      <c r="X65" s="69"/>
      <c r="Y65" s="69"/>
      <c r="Z65" s="48" t="str">
        <f t="shared" si="51"/>
        <v/>
      </c>
      <c r="AA65" s="69"/>
      <c r="AB65" s="69"/>
      <c r="AC65" s="69"/>
      <c r="AD65" s="49" t="str">
        <f t="shared" si="50"/>
        <v/>
      </c>
      <c r="AE65" s="224"/>
      <c r="AF65" s="48" t="str">
        <f t="shared" si="52"/>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63"/>
      <c r="S66" s="52"/>
      <c r="T66" s="52"/>
      <c r="U66" s="52"/>
      <c r="V66" s="68" t="str">
        <f t="shared" si="49"/>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50"/>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IF(NOT(ISERROR(MATCH(M67,'[29]Tabla Impacto'!$B$222:$B$224,0))),'[29]Tabla Impacto'!$F$224,M67)</f>
        <v>0</v>
      </c>
      <c r="O67" s="310" t="str">
        <f>IF(OR(N67='[29]Tabla Impacto'!$C$12,N67='[29]Tabla Impacto'!$D$12),"Leve",IF(OR(N67='[29]Tabla Impacto'!$C$13,N67='[29]Tabla Impacto'!$D$13),"Menor",IF(OR(N67='[29]Tabla Impacto'!$C$14,N67='[29]Tabla Impacto'!$D$14),"Moderado",IF(OR(N67='[29]Tabla Impacto'!$C$15,N67='[29]Tabla Impacto'!$D$15),"Mayor",IF(OR(N67='[29]Tabla Impacto'!$C$16,N67='[29]Tabla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IFERROR(LOOKUP(LOOKUP(2,1/(AD67:AD73&lt;&gt;""),AD67:AD73),'[29]Opciones Tratamiento'!$I$2:$I$6,'[29]Opciones Tratamiento'!$J$2:$J$6),"")</f>
        <v/>
      </c>
      <c r="AF67" s="48" t="str">
        <f>+AD67</f>
        <v/>
      </c>
      <c r="AG67" s="224" t="str">
        <f>IFERROR(LOOKUP(LOOKUP(2,1/(AH67:AH73&lt;&gt;""),AH67:AH73),'[29]Opciones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63"/>
      <c r="S69" s="52"/>
      <c r="T69" s="52"/>
      <c r="U69" s="52"/>
      <c r="V69" s="68" t="str">
        <f t="shared" ref="V69:V73" si="56">+CONCATENATE(S69,"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63"/>
      <c r="S70" s="52"/>
      <c r="T70" s="52"/>
      <c r="U70" s="52"/>
      <c r="V70" s="68" t="str">
        <f t="shared" si="56"/>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7"/>
        <v/>
      </c>
      <c r="AE70" s="224"/>
      <c r="AF70" s="48" t="str">
        <f t="shared" ref="AF70:AF72" si="59">+AD70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63"/>
      <c r="S71" s="52"/>
      <c r="T71" s="52"/>
      <c r="U71" s="52"/>
      <c r="V71" s="68" t="str">
        <f t="shared" si="56"/>
        <v xml:space="preserve">  </v>
      </c>
      <c r="W71" s="47" t="str">
        <f t="shared" si="1"/>
        <v/>
      </c>
      <c r="X71" s="69"/>
      <c r="Y71" s="69"/>
      <c r="Z71" s="48" t="str">
        <f t="shared" si="58"/>
        <v/>
      </c>
      <c r="AA71" s="69"/>
      <c r="AB71" s="69"/>
      <c r="AC71" s="69"/>
      <c r="AD71" s="49" t="str">
        <f t="shared" si="57"/>
        <v/>
      </c>
      <c r="AE71" s="224"/>
      <c r="AF71" s="48" t="str">
        <f t="shared" si="59"/>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63"/>
      <c r="S72" s="52"/>
      <c r="T72" s="52"/>
      <c r="U72" s="52"/>
      <c r="V72" s="68" t="str">
        <f t="shared" si="56"/>
        <v xml:space="preserve">  </v>
      </c>
      <c r="W72" s="47" t="str">
        <f t="shared" si="1"/>
        <v/>
      </c>
      <c r="X72" s="69"/>
      <c r="Y72" s="69"/>
      <c r="Z72" s="48" t="str">
        <f t="shared" si="58"/>
        <v/>
      </c>
      <c r="AA72" s="69"/>
      <c r="AB72" s="69"/>
      <c r="AC72" s="69"/>
      <c r="AD72" s="49" t="str">
        <f t="shared" si="57"/>
        <v/>
      </c>
      <c r="AE72" s="224"/>
      <c r="AF72" s="48" t="str">
        <f t="shared" si="59"/>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63"/>
      <c r="S73" s="52"/>
      <c r="T73" s="52"/>
      <c r="U73" s="52"/>
      <c r="V73" s="68" t="str">
        <f t="shared" si="56"/>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7"/>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IF(NOT(ISERROR(MATCH(M74,'[29]Tabla Impacto'!$B$222:$B$224,0))),'[29]Tabla Impacto'!$F$224,M74)</f>
        <v>0</v>
      </c>
      <c r="O74" s="310" t="str">
        <f>IF(OR(N74='[29]Tabla Impacto'!$C$12,N74='[29]Tabla Impacto'!$D$12),"Leve",IF(OR(N74='[29]Tabla Impacto'!$C$13,N74='[29]Tabla Impacto'!$D$13),"Menor",IF(OR(N74='[29]Tabla Impacto'!$C$14,N74='[29]Tabla Impacto'!$D$14),"Moderado",IF(OR(N74='[29]Tabla Impacto'!$C$15,N74='[29]Tabla Impacto'!$D$15),"Mayor",IF(OR(N74='[29]Tabla Impacto'!$C$16,N74='[29]Tabla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IFERROR(LOOKUP(LOOKUP(2,1/(AD74:AD80&lt;&gt;""),AD74:AD80),'[29]Opciones Tratamiento'!$I$2:$I$6,'[29]Opciones Tratamiento'!$J$2:$J$6),"")</f>
        <v/>
      </c>
      <c r="AF74" s="48" t="str">
        <f>+AD74</f>
        <v/>
      </c>
      <c r="AG74" s="224" t="str">
        <f>IFERROR(LOOKUP(LOOKUP(2,1/(AH74:AH80&lt;&gt;""),AH74:AH80),'[29]Opciones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63"/>
      <c r="S76" s="52"/>
      <c r="T76" s="52"/>
      <c r="U76" s="52"/>
      <c r="V76" s="68" t="str">
        <f t="shared" ref="V76:V80" si="63">+CONCATENATE(S76," ",T76," ",U76)</f>
        <v xml:space="preserve">  </v>
      </c>
      <c r="W76" s="47" t="str">
        <f t="shared" ref="W76:W94" si="64">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63"/>
      <c r="S77" s="52"/>
      <c r="T77" s="52"/>
      <c r="U77" s="52"/>
      <c r="V77" s="68" t="str">
        <f t="shared" si="63"/>
        <v xml:space="preserve">  </v>
      </c>
      <c r="W77" s="47" t="str">
        <f t="shared" si="64"/>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5"/>
        <v/>
      </c>
      <c r="AE77" s="224"/>
      <c r="AF77" s="48" t="str">
        <f t="shared" ref="AF77:AF79" si="67">+AD77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63"/>
      <c r="S78" s="52"/>
      <c r="T78" s="52"/>
      <c r="U78" s="52"/>
      <c r="V78" s="68" t="str">
        <f t="shared" si="63"/>
        <v xml:space="preserve">  </v>
      </c>
      <c r="W78" s="47" t="str">
        <f t="shared" si="64"/>
        <v/>
      </c>
      <c r="X78" s="69"/>
      <c r="Y78" s="69"/>
      <c r="Z78" s="48" t="str">
        <f t="shared" si="66"/>
        <v/>
      </c>
      <c r="AA78" s="69"/>
      <c r="AB78" s="69"/>
      <c r="AC78" s="69"/>
      <c r="AD78" s="49" t="str">
        <f t="shared" si="65"/>
        <v/>
      </c>
      <c r="AE78" s="224"/>
      <c r="AF78" s="48" t="str">
        <f t="shared" si="67"/>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63"/>
      <c r="S79" s="52"/>
      <c r="T79" s="52"/>
      <c r="U79" s="52"/>
      <c r="V79" s="68" t="str">
        <f t="shared" si="63"/>
        <v xml:space="preserve">  </v>
      </c>
      <c r="W79" s="47" t="str">
        <f t="shared" si="64"/>
        <v/>
      </c>
      <c r="X79" s="69"/>
      <c r="Y79" s="69"/>
      <c r="Z79" s="48" t="str">
        <f t="shared" si="66"/>
        <v/>
      </c>
      <c r="AA79" s="69"/>
      <c r="AB79" s="69"/>
      <c r="AC79" s="69"/>
      <c r="AD79" s="49" t="str">
        <f t="shared" si="65"/>
        <v/>
      </c>
      <c r="AE79" s="224"/>
      <c r="AF79" s="48" t="str">
        <f t="shared" si="67"/>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63"/>
      <c r="S80" s="52"/>
      <c r="T80" s="52"/>
      <c r="U80" s="52"/>
      <c r="V80" s="68" t="str">
        <f t="shared" si="63"/>
        <v xml:space="preserve">  </v>
      </c>
      <c r="W80" s="47" t="str">
        <f t="shared" si="64"/>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5"/>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IF(NOT(ISERROR(MATCH(M81,'[29]Tabla Impacto'!$B$222:$B$224,0))),'[29]Tabla Impacto'!$F$224,M81)</f>
        <v>0</v>
      </c>
      <c r="O81" s="310" t="str">
        <f>IF(OR(N81='[29]Tabla Impacto'!$C$12,N81='[29]Tabla Impacto'!$D$12),"Leve",IF(OR(N81='[29]Tabla Impacto'!$C$13,N81='[29]Tabla Impacto'!$D$13),"Menor",IF(OR(N81='[29]Tabla Impacto'!$C$14,N81='[29]Tabla Impacto'!$D$14),"Moderado",IF(OR(N81='[29]Tabla Impacto'!$C$15,N81='[29]Tabla Impacto'!$D$15),"Mayor",IF(OR(N81='[29]Tabla Impacto'!$C$16,N81='[29]Tabla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4"/>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IFERROR(LOOKUP(LOOKUP(2,1/(AD81:AD87&lt;&gt;""),AD81:AD87),'[29]Opciones Tratamiento'!$I$2:$I$6,'[29]Opciones Tratamiento'!$J$2:$J$6),"")</f>
        <v/>
      </c>
      <c r="AF81" s="48" t="str">
        <f>+AD81</f>
        <v/>
      </c>
      <c r="AG81" s="224" t="str">
        <f>IFERROR(LOOKUP(LOOKUP(2,1/(AH81:AH87&lt;&gt;""),AH81:AH87),'[29]Opciones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63"/>
      <c r="S82" s="52"/>
      <c r="T82" s="52"/>
      <c r="U82" s="52"/>
      <c r="V82" s="68" t="str">
        <f>+CONCATENATE(S82," ",T82," ",U82)</f>
        <v xml:space="preserve">  </v>
      </c>
      <c r="W82" s="47" t="str">
        <f t="shared" si="64"/>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63"/>
      <c r="S83" s="52"/>
      <c r="T83" s="52"/>
      <c r="U83" s="52"/>
      <c r="V83" s="68" t="str">
        <f t="shared" ref="V83:V87" si="71">+CONCATENATE(S83," ",T83," ",U83)</f>
        <v xml:space="preserve">  </v>
      </c>
      <c r="W83" s="47" t="str">
        <f t="shared" si="64"/>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63"/>
      <c r="S84" s="52"/>
      <c r="T84" s="52"/>
      <c r="U84" s="52"/>
      <c r="V84" s="68" t="str">
        <f t="shared" si="71"/>
        <v xml:space="preserve">  </v>
      </c>
      <c r="W84" s="47" t="str">
        <f t="shared" si="64"/>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2"/>
        <v/>
      </c>
      <c r="AE84" s="224"/>
      <c r="AF84" s="48" t="str">
        <f t="shared" ref="AF84:AF86" si="74">+AD84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63"/>
      <c r="S85" s="52"/>
      <c r="T85" s="52"/>
      <c r="U85" s="52"/>
      <c r="V85" s="68" t="str">
        <f t="shared" si="71"/>
        <v xml:space="preserve">  </v>
      </c>
      <c r="W85" s="47" t="str">
        <f t="shared" si="64"/>
        <v/>
      </c>
      <c r="X85" s="69"/>
      <c r="Y85" s="69"/>
      <c r="Z85" s="48" t="str">
        <f t="shared" si="73"/>
        <v/>
      </c>
      <c r="AA85" s="69"/>
      <c r="AB85" s="69"/>
      <c r="AC85" s="69"/>
      <c r="AD85" s="49" t="str">
        <f t="shared" si="72"/>
        <v/>
      </c>
      <c r="AE85" s="224"/>
      <c r="AF85" s="48" t="str">
        <f t="shared" si="74"/>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63"/>
      <c r="S86" s="52"/>
      <c r="T86" s="52"/>
      <c r="U86" s="52"/>
      <c r="V86" s="68" t="str">
        <f t="shared" si="71"/>
        <v xml:space="preserve">  </v>
      </c>
      <c r="W86" s="47" t="str">
        <f t="shared" si="64"/>
        <v/>
      </c>
      <c r="X86" s="69"/>
      <c r="Y86" s="69"/>
      <c r="Z86" s="48" t="str">
        <f t="shared" si="73"/>
        <v/>
      </c>
      <c r="AA86" s="69"/>
      <c r="AB86" s="69"/>
      <c r="AC86" s="69"/>
      <c r="AD86" s="49" t="str">
        <f t="shared" si="72"/>
        <v/>
      </c>
      <c r="AE86" s="224"/>
      <c r="AF86" s="48" t="str">
        <f t="shared" si="74"/>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63"/>
      <c r="S87" s="52"/>
      <c r="T87" s="52"/>
      <c r="U87" s="52"/>
      <c r="V87" s="68" t="str">
        <f t="shared" si="71"/>
        <v xml:space="preserve">  </v>
      </c>
      <c r="W87" s="47" t="str">
        <f t="shared" si="64"/>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2"/>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IF(NOT(ISERROR(MATCH(M88,'[29]Tabla Impacto'!$B$222:$B$224,0))),'[29]Tabla Impacto'!$F$224,M88)</f>
        <v>0</v>
      </c>
      <c r="O88" s="310" t="str">
        <f>IF(OR(N88='[29]Tabla Impacto'!$C$12,N88='[29]Tabla Impacto'!$D$12),"Leve",IF(OR(N88='[29]Tabla Impacto'!$C$13,N88='[29]Tabla Impacto'!$D$13),"Menor",IF(OR(N88='[29]Tabla Impacto'!$C$14,N88='[29]Tabla Impacto'!$D$14),"Moderado",IF(OR(N88='[29]Tabla Impacto'!$C$15,N88='[29]Tabla Impacto'!$D$15),"Mayor",IF(OR(N88='[29]Tabla Impacto'!$C$16,N88='[29]Tabla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4"/>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IFERROR(LOOKUP(LOOKUP(2,1/(AD88:AD94&lt;&gt;""),AD88:AD94),'[29]Opciones Tratamiento'!$I$2:$I$6,'[29]Opciones Tratamiento'!$J$2:$J$6),"")</f>
        <v/>
      </c>
      <c r="AF88" s="48" t="str">
        <f>+AD88</f>
        <v/>
      </c>
      <c r="AG88" s="224" t="str">
        <f>IFERROR(LOOKUP(LOOKUP(2,1/(AH88:AH94&lt;&gt;""),AH88:AH94),'[29]Opciones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63"/>
      <c r="S89" s="52"/>
      <c r="T89" s="52"/>
      <c r="U89" s="52"/>
      <c r="V89" s="68" t="str">
        <f>+CONCATENATE(S89," ",T89," ",U89)</f>
        <v xml:space="preserve">  </v>
      </c>
      <c r="W89" s="47" t="str">
        <f t="shared" si="64"/>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63"/>
      <c r="S90" s="52"/>
      <c r="T90" s="52"/>
      <c r="U90" s="52"/>
      <c r="V90" s="68" t="str">
        <f t="shared" ref="V90:V94" si="78">+CONCATENATE(S90," ",T90," ",U90)</f>
        <v xml:space="preserve">  </v>
      </c>
      <c r="W90" s="47" t="str">
        <f t="shared" si="64"/>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63"/>
      <c r="S91" s="52"/>
      <c r="T91" s="52"/>
      <c r="U91" s="52"/>
      <c r="V91" s="68" t="str">
        <f t="shared" si="78"/>
        <v xml:space="preserve">  </v>
      </c>
      <c r="W91" s="47" t="str">
        <f t="shared" si="64"/>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9"/>
        <v/>
      </c>
      <c r="AE91" s="224"/>
      <c r="AF91" s="48" t="str">
        <f t="shared" ref="AF91:AF93" si="81">+AD91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63"/>
      <c r="S92" s="52"/>
      <c r="T92" s="52"/>
      <c r="U92" s="52"/>
      <c r="V92" s="68" t="str">
        <f t="shared" si="78"/>
        <v xml:space="preserve">  </v>
      </c>
      <c r="W92" s="47" t="str">
        <f t="shared" si="64"/>
        <v/>
      </c>
      <c r="X92" s="69"/>
      <c r="Y92" s="69"/>
      <c r="Z92" s="48" t="str">
        <f t="shared" si="80"/>
        <v/>
      </c>
      <c r="AA92" s="69"/>
      <c r="AB92" s="69"/>
      <c r="AC92" s="69"/>
      <c r="AD92" s="49" t="str">
        <f t="shared" si="79"/>
        <v/>
      </c>
      <c r="AE92" s="224"/>
      <c r="AF92" s="48" t="str">
        <f t="shared" si="81"/>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63"/>
      <c r="S93" s="52"/>
      <c r="T93" s="52"/>
      <c r="U93" s="52"/>
      <c r="V93" s="68" t="str">
        <f t="shared" si="78"/>
        <v xml:space="preserve">  </v>
      </c>
      <c r="W93" s="47" t="str">
        <f t="shared" si="64"/>
        <v/>
      </c>
      <c r="X93" s="69"/>
      <c r="Y93" s="69"/>
      <c r="Z93" s="48" t="str">
        <f t="shared" si="80"/>
        <v/>
      </c>
      <c r="AA93" s="69"/>
      <c r="AB93" s="69"/>
      <c r="AC93" s="69"/>
      <c r="AD93" s="49" t="str">
        <f t="shared" si="79"/>
        <v/>
      </c>
      <c r="AE93" s="224"/>
      <c r="AF93" s="48" t="str">
        <f t="shared" si="81"/>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63"/>
      <c r="S94" s="52"/>
      <c r="T94" s="52"/>
      <c r="U94" s="52"/>
      <c r="V94" s="68" t="str">
        <f t="shared" si="78"/>
        <v xml:space="preserve">  </v>
      </c>
      <c r="W94" s="47" t="str">
        <f t="shared" si="64"/>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9"/>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row r="95" spans="1:63" hidden="1"/>
    <row r="96" spans="1:63" hidden="1"/>
    <row r="97" hidden="1"/>
    <row r="98" hidden="1"/>
    <row r="99" hidden="1"/>
  </sheetData>
  <sheetProtection algorithmName="SHA-512" hashValue="PQfeWw+rSuN1DwEQ2M5sh3opruMUZHzpMuThdoxSEvNMkEl8c3eIiqJeRy/34XXOUCnyQkQbmTA2CRGOH8un4w==" saltValue="qtACcl0tAqMTYHl2HwnnR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O60:O66"/>
    <mergeCell ref="P60:P66"/>
    <mergeCell ref="Q60:Q66"/>
    <mergeCell ref="AE60:AE66"/>
    <mergeCell ref="AI60:AI66"/>
    <mergeCell ref="AJ60:AJ66"/>
    <mergeCell ref="AO60:AO66"/>
    <mergeCell ref="AP60:AP66"/>
    <mergeCell ref="AQ60:AS66"/>
    <mergeCell ref="AG60:AG66"/>
    <mergeCell ref="O53:O59"/>
    <mergeCell ref="P53:P59"/>
    <mergeCell ref="Q53:Q59"/>
    <mergeCell ref="AE53:AE59"/>
    <mergeCell ref="AI53:AI59"/>
    <mergeCell ref="AJ53:AJ59"/>
    <mergeCell ref="AO53:AO59"/>
    <mergeCell ref="AP53:AP59"/>
    <mergeCell ref="AQ53:AS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AG25:AG31"/>
    <mergeCell ref="Q11:Q17"/>
    <mergeCell ref="AE11:AE17"/>
    <mergeCell ref="AI11:AI17"/>
    <mergeCell ref="AJ11:AJ17"/>
    <mergeCell ref="AO11:AO17"/>
    <mergeCell ref="AP11:AP17"/>
    <mergeCell ref="AQ11:AS17"/>
    <mergeCell ref="O18:O24"/>
    <mergeCell ref="P18:P24"/>
    <mergeCell ref="Q18:Q24"/>
    <mergeCell ref="AE18:AE24"/>
    <mergeCell ref="AI18:AI24"/>
    <mergeCell ref="AJ18:AJ24"/>
    <mergeCell ref="AO18:AO24"/>
    <mergeCell ref="AP18:AP24"/>
    <mergeCell ref="AQ18:AS24"/>
    <mergeCell ref="AG11:AG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Q9:Q10"/>
    <mergeCell ref="R9:R10"/>
    <mergeCell ref="S9:S10"/>
    <mergeCell ref="T9:T10"/>
    <mergeCell ref="AD9:AD10"/>
    <mergeCell ref="AE9:AE10"/>
    <mergeCell ref="AF9:AF10"/>
    <mergeCell ref="AG9:AG10"/>
    <mergeCell ref="N60:N66"/>
    <mergeCell ref="H60:H66"/>
    <mergeCell ref="I60:I66"/>
    <mergeCell ref="J60:J66"/>
    <mergeCell ref="K60:K66"/>
    <mergeCell ref="L60:L66"/>
    <mergeCell ref="M60:M66"/>
    <mergeCell ref="A60:A66"/>
    <mergeCell ref="C60:C66"/>
    <mergeCell ref="D60:D66"/>
    <mergeCell ref="E60:E66"/>
    <mergeCell ref="F60:F66"/>
    <mergeCell ref="G60:G66"/>
    <mergeCell ref="L53:L59"/>
    <mergeCell ref="M53:M59"/>
    <mergeCell ref="N53:N59"/>
    <mergeCell ref="F53:F59"/>
    <mergeCell ref="G53:G59"/>
    <mergeCell ref="H53:H59"/>
    <mergeCell ref="I53:I59"/>
    <mergeCell ref="J53:J59"/>
    <mergeCell ref="K53:K59"/>
    <mergeCell ref="A53:A59"/>
    <mergeCell ref="J46:J52"/>
    <mergeCell ref="K46:K52"/>
    <mergeCell ref="L46:L52"/>
    <mergeCell ref="M46:M52"/>
    <mergeCell ref="N46:N52"/>
    <mergeCell ref="AG53:AG59"/>
    <mergeCell ref="A46:A52"/>
    <mergeCell ref="C46:C52"/>
    <mergeCell ref="D46:D52"/>
    <mergeCell ref="E46:E52"/>
    <mergeCell ref="F46:F52"/>
    <mergeCell ref="G46:G52"/>
    <mergeCell ref="H46:H52"/>
    <mergeCell ref="I46:I52"/>
    <mergeCell ref="C53:C59"/>
    <mergeCell ref="D53:D59"/>
    <mergeCell ref="E53:E59"/>
    <mergeCell ref="B11:B94"/>
    <mergeCell ref="O11:O17"/>
    <mergeCell ref="P11:P17"/>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AG32:AG38"/>
    <mergeCell ref="F32:F38"/>
    <mergeCell ref="G32:G38"/>
    <mergeCell ref="H32:H38"/>
    <mergeCell ref="I32:I38"/>
    <mergeCell ref="J32:J38"/>
    <mergeCell ref="K32:K38"/>
    <mergeCell ref="L32:L38"/>
    <mergeCell ref="M32:M38"/>
    <mergeCell ref="N32:N38"/>
    <mergeCell ref="N25:N31"/>
    <mergeCell ref="O25:O31"/>
    <mergeCell ref="P25:P31"/>
    <mergeCell ref="Q25:Q31"/>
    <mergeCell ref="AE25:AE31"/>
    <mergeCell ref="AG18:AG24"/>
    <mergeCell ref="N18:N24"/>
    <mergeCell ref="A25:A31"/>
    <mergeCell ref="C25:C31"/>
    <mergeCell ref="D25:D31"/>
    <mergeCell ref="E25:E31"/>
    <mergeCell ref="F25:F31"/>
    <mergeCell ref="G25:G31"/>
    <mergeCell ref="H25:H31"/>
    <mergeCell ref="I25:I31"/>
    <mergeCell ref="J25:J31"/>
    <mergeCell ref="M18:M24"/>
    <mergeCell ref="A18:A24"/>
    <mergeCell ref="C18:C24"/>
    <mergeCell ref="D18:D24"/>
    <mergeCell ref="E18:E24"/>
    <mergeCell ref="F18:F24"/>
    <mergeCell ref="G18:G24"/>
    <mergeCell ref="K25:K31"/>
    <mergeCell ref="L25:L31"/>
    <mergeCell ref="M25:M31"/>
    <mergeCell ref="H11:H17"/>
    <mergeCell ref="I11:I17"/>
    <mergeCell ref="J11:J17"/>
    <mergeCell ref="K11:K17"/>
    <mergeCell ref="H18:H24"/>
    <mergeCell ref="I18:I24"/>
    <mergeCell ref="J18:J24"/>
    <mergeCell ref="K18:K24"/>
    <mergeCell ref="L18:L24"/>
    <mergeCell ref="A11:A17"/>
    <mergeCell ref="C11:C17"/>
    <mergeCell ref="D11:D17"/>
    <mergeCell ref="E11:E17"/>
    <mergeCell ref="AI9:AI10"/>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L11:L17"/>
    <mergeCell ref="M11:M17"/>
    <mergeCell ref="N11:N17"/>
    <mergeCell ref="F11:F17"/>
    <mergeCell ref="G11:G17"/>
    <mergeCell ref="C1:Q1"/>
    <mergeCell ref="R1:AO4"/>
    <mergeCell ref="AP1:AS1"/>
    <mergeCell ref="C2:Q2"/>
    <mergeCell ref="AP2:AS2"/>
    <mergeCell ref="C3:Q3"/>
    <mergeCell ref="AP3:AS3"/>
    <mergeCell ref="C4:Q4"/>
    <mergeCell ref="AP4:AS4"/>
  </mergeCells>
  <conditionalFormatting sqref="AG81">
    <cfRule type="cellIs" dxfId="4871" priority="6" operator="equal">
      <formula>"Catastrófico"</formula>
    </cfRule>
    <cfRule type="cellIs" dxfId="4870" priority="7" operator="equal">
      <formula>"Mayor"</formula>
    </cfRule>
    <cfRule type="cellIs" dxfId="4869" priority="8" operator="equal">
      <formula>"Moderado"</formula>
    </cfRule>
    <cfRule type="cellIs" dxfId="4868" priority="9" operator="equal">
      <formula>"Menor"</formula>
    </cfRule>
    <cfRule type="cellIs" dxfId="4867" priority="10" operator="equal">
      <formula>"Leve"</formula>
    </cfRule>
  </conditionalFormatting>
  <conditionalFormatting sqref="AG88">
    <cfRule type="cellIs" dxfId="4866" priority="1" operator="equal">
      <formula>"Catastrófico"</formula>
    </cfRule>
    <cfRule type="cellIs" dxfId="4865" priority="2" operator="equal">
      <formula>"Mayor"</formula>
    </cfRule>
    <cfRule type="cellIs" dxfId="4864" priority="3" operator="equal">
      <formula>"Moderado"</formula>
    </cfRule>
    <cfRule type="cellIs" dxfId="4863" priority="4" operator="equal">
      <formula>"Menor"</formula>
    </cfRule>
    <cfRule type="cellIs" dxfId="4862" priority="5" operator="equal">
      <formula>"Leve"</formula>
    </cfRule>
  </conditionalFormatting>
  <conditionalFormatting sqref="K11">
    <cfRule type="cellIs" dxfId="4861" priority="339" operator="equal">
      <formula>"Muy Alta"</formula>
    </cfRule>
    <cfRule type="cellIs" dxfId="4860" priority="340" operator="equal">
      <formula>"Alta"</formula>
    </cfRule>
    <cfRule type="cellIs" dxfId="4859" priority="341" operator="equal">
      <formula>"Media"</formula>
    </cfRule>
    <cfRule type="cellIs" dxfId="4858" priority="342" operator="equal">
      <formula>"Baja"</formula>
    </cfRule>
    <cfRule type="cellIs" dxfId="4857" priority="343" operator="equal">
      <formula>"Muy Baja"</formula>
    </cfRule>
  </conditionalFormatting>
  <conditionalFormatting sqref="K18">
    <cfRule type="cellIs" dxfId="4856" priority="310" operator="equal">
      <formula>"Muy Alta"</formula>
    </cfRule>
    <cfRule type="cellIs" dxfId="4855" priority="311" operator="equal">
      <formula>"Alta"</formula>
    </cfRule>
    <cfRule type="cellIs" dxfId="4854" priority="312" operator="equal">
      <formula>"Media"</formula>
    </cfRule>
    <cfRule type="cellIs" dxfId="4853" priority="313" operator="equal">
      <formula>"Baja"</formula>
    </cfRule>
    <cfRule type="cellIs" dxfId="4852" priority="314" operator="equal">
      <formula>"Muy Baja"</formula>
    </cfRule>
  </conditionalFormatting>
  <conditionalFormatting sqref="K25">
    <cfRule type="cellIs" dxfId="4851" priority="281" operator="equal">
      <formula>"Muy Alta"</formula>
    </cfRule>
    <cfRule type="cellIs" dxfId="4850" priority="282" operator="equal">
      <formula>"Alta"</formula>
    </cfRule>
    <cfRule type="cellIs" dxfId="4849" priority="283" operator="equal">
      <formula>"Media"</formula>
    </cfRule>
    <cfRule type="cellIs" dxfId="4848" priority="284" operator="equal">
      <formula>"Baja"</formula>
    </cfRule>
    <cfRule type="cellIs" dxfId="4847" priority="285" operator="equal">
      <formula>"Muy Baja"</formula>
    </cfRule>
  </conditionalFormatting>
  <conditionalFormatting sqref="K32">
    <cfRule type="cellIs" dxfId="4846" priority="252" operator="equal">
      <formula>"Muy Alta"</formula>
    </cfRule>
    <cfRule type="cellIs" dxfId="4845" priority="253" operator="equal">
      <formula>"Alta"</formula>
    </cfRule>
    <cfRule type="cellIs" dxfId="4844" priority="254" operator="equal">
      <formula>"Media"</formula>
    </cfRule>
    <cfRule type="cellIs" dxfId="4843" priority="255" operator="equal">
      <formula>"Baja"</formula>
    </cfRule>
    <cfRule type="cellIs" dxfId="4842" priority="256" operator="equal">
      <formula>"Muy Baja"</formula>
    </cfRule>
  </conditionalFormatting>
  <conditionalFormatting sqref="K39">
    <cfRule type="cellIs" dxfId="4841" priority="223" operator="equal">
      <formula>"Muy Alta"</formula>
    </cfRule>
    <cfRule type="cellIs" dxfId="4840" priority="224" operator="equal">
      <formula>"Alta"</formula>
    </cfRule>
    <cfRule type="cellIs" dxfId="4839" priority="225" operator="equal">
      <formula>"Media"</formula>
    </cfRule>
    <cfRule type="cellIs" dxfId="4838" priority="226" operator="equal">
      <formula>"Baja"</formula>
    </cfRule>
    <cfRule type="cellIs" dxfId="4837" priority="227" operator="equal">
      <formula>"Muy Baja"</formula>
    </cfRule>
  </conditionalFormatting>
  <conditionalFormatting sqref="K46">
    <cfRule type="cellIs" dxfId="4836" priority="194" operator="equal">
      <formula>"Muy Alta"</formula>
    </cfRule>
    <cfRule type="cellIs" dxfId="4835" priority="195" operator="equal">
      <formula>"Alta"</formula>
    </cfRule>
    <cfRule type="cellIs" dxfId="4834" priority="196" operator="equal">
      <formula>"Media"</formula>
    </cfRule>
    <cfRule type="cellIs" dxfId="4833" priority="197" operator="equal">
      <formula>"Baja"</formula>
    </cfRule>
    <cfRule type="cellIs" dxfId="4832" priority="198" operator="equal">
      <formula>"Muy Baja"</formula>
    </cfRule>
  </conditionalFormatting>
  <conditionalFormatting sqref="K53">
    <cfRule type="cellIs" dxfId="4831" priority="165" operator="equal">
      <formula>"Muy Alta"</formula>
    </cfRule>
    <cfRule type="cellIs" dxfId="4830" priority="166" operator="equal">
      <formula>"Alta"</formula>
    </cfRule>
    <cfRule type="cellIs" dxfId="4829" priority="167" operator="equal">
      <formula>"Media"</formula>
    </cfRule>
    <cfRule type="cellIs" dxfId="4828" priority="168" operator="equal">
      <formula>"Baja"</formula>
    </cfRule>
    <cfRule type="cellIs" dxfId="4827" priority="169" operator="equal">
      <formula>"Muy Baja"</formula>
    </cfRule>
  </conditionalFormatting>
  <conditionalFormatting sqref="K60">
    <cfRule type="cellIs" dxfId="4826" priority="136" operator="equal">
      <formula>"Muy Alta"</formula>
    </cfRule>
    <cfRule type="cellIs" dxfId="4825" priority="137" operator="equal">
      <formula>"Alta"</formula>
    </cfRule>
    <cfRule type="cellIs" dxfId="4824" priority="138" operator="equal">
      <formula>"Media"</formula>
    </cfRule>
    <cfRule type="cellIs" dxfId="4823" priority="139" operator="equal">
      <formula>"Baja"</formula>
    </cfRule>
    <cfRule type="cellIs" dxfId="4822" priority="140" operator="equal">
      <formula>"Muy Baja"</formula>
    </cfRule>
  </conditionalFormatting>
  <conditionalFormatting sqref="K67">
    <cfRule type="cellIs" dxfId="4821" priority="107" operator="equal">
      <formula>"Muy Alta"</formula>
    </cfRule>
    <cfRule type="cellIs" dxfId="4820" priority="108" operator="equal">
      <formula>"Alta"</formula>
    </cfRule>
    <cfRule type="cellIs" dxfId="4819" priority="109" operator="equal">
      <formula>"Media"</formula>
    </cfRule>
    <cfRule type="cellIs" dxfId="4818" priority="110" operator="equal">
      <formula>"Baja"</formula>
    </cfRule>
    <cfRule type="cellIs" dxfId="4817" priority="111" operator="equal">
      <formula>"Muy Baja"</formula>
    </cfRule>
  </conditionalFormatting>
  <conditionalFormatting sqref="K74">
    <cfRule type="cellIs" dxfId="4816" priority="78" operator="equal">
      <formula>"Muy Alta"</formula>
    </cfRule>
    <cfRule type="cellIs" dxfId="4815" priority="79" operator="equal">
      <formula>"Alta"</formula>
    </cfRule>
    <cfRule type="cellIs" dxfId="4814" priority="80" operator="equal">
      <formula>"Media"</formula>
    </cfRule>
    <cfRule type="cellIs" dxfId="4813" priority="81" operator="equal">
      <formula>"Baja"</formula>
    </cfRule>
    <cfRule type="cellIs" dxfId="4812" priority="82" operator="equal">
      <formula>"Muy Baja"</formula>
    </cfRule>
  </conditionalFormatting>
  <conditionalFormatting sqref="K81">
    <cfRule type="cellIs" dxfId="4811" priority="49" operator="equal">
      <formula>"Muy Alta"</formula>
    </cfRule>
    <cfRule type="cellIs" dxfId="4810" priority="50" operator="equal">
      <formula>"Alta"</formula>
    </cfRule>
    <cfRule type="cellIs" dxfId="4809" priority="51" operator="equal">
      <formula>"Media"</formula>
    </cfRule>
    <cfRule type="cellIs" dxfId="4808" priority="52" operator="equal">
      <formula>"Baja"</formula>
    </cfRule>
    <cfRule type="cellIs" dxfId="4807" priority="53" operator="equal">
      <formula>"Muy Baja"</formula>
    </cfRule>
  </conditionalFormatting>
  <conditionalFormatting sqref="K88">
    <cfRule type="cellIs" dxfId="4806" priority="29" operator="equal">
      <formula>"Muy Alta"</formula>
    </cfRule>
    <cfRule type="cellIs" dxfId="4805" priority="30" operator="equal">
      <formula>"Alta"</formula>
    </cfRule>
    <cfRule type="cellIs" dxfId="4804" priority="31" operator="equal">
      <formula>"Media"</formula>
    </cfRule>
    <cfRule type="cellIs" dxfId="4803" priority="32" operator="equal">
      <formula>"Baja"</formula>
    </cfRule>
    <cfRule type="cellIs" dxfId="4802" priority="33" operator="equal">
      <formula>"Muy Baja"</formula>
    </cfRule>
  </conditionalFormatting>
  <conditionalFormatting sqref="N11">
    <cfRule type="containsText" dxfId="4801" priority="320" operator="containsText" text="❌">
      <formula>NOT(ISERROR(SEARCH("❌",N11)))</formula>
    </cfRule>
  </conditionalFormatting>
  <conditionalFormatting sqref="N18">
    <cfRule type="containsText" dxfId="4800" priority="291" operator="containsText" text="❌">
      <formula>NOT(ISERROR(SEARCH("❌",N18)))</formula>
    </cfRule>
  </conditionalFormatting>
  <conditionalFormatting sqref="N25">
    <cfRule type="containsText" dxfId="4799" priority="262" operator="containsText" text="❌">
      <formula>NOT(ISERROR(SEARCH("❌",N25)))</formula>
    </cfRule>
  </conditionalFormatting>
  <conditionalFormatting sqref="N32">
    <cfRule type="containsText" dxfId="4798" priority="233" operator="containsText" text="❌">
      <formula>NOT(ISERROR(SEARCH("❌",N32)))</formula>
    </cfRule>
  </conditionalFormatting>
  <conditionalFormatting sqref="N39">
    <cfRule type="containsText" dxfId="4797" priority="204" operator="containsText" text="❌">
      <formula>NOT(ISERROR(SEARCH("❌",N39)))</formula>
    </cfRule>
  </conditionalFormatting>
  <conditionalFormatting sqref="N46">
    <cfRule type="containsText" dxfId="4796" priority="175" operator="containsText" text="❌">
      <formula>NOT(ISERROR(SEARCH("❌",N46)))</formula>
    </cfRule>
  </conditionalFormatting>
  <conditionalFormatting sqref="N53">
    <cfRule type="containsText" dxfId="4795" priority="146" operator="containsText" text="❌">
      <formula>NOT(ISERROR(SEARCH("❌",N53)))</formula>
    </cfRule>
  </conditionalFormatting>
  <conditionalFormatting sqref="N60">
    <cfRule type="containsText" dxfId="4794" priority="117" operator="containsText" text="❌">
      <formula>NOT(ISERROR(SEARCH("❌",N60)))</formula>
    </cfRule>
  </conditionalFormatting>
  <conditionalFormatting sqref="N67">
    <cfRule type="containsText" dxfId="4793" priority="88" operator="containsText" text="❌">
      <formula>NOT(ISERROR(SEARCH("❌",N67)))</formula>
    </cfRule>
  </conditionalFormatting>
  <conditionalFormatting sqref="N74">
    <cfRule type="containsText" dxfId="4792" priority="59" operator="containsText" text="❌">
      <formula>NOT(ISERROR(SEARCH("❌",N74)))</formula>
    </cfRule>
  </conditionalFormatting>
  <conditionalFormatting sqref="N81">
    <cfRule type="containsText" dxfId="4791" priority="39" operator="containsText" text="❌">
      <formula>NOT(ISERROR(SEARCH("❌",N81)))</formula>
    </cfRule>
  </conditionalFormatting>
  <conditionalFormatting sqref="N88">
    <cfRule type="containsText" dxfId="4790" priority="19" operator="containsText" text="❌">
      <formula>NOT(ISERROR(SEARCH("❌",N88)))</formula>
    </cfRule>
  </conditionalFormatting>
  <conditionalFormatting sqref="O11">
    <cfRule type="cellIs" dxfId="4789" priority="344" operator="equal">
      <formula>"Catastrófico"</formula>
    </cfRule>
    <cfRule type="cellIs" dxfId="4788" priority="345" operator="equal">
      <formula>"Mayor"</formula>
    </cfRule>
    <cfRule type="cellIs" dxfId="4787" priority="346" operator="equal">
      <formula>"Moderado"</formula>
    </cfRule>
    <cfRule type="cellIs" dxfId="4786" priority="347" operator="equal">
      <formula>"Menor"</formula>
    </cfRule>
    <cfRule type="cellIs" dxfId="4785" priority="348" operator="equal">
      <formula>"Leve"</formula>
    </cfRule>
  </conditionalFormatting>
  <conditionalFormatting sqref="O18">
    <cfRule type="cellIs" dxfId="4784" priority="315" operator="equal">
      <formula>"Catastrófico"</formula>
    </cfRule>
    <cfRule type="cellIs" dxfId="4783" priority="316" operator="equal">
      <formula>"Mayor"</formula>
    </cfRule>
    <cfRule type="cellIs" dxfId="4782" priority="317" operator="equal">
      <formula>"Moderado"</formula>
    </cfRule>
    <cfRule type="cellIs" dxfId="4781" priority="318" operator="equal">
      <formula>"Menor"</formula>
    </cfRule>
    <cfRule type="cellIs" dxfId="4780" priority="319" operator="equal">
      <formula>"Leve"</formula>
    </cfRule>
  </conditionalFormatting>
  <conditionalFormatting sqref="O25">
    <cfRule type="cellIs" dxfId="4779" priority="286" operator="equal">
      <formula>"Catastrófico"</formula>
    </cfRule>
    <cfRule type="cellIs" dxfId="4778" priority="287" operator="equal">
      <formula>"Mayor"</formula>
    </cfRule>
    <cfRule type="cellIs" dxfId="4777" priority="288" operator="equal">
      <formula>"Moderado"</formula>
    </cfRule>
    <cfRule type="cellIs" dxfId="4776" priority="289" operator="equal">
      <formula>"Menor"</formula>
    </cfRule>
    <cfRule type="cellIs" dxfId="4775" priority="290" operator="equal">
      <formula>"Leve"</formula>
    </cfRule>
  </conditionalFormatting>
  <conditionalFormatting sqref="O32">
    <cfRule type="cellIs" dxfId="4774" priority="257" operator="equal">
      <formula>"Catastrófico"</formula>
    </cfRule>
    <cfRule type="cellIs" dxfId="4773" priority="258" operator="equal">
      <formula>"Mayor"</formula>
    </cfRule>
    <cfRule type="cellIs" dxfId="4772" priority="259" operator="equal">
      <formula>"Moderado"</formula>
    </cfRule>
    <cfRule type="cellIs" dxfId="4771" priority="260" operator="equal">
      <formula>"Menor"</formula>
    </cfRule>
    <cfRule type="cellIs" dxfId="4770" priority="261" operator="equal">
      <formula>"Leve"</formula>
    </cfRule>
  </conditionalFormatting>
  <conditionalFormatting sqref="O39">
    <cfRule type="cellIs" dxfId="4769" priority="228" operator="equal">
      <formula>"Catastrófico"</formula>
    </cfRule>
    <cfRule type="cellIs" dxfId="4768" priority="229" operator="equal">
      <formula>"Mayor"</formula>
    </cfRule>
    <cfRule type="cellIs" dxfId="4767" priority="230" operator="equal">
      <formula>"Moderado"</formula>
    </cfRule>
    <cfRule type="cellIs" dxfId="4766" priority="231" operator="equal">
      <formula>"Menor"</formula>
    </cfRule>
    <cfRule type="cellIs" dxfId="4765" priority="232" operator="equal">
      <formula>"Leve"</formula>
    </cfRule>
  </conditionalFormatting>
  <conditionalFormatting sqref="O46">
    <cfRule type="cellIs" dxfId="4764" priority="199" operator="equal">
      <formula>"Catastrófico"</formula>
    </cfRule>
    <cfRule type="cellIs" dxfId="4763" priority="200" operator="equal">
      <formula>"Mayor"</formula>
    </cfRule>
    <cfRule type="cellIs" dxfId="4762" priority="201" operator="equal">
      <formula>"Moderado"</formula>
    </cfRule>
    <cfRule type="cellIs" dxfId="4761" priority="202" operator="equal">
      <formula>"Menor"</formula>
    </cfRule>
    <cfRule type="cellIs" dxfId="4760" priority="203" operator="equal">
      <formula>"Leve"</formula>
    </cfRule>
  </conditionalFormatting>
  <conditionalFormatting sqref="O53">
    <cfRule type="cellIs" dxfId="4759" priority="170" operator="equal">
      <formula>"Catastrófico"</formula>
    </cfRule>
    <cfRule type="cellIs" dxfId="4758" priority="171" operator="equal">
      <formula>"Mayor"</formula>
    </cfRule>
    <cfRule type="cellIs" dxfId="4757" priority="172" operator="equal">
      <formula>"Moderado"</formula>
    </cfRule>
    <cfRule type="cellIs" dxfId="4756" priority="173" operator="equal">
      <formula>"Menor"</formula>
    </cfRule>
    <cfRule type="cellIs" dxfId="4755" priority="174" operator="equal">
      <formula>"Leve"</formula>
    </cfRule>
  </conditionalFormatting>
  <conditionalFormatting sqref="O60">
    <cfRule type="cellIs" dxfId="4754" priority="141" operator="equal">
      <formula>"Catastrófico"</formula>
    </cfRule>
    <cfRule type="cellIs" dxfId="4753" priority="142" operator="equal">
      <formula>"Mayor"</formula>
    </cfRule>
    <cfRule type="cellIs" dxfId="4752" priority="143" operator="equal">
      <formula>"Moderado"</formula>
    </cfRule>
    <cfRule type="cellIs" dxfId="4751" priority="144" operator="equal">
      <formula>"Menor"</formula>
    </cfRule>
    <cfRule type="cellIs" dxfId="4750" priority="145" operator="equal">
      <formula>"Leve"</formula>
    </cfRule>
  </conditionalFormatting>
  <conditionalFormatting sqref="O67">
    <cfRule type="cellIs" dxfId="4749" priority="112" operator="equal">
      <formula>"Catastrófico"</formula>
    </cfRule>
    <cfRule type="cellIs" dxfId="4748" priority="113" operator="equal">
      <formula>"Mayor"</formula>
    </cfRule>
    <cfRule type="cellIs" dxfId="4747" priority="114" operator="equal">
      <formula>"Moderado"</formula>
    </cfRule>
    <cfRule type="cellIs" dxfId="4746" priority="115" operator="equal">
      <formula>"Menor"</formula>
    </cfRule>
    <cfRule type="cellIs" dxfId="4745" priority="116" operator="equal">
      <formula>"Leve"</formula>
    </cfRule>
  </conditionalFormatting>
  <conditionalFormatting sqref="O74">
    <cfRule type="cellIs" dxfId="4744" priority="83" operator="equal">
      <formula>"Catastrófico"</formula>
    </cfRule>
    <cfRule type="cellIs" dxfId="4743" priority="84" operator="equal">
      <formula>"Mayor"</formula>
    </cfRule>
    <cfRule type="cellIs" dxfId="4742" priority="85" operator="equal">
      <formula>"Moderado"</formula>
    </cfRule>
    <cfRule type="cellIs" dxfId="4741" priority="86" operator="equal">
      <formula>"Menor"</formula>
    </cfRule>
    <cfRule type="cellIs" dxfId="4740" priority="87" operator="equal">
      <formula>"Leve"</formula>
    </cfRule>
  </conditionalFormatting>
  <conditionalFormatting sqref="O81">
    <cfRule type="cellIs" dxfId="4739" priority="54" operator="equal">
      <formula>"Catastrófico"</formula>
    </cfRule>
    <cfRule type="cellIs" dxfId="4738" priority="55" operator="equal">
      <formula>"Mayor"</formula>
    </cfRule>
    <cfRule type="cellIs" dxfId="4737" priority="56" operator="equal">
      <formula>"Moderado"</formula>
    </cfRule>
    <cfRule type="cellIs" dxfId="4736" priority="57" operator="equal">
      <formula>"Menor"</formula>
    </cfRule>
    <cfRule type="cellIs" dxfId="4735" priority="58" operator="equal">
      <formula>"Leve"</formula>
    </cfRule>
  </conditionalFormatting>
  <conditionalFormatting sqref="O88">
    <cfRule type="cellIs" dxfId="4734" priority="34" operator="equal">
      <formula>"Catastrófico"</formula>
    </cfRule>
    <cfRule type="cellIs" dxfId="4733" priority="35" operator="equal">
      <formula>"Mayor"</formula>
    </cfRule>
    <cfRule type="cellIs" dxfId="4732" priority="36" operator="equal">
      <formula>"Moderado"</formula>
    </cfRule>
    <cfRule type="cellIs" dxfId="4731" priority="37" operator="equal">
      <formula>"Menor"</formula>
    </cfRule>
    <cfRule type="cellIs" dxfId="4730" priority="38" operator="equal">
      <formula>"Leve"</formula>
    </cfRule>
  </conditionalFormatting>
  <conditionalFormatting sqref="Q11">
    <cfRule type="cellIs" dxfId="4729" priority="335" operator="equal">
      <formula>"Extremo"</formula>
    </cfRule>
    <cfRule type="cellIs" dxfId="4728" priority="336" operator="equal">
      <formula>"Alto"</formula>
    </cfRule>
    <cfRule type="cellIs" dxfId="4727" priority="337" operator="equal">
      <formula>"Moderado"</formula>
    </cfRule>
    <cfRule type="cellIs" dxfId="4726" priority="338" operator="equal">
      <formula>"Bajo"</formula>
    </cfRule>
  </conditionalFormatting>
  <conditionalFormatting sqref="Q18">
    <cfRule type="cellIs" dxfId="4725" priority="306" operator="equal">
      <formula>"Extremo"</formula>
    </cfRule>
    <cfRule type="cellIs" dxfId="4724" priority="307" operator="equal">
      <formula>"Alto"</formula>
    </cfRule>
    <cfRule type="cellIs" dxfId="4723" priority="308" operator="equal">
      <formula>"Moderado"</formula>
    </cfRule>
    <cfRule type="cellIs" dxfId="4722" priority="309" operator="equal">
      <formula>"Bajo"</formula>
    </cfRule>
  </conditionalFormatting>
  <conditionalFormatting sqref="Q25">
    <cfRule type="cellIs" dxfId="4721" priority="277" operator="equal">
      <formula>"Extremo"</formula>
    </cfRule>
    <cfRule type="cellIs" dxfId="4720" priority="278" operator="equal">
      <formula>"Alto"</formula>
    </cfRule>
    <cfRule type="cellIs" dxfId="4719" priority="279" operator="equal">
      <formula>"Moderado"</formula>
    </cfRule>
    <cfRule type="cellIs" dxfId="4718" priority="280" operator="equal">
      <formula>"Bajo"</formula>
    </cfRule>
  </conditionalFormatting>
  <conditionalFormatting sqref="Q32">
    <cfRule type="cellIs" dxfId="4717" priority="248" operator="equal">
      <formula>"Extremo"</formula>
    </cfRule>
    <cfRule type="cellIs" dxfId="4716" priority="249" operator="equal">
      <formula>"Alto"</formula>
    </cfRule>
    <cfRule type="cellIs" dxfId="4715" priority="250" operator="equal">
      <formula>"Moderado"</formula>
    </cfRule>
    <cfRule type="cellIs" dxfId="4714" priority="251" operator="equal">
      <formula>"Bajo"</formula>
    </cfRule>
  </conditionalFormatting>
  <conditionalFormatting sqref="Q39">
    <cfRule type="cellIs" dxfId="4713" priority="219" operator="equal">
      <formula>"Extremo"</formula>
    </cfRule>
    <cfRule type="cellIs" dxfId="4712" priority="220" operator="equal">
      <formula>"Alto"</formula>
    </cfRule>
    <cfRule type="cellIs" dxfId="4711" priority="221" operator="equal">
      <formula>"Moderado"</formula>
    </cfRule>
    <cfRule type="cellIs" dxfId="4710" priority="222" operator="equal">
      <formula>"Bajo"</formula>
    </cfRule>
  </conditionalFormatting>
  <conditionalFormatting sqref="Q46">
    <cfRule type="cellIs" dxfId="4709" priority="190" operator="equal">
      <formula>"Extremo"</formula>
    </cfRule>
    <cfRule type="cellIs" dxfId="4708" priority="191" operator="equal">
      <formula>"Alto"</formula>
    </cfRule>
    <cfRule type="cellIs" dxfId="4707" priority="192" operator="equal">
      <formula>"Moderado"</formula>
    </cfRule>
    <cfRule type="cellIs" dxfId="4706" priority="193" operator="equal">
      <formula>"Bajo"</formula>
    </cfRule>
  </conditionalFormatting>
  <conditionalFormatting sqref="Q53">
    <cfRule type="cellIs" dxfId="4705" priority="161" operator="equal">
      <formula>"Extremo"</formula>
    </cfRule>
    <cfRule type="cellIs" dxfId="4704" priority="162" operator="equal">
      <formula>"Alto"</formula>
    </cfRule>
    <cfRule type="cellIs" dxfId="4703" priority="163" operator="equal">
      <formula>"Moderado"</formula>
    </cfRule>
    <cfRule type="cellIs" dxfId="4702" priority="164" operator="equal">
      <formula>"Bajo"</formula>
    </cfRule>
  </conditionalFormatting>
  <conditionalFormatting sqref="Q60">
    <cfRule type="cellIs" dxfId="4701" priority="132" operator="equal">
      <formula>"Extremo"</formula>
    </cfRule>
    <cfRule type="cellIs" dxfId="4700" priority="133" operator="equal">
      <formula>"Alto"</formula>
    </cfRule>
    <cfRule type="cellIs" dxfId="4699" priority="134" operator="equal">
      <formula>"Moderado"</formula>
    </cfRule>
    <cfRule type="cellIs" dxfId="4698" priority="135" operator="equal">
      <formula>"Bajo"</formula>
    </cfRule>
  </conditionalFormatting>
  <conditionalFormatting sqref="Q67">
    <cfRule type="cellIs" dxfId="4697" priority="103" operator="equal">
      <formula>"Extremo"</formula>
    </cfRule>
    <cfRule type="cellIs" dxfId="4696" priority="104" operator="equal">
      <formula>"Alto"</formula>
    </cfRule>
    <cfRule type="cellIs" dxfId="4695" priority="105" operator="equal">
      <formula>"Moderado"</formula>
    </cfRule>
    <cfRule type="cellIs" dxfId="4694" priority="106" operator="equal">
      <formula>"Bajo"</formula>
    </cfRule>
  </conditionalFormatting>
  <conditionalFormatting sqref="Q74">
    <cfRule type="cellIs" dxfId="4693" priority="74" operator="equal">
      <formula>"Extremo"</formula>
    </cfRule>
    <cfRule type="cellIs" dxfId="4692" priority="75" operator="equal">
      <formula>"Alto"</formula>
    </cfRule>
    <cfRule type="cellIs" dxfId="4691" priority="76" operator="equal">
      <formula>"Moderado"</formula>
    </cfRule>
    <cfRule type="cellIs" dxfId="4690" priority="77" operator="equal">
      <formula>"Bajo"</formula>
    </cfRule>
  </conditionalFormatting>
  <conditionalFormatting sqref="Q81">
    <cfRule type="cellIs" dxfId="4689" priority="45" operator="equal">
      <formula>"Extremo"</formula>
    </cfRule>
    <cfRule type="cellIs" dxfId="4688" priority="46" operator="equal">
      <formula>"Alto"</formula>
    </cfRule>
    <cfRule type="cellIs" dxfId="4687" priority="47" operator="equal">
      <formula>"Moderado"</formula>
    </cfRule>
    <cfRule type="cellIs" dxfId="4686" priority="48" operator="equal">
      <formula>"Bajo"</formula>
    </cfRule>
  </conditionalFormatting>
  <conditionalFormatting sqref="Q88">
    <cfRule type="cellIs" dxfId="4685" priority="25" operator="equal">
      <formula>"Extremo"</formula>
    </cfRule>
    <cfRule type="cellIs" dxfId="4684" priority="26" operator="equal">
      <formula>"Alto"</formula>
    </cfRule>
    <cfRule type="cellIs" dxfId="4683" priority="27" operator="equal">
      <formula>"Moderado"</formula>
    </cfRule>
    <cfRule type="cellIs" dxfId="4682" priority="28" operator="equal">
      <formula>"Bajo"</formula>
    </cfRule>
  </conditionalFormatting>
  <conditionalFormatting sqref="AE11">
    <cfRule type="cellIs" dxfId="4681" priority="330" operator="equal">
      <formula>"Muy Alta"</formula>
    </cfRule>
    <cfRule type="cellIs" dxfId="4680" priority="331" operator="equal">
      <formula>"Alta"</formula>
    </cfRule>
    <cfRule type="cellIs" dxfId="4679" priority="332" operator="equal">
      <formula>"Media"</formula>
    </cfRule>
    <cfRule type="cellIs" dxfId="4678" priority="333" operator="equal">
      <formula>"Baja"</formula>
    </cfRule>
    <cfRule type="cellIs" dxfId="4677" priority="334" operator="equal">
      <formula>"Muy Baja"</formula>
    </cfRule>
  </conditionalFormatting>
  <conditionalFormatting sqref="AE18">
    <cfRule type="cellIs" dxfId="4676" priority="301" operator="equal">
      <formula>"Muy Alta"</formula>
    </cfRule>
    <cfRule type="cellIs" dxfId="4675" priority="302" operator="equal">
      <formula>"Alta"</formula>
    </cfRule>
    <cfRule type="cellIs" dxfId="4674" priority="303" operator="equal">
      <formula>"Media"</formula>
    </cfRule>
    <cfRule type="cellIs" dxfId="4673" priority="304" operator="equal">
      <formula>"Baja"</formula>
    </cfRule>
    <cfRule type="cellIs" dxfId="4672" priority="305" operator="equal">
      <formula>"Muy Baja"</formula>
    </cfRule>
  </conditionalFormatting>
  <conditionalFormatting sqref="AE25">
    <cfRule type="cellIs" dxfId="4671" priority="272" operator="equal">
      <formula>"Muy Alta"</formula>
    </cfRule>
    <cfRule type="cellIs" dxfId="4670" priority="273" operator="equal">
      <formula>"Alta"</formula>
    </cfRule>
    <cfRule type="cellIs" dxfId="4669" priority="274" operator="equal">
      <formula>"Media"</formula>
    </cfRule>
    <cfRule type="cellIs" dxfId="4668" priority="275" operator="equal">
      <formula>"Baja"</formula>
    </cfRule>
    <cfRule type="cellIs" dxfId="4667" priority="276" operator="equal">
      <formula>"Muy Baja"</formula>
    </cfRule>
  </conditionalFormatting>
  <conditionalFormatting sqref="AE32">
    <cfRule type="cellIs" dxfId="4666" priority="243" operator="equal">
      <formula>"Muy Alta"</formula>
    </cfRule>
    <cfRule type="cellIs" dxfId="4665" priority="244" operator="equal">
      <formula>"Alta"</formula>
    </cfRule>
    <cfRule type="cellIs" dxfId="4664" priority="245" operator="equal">
      <formula>"Media"</formula>
    </cfRule>
    <cfRule type="cellIs" dxfId="4663" priority="246" operator="equal">
      <formula>"Baja"</formula>
    </cfRule>
    <cfRule type="cellIs" dxfId="4662" priority="247" operator="equal">
      <formula>"Muy Baja"</formula>
    </cfRule>
  </conditionalFormatting>
  <conditionalFormatting sqref="AE39">
    <cfRule type="cellIs" dxfId="4661" priority="214" operator="equal">
      <formula>"Muy Alta"</formula>
    </cfRule>
    <cfRule type="cellIs" dxfId="4660" priority="215" operator="equal">
      <formula>"Alta"</formula>
    </cfRule>
    <cfRule type="cellIs" dxfId="4659" priority="216" operator="equal">
      <formula>"Media"</formula>
    </cfRule>
    <cfRule type="cellIs" dxfId="4658" priority="217" operator="equal">
      <formula>"Baja"</formula>
    </cfRule>
    <cfRule type="cellIs" dxfId="4657" priority="218" operator="equal">
      <formula>"Muy Baja"</formula>
    </cfRule>
  </conditionalFormatting>
  <conditionalFormatting sqref="AE46">
    <cfRule type="cellIs" dxfId="4656" priority="185" operator="equal">
      <formula>"Muy Alta"</formula>
    </cfRule>
    <cfRule type="cellIs" dxfId="4655" priority="186" operator="equal">
      <formula>"Alta"</formula>
    </cfRule>
    <cfRule type="cellIs" dxfId="4654" priority="187" operator="equal">
      <formula>"Media"</formula>
    </cfRule>
    <cfRule type="cellIs" dxfId="4653" priority="188" operator="equal">
      <formula>"Baja"</formula>
    </cfRule>
    <cfRule type="cellIs" dxfId="4652" priority="189" operator="equal">
      <formula>"Muy Baja"</formula>
    </cfRule>
  </conditionalFormatting>
  <conditionalFormatting sqref="AE53">
    <cfRule type="cellIs" dxfId="4651" priority="156" operator="equal">
      <formula>"Muy Alta"</formula>
    </cfRule>
    <cfRule type="cellIs" dxfId="4650" priority="157" operator="equal">
      <formula>"Alta"</formula>
    </cfRule>
    <cfRule type="cellIs" dxfId="4649" priority="158" operator="equal">
      <formula>"Media"</formula>
    </cfRule>
    <cfRule type="cellIs" dxfId="4648" priority="159" operator="equal">
      <formula>"Baja"</formula>
    </cfRule>
    <cfRule type="cellIs" dxfId="4647" priority="160" operator="equal">
      <formula>"Muy Baja"</formula>
    </cfRule>
  </conditionalFormatting>
  <conditionalFormatting sqref="AE60">
    <cfRule type="cellIs" dxfId="4646" priority="127" operator="equal">
      <formula>"Muy Alta"</formula>
    </cfRule>
    <cfRule type="cellIs" dxfId="4645" priority="128" operator="equal">
      <formula>"Alta"</formula>
    </cfRule>
    <cfRule type="cellIs" dxfId="4644" priority="129" operator="equal">
      <formula>"Media"</formula>
    </cfRule>
    <cfRule type="cellIs" dxfId="4643" priority="130" operator="equal">
      <formula>"Baja"</formula>
    </cfRule>
    <cfRule type="cellIs" dxfId="4642" priority="131" operator="equal">
      <formula>"Muy Baja"</formula>
    </cfRule>
  </conditionalFormatting>
  <conditionalFormatting sqref="AE67">
    <cfRule type="cellIs" dxfId="4641" priority="98" operator="equal">
      <formula>"Muy Alta"</formula>
    </cfRule>
    <cfRule type="cellIs" dxfId="4640" priority="99" operator="equal">
      <formula>"Alta"</formula>
    </cfRule>
    <cfRule type="cellIs" dxfId="4639" priority="100" operator="equal">
      <formula>"Media"</formula>
    </cfRule>
    <cfRule type="cellIs" dxfId="4638" priority="101" operator="equal">
      <formula>"Baja"</formula>
    </cfRule>
    <cfRule type="cellIs" dxfId="4637" priority="102" operator="equal">
      <formula>"Muy Baja"</formula>
    </cfRule>
  </conditionalFormatting>
  <conditionalFormatting sqref="AE74">
    <cfRule type="cellIs" dxfId="4636" priority="69" operator="equal">
      <formula>"Muy Alta"</formula>
    </cfRule>
    <cfRule type="cellIs" dxfId="4635" priority="70" operator="equal">
      <formula>"Alta"</formula>
    </cfRule>
    <cfRule type="cellIs" dxfId="4634" priority="71" operator="equal">
      <formula>"Media"</formula>
    </cfRule>
    <cfRule type="cellIs" dxfId="4633" priority="72" operator="equal">
      <formula>"Baja"</formula>
    </cfRule>
    <cfRule type="cellIs" dxfId="4632" priority="73" operator="equal">
      <formula>"Muy Baja"</formula>
    </cfRule>
  </conditionalFormatting>
  <conditionalFormatting sqref="AE81">
    <cfRule type="cellIs" dxfId="4631" priority="40" operator="equal">
      <formula>"Muy Alta"</formula>
    </cfRule>
    <cfRule type="cellIs" dxfId="4630" priority="41" operator="equal">
      <formula>"Alta"</formula>
    </cfRule>
    <cfRule type="cellIs" dxfId="4629" priority="42" operator="equal">
      <formula>"Media"</formula>
    </cfRule>
    <cfRule type="cellIs" dxfId="4628" priority="43" operator="equal">
      <formula>"Baja"</formula>
    </cfRule>
    <cfRule type="cellIs" dxfId="4627" priority="44" operator="equal">
      <formula>"Muy Baja"</formula>
    </cfRule>
  </conditionalFormatting>
  <conditionalFormatting sqref="AE88">
    <cfRule type="cellIs" dxfId="4626" priority="20" operator="equal">
      <formula>"Muy Alta"</formula>
    </cfRule>
    <cfRule type="cellIs" dxfId="4625" priority="21" operator="equal">
      <formula>"Alta"</formula>
    </cfRule>
    <cfRule type="cellIs" dxfId="4624" priority="22" operator="equal">
      <formula>"Media"</formula>
    </cfRule>
    <cfRule type="cellIs" dxfId="4623" priority="23" operator="equal">
      <formula>"Baja"</formula>
    </cfRule>
    <cfRule type="cellIs" dxfId="4622" priority="24" operator="equal">
      <formula>"Muy Baja"</formula>
    </cfRule>
  </conditionalFormatting>
  <conditionalFormatting sqref="AG11">
    <cfRule type="cellIs" dxfId="4621" priority="325" operator="equal">
      <formula>"Catastrófico"</formula>
    </cfRule>
    <cfRule type="cellIs" dxfId="4620" priority="326" operator="equal">
      <formula>"Mayor"</formula>
    </cfRule>
    <cfRule type="cellIs" dxfId="4619" priority="327" operator="equal">
      <formula>"Moderado"</formula>
    </cfRule>
    <cfRule type="cellIs" dxfId="4618" priority="328" operator="equal">
      <formula>"Menor"</formula>
    </cfRule>
    <cfRule type="cellIs" dxfId="4617" priority="329" operator="equal">
      <formula>"Leve"</formula>
    </cfRule>
  </conditionalFormatting>
  <conditionalFormatting sqref="AG18">
    <cfRule type="cellIs" dxfId="4616" priority="296" operator="equal">
      <formula>"Catastrófico"</formula>
    </cfRule>
    <cfRule type="cellIs" dxfId="4615" priority="297" operator="equal">
      <formula>"Mayor"</formula>
    </cfRule>
    <cfRule type="cellIs" dxfId="4614" priority="298" operator="equal">
      <formula>"Moderado"</formula>
    </cfRule>
    <cfRule type="cellIs" dxfId="4613" priority="299" operator="equal">
      <formula>"Menor"</formula>
    </cfRule>
    <cfRule type="cellIs" dxfId="4612" priority="300" operator="equal">
      <formula>"Leve"</formula>
    </cfRule>
  </conditionalFormatting>
  <conditionalFormatting sqref="AG25">
    <cfRule type="cellIs" dxfId="4611" priority="267" operator="equal">
      <formula>"Catastrófico"</formula>
    </cfRule>
    <cfRule type="cellIs" dxfId="4610" priority="268" operator="equal">
      <formula>"Mayor"</formula>
    </cfRule>
    <cfRule type="cellIs" dxfId="4609" priority="269" operator="equal">
      <formula>"Moderado"</formula>
    </cfRule>
    <cfRule type="cellIs" dxfId="4608" priority="270" operator="equal">
      <formula>"Menor"</formula>
    </cfRule>
    <cfRule type="cellIs" dxfId="4607" priority="271" operator="equal">
      <formula>"Leve"</formula>
    </cfRule>
  </conditionalFormatting>
  <conditionalFormatting sqref="AG32">
    <cfRule type="cellIs" dxfId="4606" priority="238" operator="equal">
      <formula>"Catastrófico"</formula>
    </cfRule>
    <cfRule type="cellIs" dxfId="4605" priority="239" operator="equal">
      <formula>"Mayor"</formula>
    </cfRule>
    <cfRule type="cellIs" dxfId="4604" priority="240" operator="equal">
      <formula>"Moderado"</formula>
    </cfRule>
    <cfRule type="cellIs" dxfId="4603" priority="241" operator="equal">
      <formula>"Menor"</formula>
    </cfRule>
    <cfRule type="cellIs" dxfId="4602" priority="242" operator="equal">
      <formula>"Leve"</formula>
    </cfRule>
  </conditionalFormatting>
  <conditionalFormatting sqref="AG39">
    <cfRule type="cellIs" dxfId="4601" priority="209" operator="equal">
      <formula>"Catastrófico"</formula>
    </cfRule>
    <cfRule type="cellIs" dxfId="4600" priority="210" operator="equal">
      <formula>"Mayor"</formula>
    </cfRule>
    <cfRule type="cellIs" dxfId="4599" priority="211" operator="equal">
      <formula>"Moderado"</formula>
    </cfRule>
    <cfRule type="cellIs" dxfId="4598" priority="212" operator="equal">
      <formula>"Menor"</formula>
    </cfRule>
    <cfRule type="cellIs" dxfId="4597" priority="213" operator="equal">
      <formula>"Leve"</formula>
    </cfRule>
  </conditionalFormatting>
  <conditionalFormatting sqref="AG46">
    <cfRule type="cellIs" dxfId="4596" priority="180" operator="equal">
      <formula>"Catastrófico"</formula>
    </cfRule>
    <cfRule type="cellIs" dxfId="4595" priority="181" operator="equal">
      <formula>"Mayor"</formula>
    </cfRule>
    <cfRule type="cellIs" dxfId="4594" priority="182" operator="equal">
      <formula>"Moderado"</formula>
    </cfRule>
    <cfRule type="cellIs" dxfId="4593" priority="183" operator="equal">
      <formula>"Menor"</formula>
    </cfRule>
    <cfRule type="cellIs" dxfId="4592" priority="184" operator="equal">
      <formula>"Leve"</formula>
    </cfRule>
  </conditionalFormatting>
  <conditionalFormatting sqref="AG53">
    <cfRule type="cellIs" dxfId="4591" priority="151" operator="equal">
      <formula>"Catastrófico"</formula>
    </cfRule>
    <cfRule type="cellIs" dxfId="4590" priority="152" operator="equal">
      <formula>"Mayor"</formula>
    </cfRule>
    <cfRule type="cellIs" dxfId="4589" priority="153" operator="equal">
      <formula>"Moderado"</formula>
    </cfRule>
    <cfRule type="cellIs" dxfId="4588" priority="154" operator="equal">
      <formula>"Menor"</formula>
    </cfRule>
    <cfRule type="cellIs" dxfId="4587" priority="155" operator="equal">
      <formula>"Leve"</formula>
    </cfRule>
  </conditionalFormatting>
  <conditionalFormatting sqref="AG60">
    <cfRule type="cellIs" dxfId="4586" priority="122" operator="equal">
      <formula>"Catastrófico"</formula>
    </cfRule>
    <cfRule type="cellIs" dxfId="4585" priority="123" operator="equal">
      <formula>"Mayor"</formula>
    </cfRule>
    <cfRule type="cellIs" dxfId="4584" priority="124" operator="equal">
      <formula>"Moderado"</formula>
    </cfRule>
    <cfRule type="cellIs" dxfId="4583" priority="125" operator="equal">
      <formula>"Menor"</formula>
    </cfRule>
    <cfRule type="cellIs" dxfId="4582" priority="126" operator="equal">
      <formula>"Leve"</formula>
    </cfRule>
  </conditionalFormatting>
  <conditionalFormatting sqref="AG67">
    <cfRule type="cellIs" dxfId="4581" priority="93" operator="equal">
      <formula>"Catastrófico"</formula>
    </cfRule>
    <cfRule type="cellIs" dxfId="4580" priority="94" operator="equal">
      <formula>"Mayor"</formula>
    </cfRule>
    <cfRule type="cellIs" dxfId="4579" priority="95" operator="equal">
      <formula>"Moderado"</formula>
    </cfRule>
    <cfRule type="cellIs" dxfId="4578" priority="96" operator="equal">
      <formula>"Menor"</formula>
    </cfRule>
    <cfRule type="cellIs" dxfId="4577" priority="97" operator="equal">
      <formula>"Leve"</formula>
    </cfRule>
  </conditionalFormatting>
  <conditionalFormatting sqref="AG74">
    <cfRule type="cellIs" dxfId="4576" priority="64" operator="equal">
      <formula>"Catastrófico"</formula>
    </cfRule>
    <cfRule type="cellIs" dxfId="4575" priority="65" operator="equal">
      <formula>"Mayor"</formula>
    </cfRule>
    <cfRule type="cellIs" dxfId="4574" priority="66" operator="equal">
      <formula>"Moderado"</formula>
    </cfRule>
    <cfRule type="cellIs" dxfId="4573" priority="67" operator="equal">
      <formula>"Menor"</formula>
    </cfRule>
    <cfRule type="cellIs" dxfId="4572" priority="68" operator="equal">
      <formula>"Leve"</formula>
    </cfRule>
  </conditionalFormatting>
  <conditionalFormatting sqref="AI11">
    <cfRule type="cellIs" dxfId="4571" priority="321" operator="equal">
      <formula>"Extremo"</formula>
    </cfRule>
    <cfRule type="cellIs" dxfId="4570" priority="322" operator="equal">
      <formula>"Alto"</formula>
    </cfRule>
    <cfRule type="cellIs" dxfId="4569" priority="323" operator="equal">
      <formula>"Moderado"</formula>
    </cfRule>
    <cfRule type="cellIs" dxfId="4568" priority="324" operator="equal">
      <formula>"Bajo"</formula>
    </cfRule>
  </conditionalFormatting>
  <conditionalFormatting sqref="AI18">
    <cfRule type="cellIs" dxfId="4567" priority="292" operator="equal">
      <formula>"Extremo"</formula>
    </cfRule>
    <cfRule type="cellIs" dxfId="4566" priority="293" operator="equal">
      <formula>"Alto"</formula>
    </cfRule>
    <cfRule type="cellIs" dxfId="4565" priority="294" operator="equal">
      <formula>"Moderado"</formula>
    </cfRule>
    <cfRule type="cellIs" dxfId="4564" priority="295" operator="equal">
      <formula>"Bajo"</formula>
    </cfRule>
  </conditionalFormatting>
  <conditionalFormatting sqref="AI25">
    <cfRule type="cellIs" dxfId="4563" priority="263" operator="equal">
      <formula>"Extremo"</formula>
    </cfRule>
    <cfRule type="cellIs" dxfId="4562" priority="264" operator="equal">
      <formula>"Alto"</formula>
    </cfRule>
    <cfRule type="cellIs" dxfId="4561" priority="265" operator="equal">
      <formula>"Moderado"</formula>
    </cfRule>
    <cfRule type="cellIs" dxfId="4560" priority="266" operator="equal">
      <formula>"Bajo"</formula>
    </cfRule>
  </conditionalFormatting>
  <conditionalFormatting sqref="AI32">
    <cfRule type="cellIs" dxfId="4559" priority="234" operator="equal">
      <formula>"Extremo"</formula>
    </cfRule>
    <cfRule type="cellIs" dxfId="4558" priority="235" operator="equal">
      <formula>"Alto"</formula>
    </cfRule>
    <cfRule type="cellIs" dxfId="4557" priority="236" operator="equal">
      <formula>"Moderado"</formula>
    </cfRule>
    <cfRule type="cellIs" dxfId="4556" priority="237" operator="equal">
      <formula>"Bajo"</formula>
    </cfRule>
  </conditionalFormatting>
  <conditionalFormatting sqref="AI39">
    <cfRule type="cellIs" dxfId="4555" priority="205" operator="equal">
      <formula>"Extremo"</formula>
    </cfRule>
    <cfRule type="cellIs" dxfId="4554" priority="206" operator="equal">
      <formula>"Alto"</formula>
    </cfRule>
    <cfRule type="cellIs" dxfId="4553" priority="207" operator="equal">
      <formula>"Moderado"</formula>
    </cfRule>
    <cfRule type="cellIs" dxfId="4552" priority="208" operator="equal">
      <formula>"Bajo"</formula>
    </cfRule>
  </conditionalFormatting>
  <conditionalFormatting sqref="AI46">
    <cfRule type="cellIs" dxfId="4551" priority="176" operator="equal">
      <formula>"Extremo"</formula>
    </cfRule>
    <cfRule type="cellIs" dxfId="4550" priority="177" operator="equal">
      <formula>"Alto"</formula>
    </cfRule>
    <cfRule type="cellIs" dxfId="4549" priority="178" operator="equal">
      <formula>"Moderado"</formula>
    </cfRule>
    <cfRule type="cellIs" dxfId="4548" priority="179" operator="equal">
      <formula>"Bajo"</formula>
    </cfRule>
  </conditionalFormatting>
  <conditionalFormatting sqref="AI53">
    <cfRule type="cellIs" dxfId="4547" priority="147" operator="equal">
      <formula>"Extremo"</formula>
    </cfRule>
    <cfRule type="cellIs" dxfId="4546" priority="148" operator="equal">
      <formula>"Alto"</formula>
    </cfRule>
    <cfRule type="cellIs" dxfId="4545" priority="149" operator="equal">
      <formula>"Moderado"</formula>
    </cfRule>
    <cfRule type="cellIs" dxfId="4544" priority="150" operator="equal">
      <formula>"Bajo"</formula>
    </cfRule>
  </conditionalFormatting>
  <conditionalFormatting sqref="AI60">
    <cfRule type="cellIs" dxfId="4543" priority="118" operator="equal">
      <formula>"Extremo"</formula>
    </cfRule>
    <cfRule type="cellIs" dxfId="4542" priority="119" operator="equal">
      <formula>"Alto"</formula>
    </cfRule>
    <cfRule type="cellIs" dxfId="4541" priority="120" operator="equal">
      <formula>"Moderado"</formula>
    </cfRule>
    <cfRule type="cellIs" dxfId="4540" priority="121" operator="equal">
      <formula>"Bajo"</formula>
    </cfRule>
  </conditionalFormatting>
  <conditionalFormatting sqref="AI67">
    <cfRule type="cellIs" dxfId="4539" priority="89" operator="equal">
      <formula>"Extremo"</formula>
    </cfRule>
    <cfRule type="cellIs" dxfId="4538" priority="90" operator="equal">
      <formula>"Alto"</formula>
    </cfRule>
    <cfRule type="cellIs" dxfId="4537" priority="91" operator="equal">
      <formula>"Moderado"</formula>
    </cfRule>
    <cfRule type="cellIs" dxfId="4536" priority="92" operator="equal">
      <formula>"Bajo"</formula>
    </cfRule>
  </conditionalFormatting>
  <conditionalFormatting sqref="AI74">
    <cfRule type="cellIs" dxfId="4535" priority="60" operator="equal">
      <formula>"Extremo"</formula>
    </cfRule>
    <cfRule type="cellIs" dxfId="4534" priority="61" operator="equal">
      <formula>"Alto"</formula>
    </cfRule>
    <cfRule type="cellIs" dxfId="4533" priority="62" operator="equal">
      <formula>"Moderado"</formula>
    </cfRule>
    <cfRule type="cellIs" dxfId="4532" priority="63" operator="equal">
      <formula>"Bajo"</formula>
    </cfRule>
  </conditionalFormatting>
  <conditionalFormatting sqref="AI81">
    <cfRule type="cellIs" dxfId="4531" priority="15" operator="equal">
      <formula>"Extremo"</formula>
    </cfRule>
    <cfRule type="cellIs" dxfId="4530" priority="16" operator="equal">
      <formula>"Alto"</formula>
    </cfRule>
    <cfRule type="cellIs" dxfId="4529" priority="17" operator="equal">
      <formula>"Moderado"</formula>
    </cfRule>
    <cfRule type="cellIs" dxfId="4528" priority="18" operator="equal">
      <formula>"Bajo"</formula>
    </cfRule>
  </conditionalFormatting>
  <conditionalFormatting sqref="AI88">
    <cfRule type="cellIs" dxfId="4527" priority="11" operator="equal">
      <formula>"Extremo"</formula>
    </cfRule>
    <cfRule type="cellIs" dxfId="4526" priority="12" operator="equal">
      <formula>"Alto"</formula>
    </cfRule>
    <cfRule type="cellIs" dxfId="4525" priority="13" operator="equal">
      <formula>"Moderado"</formula>
    </cfRule>
    <cfRule type="cellIs" dxfId="452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'D:\Descargas\[FO-CEDE5-DIGEC-487 Matriz para la Gestión Integral del Riesgo V.14 CEDOE final.xlsx]Opciones Tratamiento'!#REF!</xm:f>
          </x14:formula1>
          <xm:sqref>I11:I17 I32:I94 AJ53 AJ11 AJ18 AJ25 AJ32 AJ39 AJ46 AJ60 AJ67 AJ74 AJ81 AJ88 B11 C11:C94 AO11:AO94</xm:sqref>
        </x14:dataValidation>
        <x14:dataValidation type="list" allowBlank="1" showInputMessage="1" showErrorMessage="1">
          <x14:formula1>
            <xm:f>'D:\Descargas\[FO-CEDE5-DIGEC-487 Matriz para la Gestión Integral del Riesgo V.14 CEDOE final.xlsx]Tabla Impacto'!#REF!</xm:f>
          </x14:formula1>
          <xm:sqref>M11:M94</xm:sqref>
        </x14:dataValidation>
        <x14:dataValidation type="list" allowBlank="1" showInputMessage="1" showErrorMessage="1">
          <x14:formula1>
            <xm:f>'D:\Descargas\[FO-CEDE5-DIGEC-487 Matriz para la Gestión Integral del Riesgo V.14 CEDOE final.xlsx]Tabla Valoración controles'!#REF!</xm:f>
          </x14:formula1>
          <xm:sqref>X11:Y94 AA11:AC94</xm:sqref>
        </x14:dataValidation>
        <x14:dataValidation type="list" allowBlank="1" showInputMessage="1" showErrorMessage="1">
          <x14:formula1>
            <xm:f>'D:\Descargas\[FO-CEDE5-DIGEC-487 Matriz para la Gestión Integral del Riesgo V.14 DESMINADO OK.xlsx]Opciones Tratamiento'!#REF!</xm:f>
          </x14:formula1>
          <xm:sqref>I18:I31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dimension ref="A1:BN94"/>
  <sheetViews>
    <sheetView zoomScale="70" zoomScaleNormal="70" workbookViewId="0">
      <selection activeCell="I97" sqref="I9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7.140625" style="25" customWidth="1"/>
    <col min="21" max="21" width="46.7109375" style="25" customWidth="1"/>
    <col min="22" max="22" width="102.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1889</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280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8.25" customHeight="1" thickBot="1">
      <c r="A7" s="262" t="s">
        <v>17</v>
      </c>
      <c r="B7" s="263"/>
      <c r="C7" s="263"/>
      <c r="D7" s="264"/>
      <c r="E7" s="265"/>
      <c r="F7" s="266" t="s">
        <v>1890</v>
      </c>
      <c r="G7" s="267"/>
      <c r="H7" s="267"/>
      <c r="I7" s="267"/>
      <c r="J7" s="267"/>
      <c r="K7" s="267"/>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2"/>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1086</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119</v>
      </c>
      <c r="C11" s="220" t="s">
        <v>75</v>
      </c>
      <c r="D11" s="220" t="s">
        <v>340</v>
      </c>
      <c r="E11" s="229" t="s">
        <v>334</v>
      </c>
      <c r="F11" s="229" t="s">
        <v>1076</v>
      </c>
      <c r="G11" s="229" t="s">
        <v>1077</v>
      </c>
      <c r="H11" s="302" t="str">
        <f>+CONCATENATE(E11," ",F11," ",G11)</f>
        <v>Posibilidad de afectación reputacional por fraude interno en la manipulación, alteración, eliminación o falsificación de documentos de interés institucional a causa de el incumplimiento de los marcos legales y éticos para obtener un beneficio propio o de terceros.</v>
      </c>
      <c r="I11" s="232" t="s">
        <v>341</v>
      </c>
      <c r="J11" s="218">
        <v>41400</v>
      </c>
      <c r="K11" s="309" t="str">
        <f>IF(J11&lt;=0,"",IF(J11&lt;=3,"Muy Baja",IF(J11&lt;=34,"Baja",IF(J11&lt;=600,"Media",IF(J11&lt;=6000,"Alta","Muy Alta")))))</f>
        <v>Muy Alta</v>
      </c>
      <c r="L11" s="305">
        <f>IF(K11="","",IF(K11="Muy Baja",0.2,IF(K11="Baja",0.4,IF(K11="Media",0.6,IF(K11="Alta",0.8,IF(K11="Muy Alta",1,))))))</f>
        <v>1</v>
      </c>
      <c r="M11" s="307" t="s">
        <v>351</v>
      </c>
      <c r="N11" s="303" t="str">
        <f>IF(NOT(ISERROR(MATCH(M11,'[31]Tabla Impacto'!$B$222:$B$224,0))),'[31]Tabla Impacto'!$F$224,M11)</f>
        <v xml:space="preserve">     El riesgo afecta la imagen de la entidad a nivel nacional, con efecto publicitarios sostenible a nivel país</v>
      </c>
      <c r="O11" s="309" t="str">
        <f>IF(OR(N11='[31]Tabla Impacto'!$C$12,N11='[31]Tabla Impacto'!$D$12),"Leve",IF(OR(N11='[31]Tabla Impacto'!$C$13,N11='[31]Tabla Impacto'!$D$13),"Menor",IF(OR(N11='[31]Tabla Impacto'!$C$14,N11='[31]Tabla Impacto'!$D$14),"Moderado",IF(OR(N11='[31]Tabla Impacto'!$C$15,N11='[31]Tabla Impacto'!$D$15),"Mayor",IF(OR(N11='[31]Tabla Impacto'!$C$16,N11='[31]Tabla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70" t="s">
        <v>94</v>
      </c>
      <c r="S11" s="67" t="s">
        <v>1891</v>
      </c>
      <c r="T11" s="67" t="s">
        <v>1078</v>
      </c>
      <c r="U11" s="66" t="s">
        <v>1079</v>
      </c>
      <c r="V11" s="73" t="str">
        <f t="shared" ref="V11:V74" si="0">+CONCATENATE(S11," ",T11," ",U11)</f>
        <v xml:space="preserve">Oficial de Gestión Documental /Suboficial de Gestión Documental/ Ayudantía General Comando Ejército/Divisiones/ Brigadas/ Escuelas de Formación / Comandos /BLICA/ unidades del Ejército  Verifica mensualmente el cumplimiento de las actividades del proceso de producción documental basados en el acuerdo 001 de 2024 por el cual se establece el Acuerdo Único de la Función Archivística , se definen los criterios técnicos y jurídicos para su implementación en el Estado Colombiano, con el fin de dar cumplimiento a los procedimientos planificados y documentados,  En caso de presentar incumplimientos se realizará la socialización  de los estándares establecidos,  dejando como evidencia de la socialización el acta de reunión elaborado por la Unidad de Correspondencia. </v>
      </c>
      <c r="W11" s="36" t="str">
        <f>IF(OR(X11="Preventivo",X11="Detectivo"),"Probabilidad",IF(X11="Correctivo","Impacto",""))</f>
        <v>Probabilidad</v>
      </c>
      <c r="X11" s="69" t="s">
        <v>53</v>
      </c>
      <c r="Y11" s="69" t="s">
        <v>54</v>
      </c>
      <c r="Z11" s="38" t="str">
        <f t="shared" ref="Z11:Z74" si="1">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0.6</v>
      </c>
      <c r="AE11" s="313" t="str">
        <f>IFERROR(LOOKUP(LOOKUP(2,1/(AD11:AD17&lt;&gt;""),AD11:AD17),'[31]Opciones Tratamiento'!$I$2:$I$6,'[31]Opciones Tratamiento'!$J$2:$J$6),"")</f>
        <v>Muy Baja</v>
      </c>
      <c r="AF11" s="41">
        <f>+AD11</f>
        <v>0.6</v>
      </c>
      <c r="AG11" s="313" t="str">
        <f>IFERROR(LOOKUP(LOOKUP(2,1/(AH11:AH17&lt;&gt;""),AH11:AH17),'[31]Opciones Tratamiento'!L2:M6),"")</f>
        <v>Catastrófico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Extremo</v>
      </c>
      <c r="AJ11" s="227" t="s">
        <v>58</v>
      </c>
      <c r="AK11" s="62"/>
      <c r="AL11" s="70" t="s">
        <v>177</v>
      </c>
      <c r="AM11" s="66" t="s">
        <v>214</v>
      </c>
      <c r="AN11" s="66" t="s">
        <v>1891</v>
      </c>
      <c r="AO11" s="218" t="s">
        <v>59</v>
      </c>
      <c r="AP11" s="332"/>
      <c r="AQ11" s="335" t="s">
        <v>1892</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1891</v>
      </c>
      <c r="T12" s="67" t="s">
        <v>1080</v>
      </c>
      <c r="U12" s="67" t="s">
        <v>1081</v>
      </c>
      <c r="V12" s="68" t="str">
        <f t="shared" si="0"/>
        <v>Oficial de Gestión Documental /Suboficial de Gestión Documental/ Ayudantía General Comando Ejército/Divisiones/ Brigadas/ Escuelas de Formación / Comandos /BLICA/ unidades del Ejército  verifica  mensualmente al desarrollo de la gestión y trámite basado en el Reglamento 4-01 Gestión Documental para el Ejército Nacional, con el fin de establecer los criterios y controles de las actividades de recepción, radicación y distribución de la documentación, por medio de las verificaciones a las unidades de correspondencia (ventanilla Única),   En caso de presentar incumplimientos se realizaran capacitaciones  donde se retroalimenten los lineamientos establecidos,  dejando como evidencia  de la verificación el informe de seguimiento con la estadística de los documentos recepcionados y tramitados por medio del sistema de gestión documental de la Institución.</v>
      </c>
      <c r="W12" s="47" t="str">
        <f t="shared" ref="W12:W75" si="2">IF(OR(X12="Preventivo",X12="Detectivo"),"Probabilidad",IF(X12="Correctivo","Impacto",""))</f>
        <v>Probabilidad</v>
      </c>
      <c r="X12" s="69" t="s">
        <v>53</v>
      </c>
      <c r="Y12" s="69" t="s">
        <v>54</v>
      </c>
      <c r="Z12" s="48" t="str">
        <f t="shared" si="1"/>
        <v>40%</v>
      </c>
      <c r="AA12" s="69" t="s">
        <v>55</v>
      </c>
      <c r="AB12" s="69" t="s">
        <v>56</v>
      </c>
      <c r="AC12" s="69" t="s">
        <v>57</v>
      </c>
      <c r="AD12" s="49">
        <f>IFERROR(IF(AND(W11="Probabilidad",W12="Probabilidad"),(AF11-(+AF11*Z12)),IF(W12="Probabilidad",(L11-(+L11*Z12)),IF(W12="Impacto",AF11,""))),"")</f>
        <v>0.36</v>
      </c>
      <c r="AE12" s="224"/>
      <c r="AF12" s="50">
        <f>+AD12</f>
        <v>0.36</v>
      </c>
      <c r="AG12" s="224"/>
      <c r="AH12" s="50">
        <f>IFERROR(IF(AND(W11="Impacto",W12="Impacto"),(AH11-(+AH11*Z12)),IF(W12="Impacto",(P11-(+P11*Z12)),IF(W12="Probabilidad",AH11,""))),"")</f>
        <v>1</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7" t="s">
        <v>1891</v>
      </c>
      <c r="T13" s="67" t="s">
        <v>1893</v>
      </c>
      <c r="U13" s="67" t="s">
        <v>1082</v>
      </c>
      <c r="V13" s="68" t="str">
        <f t="shared" si="0"/>
        <v>Oficial de Gestión Documental /Suboficial de Gestión Documental/ Ayudantía General Comando Ejército/Divisiones/ Brigadas/ Escuelas de Formación / Comandos /BLICA/ unidades del Ejército   Verifica mensualmente el cumplimiento de las actividades para la recepción de los documentos por correo electrónico de acuerdo a la directiva permanente No. 01016 /2016  instrucciones para la aplicación del proceso de gestión documental en el Ejército Nacional, con el fin de Recepcionar y enviar los documentos que son recibidos a través del correo institucional, en caso de presentar incumplimiento se realizará una capacitación,  socializando  la importancia de los medios de comunicación alternos, dejando como evidencia, un informe de seguimiento al trámite de los correos electrónicos en la Unidad.</v>
      </c>
      <c r="W13" s="47" t="str">
        <f t="shared" si="2"/>
        <v>Probabilidad</v>
      </c>
      <c r="X13" s="69" t="s">
        <v>53</v>
      </c>
      <c r="Y13" s="69" t="s">
        <v>54</v>
      </c>
      <c r="Z13" s="48" t="str">
        <f t="shared" si="1"/>
        <v>40%</v>
      </c>
      <c r="AA13" s="69" t="s">
        <v>55</v>
      </c>
      <c r="AB13" s="69" t="s">
        <v>56</v>
      </c>
      <c r="AC13" s="69" t="s">
        <v>57</v>
      </c>
      <c r="AD13" s="49">
        <f>IFERROR(IF(AND(W11="Probabilidad",W12="Probabilidad",W13="Probabilidad"),(AF12-(+AF12*Z13)),IF(W13="Probabilidad",(L11-(+L11*Z13)),IF(W13="Impacto",AF12,""))),"")</f>
        <v>0.216</v>
      </c>
      <c r="AE13" s="224"/>
      <c r="AF13" s="50">
        <f>+AD13</f>
        <v>0.216</v>
      </c>
      <c r="AG13" s="224"/>
      <c r="AH13" s="50">
        <f>IFERROR(IF(AND(W11="Impacto",W12="Impacto",W13="Impacto"),(AH12-(+AH12*Z13)),IF(W13="Impacto",(P11-(+P11*Z13)),IF(W13="Probabilidad",AH12,""))),"")</f>
        <v>1</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2"/>
        <v/>
      </c>
      <c r="X14" s="69"/>
      <c r="Y14" s="69"/>
      <c r="Z14" s="48" t="str">
        <f t="shared" si="1"/>
        <v/>
      </c>
      <c r="AA14" s="69"/>
      <c r="AB14" s="69"/>
      <c r="AC14" s="69"/>
      <c r="AD14" s="49" t="str">
        <f>IFERROR(IF(AND(W11="Probabilidad",W12="Probabilidad",W13="Probabilidad",W14="Probabilidad"),(AF13-(+AF13*Z14)),IF(W14="Probabilidad",(L11-(+L11*Z14)),IF(W14="Impacto",AF13,""))),"")</f>
        <v/>
      </c>
      <c r="AE14" s="224"/>
      <c r="AF14" s="50" t="str">
        <f>+AD14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IF(OR(X15="Preventivo",X15="Detectivo"),"Probabilidad",IF(X15="Correctivo","Impacto",""))</f>
        <v/>
      </c>
      <c r="X15" s="69"/>
      <c r="Y15" s="69"/>
      <c r="Z15" s="48" t="str">
        <f t="shared" si="1"/>
        <v/>
      </c>
      <c r="AA15" s="69"/>
      <c r="AB15" s="69"/>
      <c r="AC15" s="69"/>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IF(OR(X16="Preventivo",X16="Detectivo"),"Probabilidad",IF(X16="Correctivo","Impacto",""))</f>
        <v/>
      </c>
      <c r="X16" s="69"/>
      <c r="Y16" s="69"/>
      <c r="Z16" s="48" t="str">
        <f t="shared" si="1"/>
        <v/>
      </c>
      <c r="AA16" s="69"/>
      <c r="AB16" s="69"/>
      <c r="AC16" s="69"/>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2"/>
        <v/>
      </c>
      <c r="X17" s="69"/>
      <c r="Y17" s="69"/>
      <c r="Z17" s="48" t="str">
        <f t="shared" si="1"/>
        <v/>
      </c>
      <c r="AA17" s="69"/>
      <c r="AB17" s="69"/>
      <c r="AC17" s="69"/>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322</v>
      </c>
      <c r="E18" s="229" t="s">
        <v>334</v>
      </c>
      <c r="F18" s="230" t="s">
        <v>1083</v>
      </c>
      <c r="G18" s="230" t="s">
        <v>1084</v>
      </c>
      <c r="H18" s="231" t="str">
        <f>+CONCATENATE(E18," ",F18," ",G18)</f>
        <v>Posibilidad de afectación reputacional Por perdida o deterioro del acervo documental debido al incumplimiento de  del Sistema Integrado de Conservación.</v>
      </c>
      <c r="I18" s="232" t="s">
        <v>324</v>
      </c>
      <c r="J18" s="218">
        <v>12258</v>
      </c>
      <c r="K18" s="310" t="str">
        <f>IF(J18&lt;=0,"",IF(J18&lt;=3,"Muy Baja",IF(J18&lt;=34,"Baja",IF(J18&lt;=600,"Media",IF(J18&lt;=6000,"Alta","Muy Alta")))))</f>
        <v>Muy Alta</v>
      </c>
      <c r="L18" s="306">
        <f>IF(K18="","",IF(K18="Muy Baja",0.2,IF(K18="Baja",0.4,IF(K18="Media",0.6,IF(K18="Alta",0.8,IF(K18="Muy Alta",1,))))))</f>
        <v>1</v>
      </c>
      <c r="M18" s="314" t="s">
        <v>335</v>
      </c>
      <c r="N18" s="304" t="str">
        <f>IF(NOT(ISERROR(MATCH(M18,'[31]Tabla Impacto'!$B$222:$B$224,0))),'[31]Tabla Impacto'!$F$224,M18)</f>
        <v xml:space="preserve">     El riesgo afecta la imagen de  la entidad con efecto publicitario sostenido a nivel de sector administrativo, nivel departamental o municipal</v>
      </c>
      <c r="O18" s="310" t="str">
        <f>IF(OR(N18='[31]Tabla Impacto'!$C$12,N18='[31]Tabla Impacto'!$D$12),"Leve",IF(OR(N18='[31]Tabla Impacto'!$C$13,N18='[31]Tabla Impacto'!$D$13),"Menor",IF(OR(N18='[31]Tabla Impacto'!$C$14,N18='[31]Tabla Impacto'!$D$14),"Moderado",IF(OR(N18='[31]Tabla Impacto'!$C$15,N18='[31]Tabla Impacto'!$D$15),"Mayor",IF(OR(N18='[31]Tabla Impacto'!$C$16,N18='[31]Tabla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7" t="s">
        <v>1891</v>
      </c>
      <c r="T18" s="67" t="s">
        <v>1894</v>
      </c>
      <c r="U18" s="67" t="s">
        <v>1895</v>
      </c>
      <c r="V18" s="68" t="str">
        <f t="shared" si="0"/>
        <v xml:space="preserve">Oficial de Gestión Documental /Suboficial de Gestión Documental/ Ayudantía General Comando Ejército/Divisiones/ Brigadas/ Escuelas de Formación / Comandos /BLICA/ unidades del Ejército   Verifica mensualmente el cumplimiento de las actividades relacionadas en el reglamento 4-01 de Gestión Documental  programa de Saneamiento ambiental  desinfección, desratización y desinsectación de los archivos y el programa de inspección y mantenimiento de sistema de almacenamiento e instalaciones físicas   con el fin de brindar una adecuada conservación de los acervos documentales evitando el deterioro de los archivos, En caso de presentar incumplimientos se realizara capacitación de las responsabilidades de los servidores públicos. Dejando como evidencia un informe de la actividad realizada con registro fotográfico anexando los formatos FO-SECEJ-CEAYG-2175 - FO-SECEJ-CEAYG-2176. </v>
      </c>
      <c r="W18" s="47" t="str">
        <f t="shared" si="2"/>
        <v>Probabilidad</v>
      </c>
      <c r="X18" s="69" t="s">
        <v>53</v>
      </c>
      <c r="Y18" s="69" t="s">
        <v>54</v>
      </c>
      <c r="Z18" s="48" t="str">
        <f t="shared" si="1"/>
        <v>40%</v>
      </c>
      <c r="AA18" s="69" t="s">
        <v>55</v>
      </c>
      <c r="AB18" s="69" t="s">
        <v>56</v>
      </c>
      <c r="AC18" s="69" t="s">
        <v>57</v>
      </c>
      <c r="AD18" s="49">
        <f>IFERROR(IF(W18="Probabilidad",(L18-(+L18*Z18)),IF(W18="Impacto",L18,"")),"")</f>
        <v>0.6</v>
      </c>
      <c r="AE18" s="224" t="str">
        <f>IFERROR(LOOKUP(LOOKUP(2,1/(AD18:AD24&lt;&gt;""),AD18:AD24),'[31]Opciones Tratamiento'!$I$2:$I$6,'[31]Opciones Tratamiento'!$J$2:$J$6),"")</f>
        <v>Muy Baja</v>
      </c>
      <c r="AF18" s="48">
        <f t="shared" si="3"/>
        <v>0.6</v>
      </c>
      <c r="AG18" s="224" t="str">
        <f>IFERROR(LOOKUP(LOOKUP(2,1/(AH18:AH24&lt;&gt;""),AH18:AH24),'[31]Opciones Tratamiento'!L2:M6),"")</f>
        <v>Moderado</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7"/>
      <c r="AL18" s="63" t="s">
        <v>177</v>
      </c>
      <c r="AM18" s="67" t="s">
        <v>1896</v>
      </c>
      <c r="AN18" s="52"/>
      <c r="AO18" s="219" t="s">
        <v>59</v>
      </c>
      <c r="AP18" s="332"/>
      <c r="AQ18" s="335" t="s">
        <v>1892</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7" t="s">
        <v>1897</v>
      </c>
      <c r="T19" s="67" t="s">
        <v>1085</v>
      </c>
      <c r="U19" s="67" t="s">
        <v>1898</v>
      </c>
      <c r="V19" s="68" t="str">
        <f t="shared" si="0"/>
        <v>Oficial de Gestión Documental /Suboficial de Gestión Documental/Ayudantía General Comando Ejército/ Divisiones/ Brigadas/ Escuelas de Formación / Comandos / Departamentos (que cuenten con archivos centralizados) / BLICA/ unidades del Ejército Nacional  Verifica mensualmente el cumplimiento de las actividades relacionadas en el reglamento 4-01 de Gestión Documental programa de monitoreo y control de condiciones ambientales de los archivos y el programa de almacenamiento y realmacenamiento , con el fin de prevenir el deterioro de los acervos documentales, En caso de presentar incumplimiento se realizara estudio para traslado de la documentación que puedan ser afectados. Dejando como evidencia un informe  con registro fotográfico de la actividad realizada respecto al cambio de las unidades de conservación anexando el formato monitoreo control de condiciones ambientales FO-SECEJ-CEAYG-1014</v>
      </c>
      <c r="W19" s="47" t="str">
        <f t="shared" si="2"/>
        <v>Probabilidad</v>
      </c>
      <c r="X19" s="69" t="s">
        <v>53</v>
      </c>
      <c r="Y19" s="69" t="s">
        <v>54</v>
      </c>
      <c r="Z19" s="48" t="str">
        <f t="shared" si="1"/>
        <v>40%</v>
      </c>
      <c r="AA19" s="69" t="s">
        <v>55</v>
      </c>
      <c r="AB19" s="69" t="s">
        <v>56</v>
      </c>
      <c r="AC19" s="69" t="s">
        <v>57</v>
      </c>
      <c r="AD19" s="49">
        <f t="shared" ref="AD19:AD24" si="4">IFERROR(IF(AND(W18="Probabilidad",W19="Probabilidad"),(AF18-(+AF18*Z19)),IF(W19="Probabilidad",(L18-(+L18*Z19)),IF(W19="Impacto",AF18,""))),"")</f>
        <v>0.36</v>
      </c>
      <c r="AE19" s="224"/>
      <c r="AF19" s="48">
        <f t="shared" si="3"/>
        <v>0.36</v>
      </c>
      <c r="AG19" s="224"/>
      <c r="AH19" s="50">
        <f>IFERROR(IF(AND(W18="Impacto",W19="Impacto"),(AH18-(+AH18*Z19)),IF(W19="Impacto",(P18-(+P18*Z19)),IF(W19="Probabilidad",AH18,""))),"")</f>
        <v>0.8</v>
      </c>
      <c r="AI19" s="226"/>
      <c r="AJ19" s="228"/>
      <c r="AK19" s="7"/>
      <c r="AL19" s="63"/>
      <c r="AM19" s="67"/>
      <c r="AN19" s="52"/>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1891</v>
      </c>
      <c r="T20" s="67" t="s">
        <v>1899</v>
      </c>
      <c r="U20" s="67" t="s">
        <v>1900</v>
      </c>
      <c r="V20" s="68" t="str">
        <f t="shared" si="0"/>
        <v>Oficial de Gestión Documental /Suboficial de Gestión Documental/ Ayudantía General Comando Ejército/Divisiones/ Brigadas/ Escuelas de Formación / Comandos /BLICA/ unidades del Ejército   Verifica bimestral el cumplimiento de las actividades del programa de mantenimiento de sistemas de almacenamiento e instalaciones físicas (revisiones de los elementos de seguridad, rutas de evacuación, infraestructura, estantería ,sistema de redes eléctricas en los archivos de gestión y centrales),  con el fin de minimizar los riesgos asociados con la conservación del material y las medidas de seguridad y protección establecidas, En caso de presentar incumplimientos se realizara simulacro de emergencia aplicada al material documental. Dejando como evidencia de la verificación un informe de seguimiento en registro fotográfico anexando el formato FO-SECEJ-CEAYG-2176</v>
      </c>
      <c r="W20" s="47" t="str">
        <f t="shared" si="2"/>
        <v>Impacto</v>
      </c>
      <c r="X20" s="69" t="s">
        <v>100</v>
      </c>
      <c r="Y20" s="69" t="s">
        <v>54</v>
      </c>
      <c r="Z20" s="48" t="str">
        <f t="shared" si="1"/>
        <v>25%</v>
      </c>
      <c r="AA20" s="69" t="s">
        <v>55</v>
      </c>
      <c r="AB20" s="69" t="s">
        <v>56</v>
      </c>
      <c r="AC20" s="69" t="s">
        <v>57</v>
      </c>
      <c r="AD20" s="49">
        <f t="shared" si="4"/>
        <v>0.36</v>
      </c>
      <c r="AE20" s="224"/>
      <c r="AF20" s="48">
        <f t="shared" si="3"/>
        <v>0.36</v>
      </c>
      <c r="AG20" s="224"/>
      <c r="AH20" s="50">
        <f>IFERROR(IF(AND(W18="Impacto",W19="Impacto",W20="Impacto"),(AH19-(+AH19*Z20)),IF(W20="Impacto",(P18-(+P18*Z20)),IF(W20="Probabilidad",AH19,""))),"")</f>
        <v>0.60000000000000009</v>
      </c>
      <c r="AI20" s="226"/>
      <c r="AJ20" s="228"/>
      <c r="AK20" s="7"/>
      <c r="AL20" s="63"/>
      <c r="AM20" s="67"/>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0"/>
        <v xml:space="preserve">  </v>
      </c>
      <c r="W21" s="47" t="str">
        <f t="shared" si="2"/>
        <v/>
      </c>
      <c r="X21" s="69"/>
      <c r="Y21" s="69"/>
      <c r="Z21" s="48" t="str">
        <f t="shared" si="1"/>
        <v/>
      </c>
      <c r="AA21" s="69"/>
      <c r="AB21" s="69"/>
      <c r="AC21" s="69"/>
      <c r="AD21" s="49" t="str">
        <f t="shared" si="4"/>
        <v/>
      </c>
      <c r="AE21" s="224"/>
      <c r="AF21" s="48" t="str">
        <f t="shared" si="3"/>
        <v/>
      </c>
      <c r="AG21" s="224"/>
      <c r="AH21" s="50" t="str">
        <f>IFERROR(IF(AND(W20="Impacto",W21="Impacto"),(AH20-(+AH20*Z21)),IF(W21="Impacto",(P18-(+P18*Z21)),IF(W21="Probabilidad",AH20,""))),"")</f>
        <v/>
      </c>
      <c r="AI21" s="226"/>
      <c r="AJ21" s="228"/>
      <c r="AK21" s="7"/>
      <c r="AL21" s="63"/>
      <c r="AM21" s="67"/>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0"/>
        <v xml:space="preserve">  </v>
      </c>
      <c r="W22" s="47" t="str">
        <f t="shared" si="2"/>
        <v/>
      </c>
      <c r="X22" s="69"/>
      <c r="Y22" s="69"/>
      <c r="Z22" s="48" t="str">
        <f t="shared" si="1"/>
        <v/>
      </c>
      <c r="AA22" s="69"/>
      <c r="AB22" s="69"/>
      <c r="AC22" s="69"/>
      <c r="AD22" s="49" t="str">
        <f t="shared" si="4"/>
        <v/>
      </c>
      <c r="AE22" s="224"/>
      <c r="AF22" s="48" t="str">
        <f t="shared" si="3"/>
        <v/>
      </c>
      <c r="AG22" s="224"/>
      <c r="AH22" s="50" t="str">
        <f>IFERROR(IF(AND(W21="Impacto",W22="Impacto"),(AH21-(+AH21*Z22)),IF(W22="Impacto",(P18-(+P18*Z22)),IF(W22="Probabilidad",AH21,""))),"")</f>
        <v/>
      </c>
      <c r="AI22" s="226"/>
      <c r="AJ22" s="228"/>
      <c r="AK22" s="7"/>
      <c r="AL22" s="63"/>
      <c r="AM22" s="67"/>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0"/>
        <v xml:space="preserve">  </v>
      </c>
      <c r="W23" s="47" t="str">
        <f>IF(OR(X23="Preventivo",X23="Detectivo"),"Probabilidad",IF(X23="Correctivo","Impacto",""))</f>
        <v/>
      </c>
      <c r="X23" s="69"/>
      <c r="Y23" s="69"/>
      <c r="Z23" s="48" t="str">
        <f t="shared" si="1"/>
        <v/>
      </c>
      <c r="AA23" s="69"/>
      <c r="AB23" s="69"/>
      <c r="AC23" s="69"/>
      <c r="AD23" s="49" t="str">
        <f t="shared" si="4"/>
        <v/>
      </c>
      <c r="AE23" s="224"/>
      <c r="AF23" s="48" t="str">
        <f t="shared" si="3"/>
        <v/>
      </c>
      <c r="AG23" s="224"/>
      <c r="AH23" s="50" t="str">
        <f>IFERROR(IF(AND(W21="Impacto",W22="Impacto",W23="Impacto"),(AH22-(+AH22*Z23)),IF(W23="Impacto",(P18-(+P18*Z23)),IF(W23="Probabilidad",AH22,""))),"")</f>
        <v/>
      </c>
      <c r="AI23" s="226"/>
      <c r="AJ23" s="228"/>
      <c r="AK23" s="7"/>
      <c r="AL23" s="63"/>
      <c r="AM23" s="67"/>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0"/>
        <v xml:space="preserve">  </v>
      </c>
      <c r="W24" s="47" t="str">
        <f t="shared" si="2"/>
        <v/>
      </c>
      <c r="X24" s="69"/>
      <c r="Y24" s="69"/>
      <c r="Z24" s="48" t="str">
        <f t="shared" si="1"/>
        <v/>
      </c>
      <c r="AA24" s="69"/>
      <c r="AB24" s="69"/>
      <c r="AC24" s="69"/>
      <c r="AD24" s="49" t="str">
        <f t="shared" si="4"/>
        <v/>
      </c>
      <c r="AE24" s="224"/>
      <c r="AF24" s="48" t="str">
        <f t="shared" si="3"/>
        <v/>
      </c>
      <c r="AG24" s="224"/>
      <c r="AH24" s="50" t="str">
        <f>IFERROR(IF(AND(W21="Impacto",W22="Impacto",W23="Impacto",W24="Impacto"),(AH23-(+AH23*Z24)),IF(W24="Impacto",(P18-(+P18*Z24)),IF(W24="Probabilidad",AH23,""))),"")</f>
        <v/>
      </c>
      <c r="AI24" s="226"/>
      <c r="AJ24" s="228"/>
      <c r="AK24" s="7"/>
      <c r="AL24" s="63"/>
      <c r="AM24" s="67"/>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tr">
        <f>+CONCATENATE(E25," ",F25," ",G25)</f>
        <v xml:space="preserve">  </v>
      </c>
      <c r="I25" s="232"/>
      <c r="J25" s="218"/>
      <c r="K25" s="310" t="str">
        <f>IF(J25&lt;=0,"",IF(J25&lt;=3,"Muy Baja",IF(J25&lt;=34,"Baja",IF(J25&lt;=600,"Media",IF(J25&lt;=6000,"Alta","Muy Alta")))))</f>
        <v/>
      </c>
      <c r="L25" s="306" t="str">
        <f>IF(K25="","",IF(K25="Muy Baja",0.2,IF(K25="Baja",0.4,IF(K25="Media",0.6,IF(K25="Alta",0.8,IF(K25="Muy Alta",1,))))))</f>
        <v/>
      </c>
      <c r="M25" s="314"/>
      <c r="N25" s="304">
        <f>IF(NOT(ISERROR(MATCH(M25,'[31]Tabla Impacto'!$B$222:$B$224,0))),'[31]Tabla Impacto'!$F$224,M25)</f>
        <v>0</v>
      </c>
      <c r="O25" s="310" t="str">
        <f>IF(OR(N25='[31]Tabla Impacto'!$C$12,N25='[31]Tabla Impacto'!$D$12),"Leve",IF(OR(N25='[31]Tabla Impacto'!$C$13,N25='[31]Tabla Impacto'!$D$13),"Menor",IF(OR(N25='[31]Tabla Impacto'!$C$14,N25='[31]Tabla Impacto'!$D$14),"Moderado",IF(OR(N25='[31]Tabla Impacto'!$C$15,N25='[31]Tabla Impacto'!$D$15),"Mayor",IF(OR(N25='[31]Tabla Impacto'!$C$16,N25='[31]Tabla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63"/>
      <c r="S25" s="67"/>
      <c r="T25" s="52"/>
      <c r="U25" s="67"/>
      <c r="V25" s="68" t="str">
        <f t="shared" si="0"/>
        <v xml:space="preserve">  </v>
      </c>
      <c r="W25" s="47" t="str">
        <f t="shared" si="2"/>
        <v/>
      </c>
      <c r="X25" s="69"/>
      <c r="Y25" s="69"/>
      <c r="Z25" s="48" t="str">
        <f t="shared" si="1"/>
        <v/>
      </c>
      <c r="AA25" s="69"/>
      <c r="AB25" s="69"/>
      <c r="AC25" s="69"/>
      <c r="AD25" s="49" t="str">
        <f>IFERROR(IF(W25="Probabilidad",(L25-(+L25*Z25)),IF(W25="Impacto",L25,"")),"")</f>
        <v/>
      </c>
      <c r="AE25" s="224" t="str">
        <f>IFERROR(LOOKUP(LOOKUP(2,1/(AD25:AD31&lt;&gt;""),AD25:AD31),'[31]Opciones Tratamiento'!$I$2:$I$6,'[31]Opciones Tratamiento'!$J$2:$J$6),"")</f>
        <v/>
      </c>
      <c r="AF25" s="48" t="str">
        <f t="shared" si="3"/>
        <v/>
      </c>
      <c r="AG25" s="224" t="str">
        <f>IFERROR(LOOKUP(LOOKUP(2,1/(AH25:AH31&lt;&gt;""),AH25:AH31),'[31]Opciones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7"/>
      <c r="AL25" s="63"/>
      <c r="AM25" s="67"/>
      <c r="AN25" s="52"/>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c r="S26" s="52"/>
      <c r="T26" s="52"/>
      <c r="U26" s="52"/>
      <c r="V26" s="68" t="str">
        <f t="shared" si="0"/>
        <v xml:space="preserve">  </v>
      </c>
      <c r="W26" s="47" t="str">
        <f t="shared" si="2"/>
        <v/>
      </c>
      <c r="X26" s="69"/>
      <c r="Y26" s="69"/>
      <c r="Z26" s="48" t="str">
        <f t="shared" si="1"/>
        <v/>
      </c>
      <c r="AA26" s="69"/>
      <c r="AB26" s="69"/>
      <c r="AC26" s="69"/>
      <c r="AD26" s="49" t="str">
        <f t="shared" ref="AD26:AD31" si="5">IFERROR(IF(AND(W25="Probabilidad",W26="Probabilidad"),(AF25-(+AF25*Z26)),IF(W26="Probabilidad",(L25-(+L25*Z26)),IF(W26="Impacto",AF25,""))),"")</f>
        <v/>
      </c>
      <c r="AE26" s="224"/>
      <c r="AF26" s="48" t="str">
        <f t="shared" si="3"/>
        <v/>
      </c>
      <c r="AG26" s="224"/>
      <c r="AH26" s="50" t="str">
        <f>IFERROR(IF(AND(W25="Impacto",W26="Impacto"),(AH25-(+AH25*Z26)),IF(W26="Impacto",(P25-(+P25*Z26)),IF(W26="Probabilidad",AH25,""))),"")</f>
        <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c r="S27" s="52"/>
      <c r="T27" s="52"/>
      <c r="U27" s="52"/>
      <c r="V27" s="68" t="str">
        <f t="shared" si="0"/>
        <v xml:space="preserve">  </v>
      </c>
      <c r="W27" s="47" t="str">
        <f t="shared" si="2"/>
        <v/>
      </c>
      <c r="X27" s="69"/>
      <c r="Y27" s="69"/>
      <c r="Z27" s="48" t="str">
        <f t="shared" si="1"/>
        <v/>
      </c>
      <c r="AA27" s="69"/>
      <c r="AB27" s="69"/>
      <c r="AC27" s="69"/>
      <c r="AD27" s="49" t="str">
        <f t="shared" si="5"/>
        <v/>
      </c>
      <c r="AE27" s="224"/>
      <c r="AF27" s="48" t="str">
        <f t="shared" si="3"/>
        <v/>
      </c>
      <c r="AG27" s="224"/>
      <c r="AH27" s="50" t="str">
        <f>IFERROR(IF(AND(W25="Impacto",W26="Impacto",W27="Impacto"),(AH26-(+AH26*Z27)),IF(W27="Impacto",(P25-(+P25*Z27)),IF(W27="Probabilidad",AH26,""))),"")</f>
        <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0"/>
        <v xml:space="preserve">  </v>
      </c>
      <c r="W28" s="47" t="str">
        <f t="shared" si="2"/>
        <v/>
      </c>
      <c r="X28" s="69"/>
      <c r="Y28" s="69"/>
      <c r="Z28" s="48" t="str">
        <f t="shared" si="1"/>
        <v/>
      </c>
      <c r="AA28" s="69"/>
      <c r="AB28" s="69"/>
      <c r="AC28" s="69"/>
      <c r="AD28" s="49" t="str">
        <f t="shared" si="5"/>
        <v/>
      </c>
      <c r="AE28" s="224"/>
      <c r="AF28" s="48" t="str">
        <f t="shared" si="3"/>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0"/>
        <v xml:space="preserve">  </v>
      </c>
      <c r="W29" s="47" t="str">
        <f t="shared" si="2"/>
        <v/>
      </c>
      <c r="X29" s="69"/>
      <c r="Y29" s="69"/>
      <c r="Z29" s="48" t="str">
        <f t="shared" si="1"/>
        <v/>
      </c>
      <c r="AA29" s="69"/>
      <c r="AB29" s="69"/>
      <c r="AC29" s="69"/>
      <c r="AD29" s="49" t="str">
        <f t="shared" si="5"/>
        <v/>
      </c>
      <c r="AE29" s="224"/>
      <c r="AF29" s="48" t="str">
        <f t="shared" si="3"/>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0"/>
        <v xml:space="preserve">  </v>
      </c>
      <c r="W30" s="47" t="str">
        <f>IF(OR(X30="Preventivo",X30="Detectivo"),"Probabilidad",IF(X30="Correctivo","Impacto",""))</f>
        <v/>
      </c>
      <c r="X30" s="69"/>
      <c r="Y30" s="69"/>
      <c r="Z30" s="48" t="str">
        <f t="shared" si="1"/>
        <v/>
      </c>
      <c r="AA30" s="69"/>
      <c r="AB30" s="69"/>
      <c r="AC30" s="69"/>
      <c r="AD30" s="49" t="str">
        <f t="shared" si="5"/>
        <v/>
      </c>
      <c r="AE30" s="224"/>
      <c r="AF30" s="48" t="str">
        <f t="shared" si="3"/>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0"/>
        <v xml:space="preserve">  </v>
      </c>
      <c r="W31" s="47" t="str">
        <f t="shared" si="2"/>
        <v/>
      </c>
      <c r="X31" s="69"/>
      <c r="Y31" s="69"/>
      <c r="Z31" s="48" t="str">
        <f t="shared" si="1"/>
        <v/>
      </c>
      <c r="AA31" s="69"/>
      <c r="AB31" s="69"/>
      <c r="AC31" s="69"/>
      <c r="AD31" s="49" t="str">
        <f t="shared" si="5"/>
        <v/>
      </c>
      <c r="AE31" s="224"/>
      <c r="AF31" s="48" t="str">
        <f t="shared" si="3"/>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IF(NOT(ISERROR(MATCH(M32,'[31]Tabla Impacto'!$B$222:$B$224,0))),'[31]Tabla Impacto'!$F$224,M32)</f>
        <v>0</v>
      </c>
      <c r="O32" s="310" t="str">
        <f>IF(OR(N32='[31]Tabla Impacto'!$C$12,N32='[31]Tabla Impacto'!$D$12),"Leve",IF(OR(N32='[31]Tabla Impacto'!$C$13,N32='[31]Tabla Impacto'!$D$13),"Menor",IF(OR(N32='[31]Tabla Impacto'!$C$14,N32='[31]Tabla Impacto'!$D$14),"Moderado",IF(OR(N32='[31]Tabla Impacto'!$C$15,N32='[31]Tabla Impacto'!$D$15),"Mayor",IF(OR(N32='[31]Tabla Impacto'!$C$16,N32='[31]Tabla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 t="shared" si="0"/>
        <v xml:space="preserve">  </v>
      </c>
      <c r="W32" s="47" t="str">
        <f t="shared" si="2"/>
        <v/>
      </c>
      <c r="X32" s="69"/>
      <c r="Y32" s="69"/>
      <c r="Z32" s="48" t="str">
        <f t="shared" si="1"/>
        <v/>
      </c>
      <c r="AA32" s="69"/>
      <c r="AB32" s="69"/>
      <c r="AC32" s="69"/>
      <c r="AD32" s="49" t="str">
        <f>IFERROR(IF(W32="Probabilidad",(L32-(+L32*Z32)),IF(W32="Impacto",L32,"")),"")</f>
        <v/>
      </c>
      <c r="AE32" s="224" t="str">
        <f>IFERROR(LOOKUP(LOOKUP(2,1/(AD32:AD38&lt;&gt;""),AD32:AD38),'[31]Opciones Tratamiento'!$I$2:$I$6,'[31]Opciones Tratamiento'!$J$2:$J$6),"")</f>
        <v/>
      </c>
      <c r="AF32" s="48" t="str">
        <f t="shared" si="3"/>
        <v/>
      </c>
      <c r="AG32" s="224" t="str">
        <f>IFERROR(LOOKUP(LOOKUP(2,1/(AH32:AH38&lt;&gt;""),AH32:AH38),'[31]Opciones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 t="shared" si="0"/>
        <v xml:space="preserve">  </v>
      </c>
      <c r="W33" s="47" t="str">
        <f t="shared" si="2"/>
        <v/>
      </c>
      <c r="X33" s="69"/>
      <c r="Y33" s="69"/>
      <c r="Z33" s="48" t="str">
        <f t="shared" si="1"/>
        <v/>
      </c>
      <c r="AA33" s="69"/>
      <c r="AB33" s="69"/>
      <c r="AC33" s="69"/>
      <c r="AD33" s="49" t="str">
        <f t="shared" ref="AD33:AD38" si="6">IFERROR(IF(AND(W32="Probabilidad",W33="Probabilidad"),(AF32-(+AF32*Z33)),IF(W33="Probabilidad",(L32-(+L32*Z33)),IF(W33="Impacto",AF32,""))),"")</f>
        <v/>
      </c>
      <c r="AE33" s="224"/>
      <c r="AF33" s="48" t="str">
        <f t="shared" si="3"/>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si="0"/>
        <v xml:space="preserve">  </v>
      </c>
      <c r="W34" s="47" t="str">
        <f t="shared" si="2"/>
        <v/>
      </c>
      <c r="X34" s="69"/>
      <c r="Y34" s="69"/>
      <c r="Z34" s="48" t="str">
        <f t="shared" si="1"/>
        <v/>
      </c>
      <c r="AA34" s="69"/>
      <c r="AB34" s="69"/>
      <c r="AC34" s="69"/>
      <c r="AD34" s="49" t="str">
        <f t="shared" si="6"/>
        <v/>
      </c>
      <c r="AE34" s="224"/>
      <c r="AF34" s="48" t="str">
        <f t="shared" si="3"/>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0"/>
        <v xml:space="preserve">  </v>
      </c>
      <c r="W35" s="47" t="str">
        <f t="shared" si="2"/>
        <v/>
      </c>
      <c r="X35" s="69"/>
      <c r="Y35" s="69"/>
      <c r="Z35" s="48" t="str">
        <f t="shared" si="1"/>
        <v/>
      </c>
      <c r="AA35" s="69"/>
      <c r="AB35" s="69"/>
      <c r="AC35" s="69"/>
      <c r="AD35" s="49" t="str">
        <f t="shared" si="6"/>
        <v/>
      </c>
      <c r="AE35" s="224"/>
      <c r="AF35" s="48" t="str">
        <f t="shared" si="3"/>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0"/>
        <v xml:space="preserve">  </v>
      </c>
      <c r="W36" s="47" t="str">
        <f>IF(OR(X36="Preventivo",X36="Detectivo"),"Probabilidad",IF(X36="Correctivo","Impacto",""))</f>
        <v/>
      </c>
      <c r="X36" s="69"/>
      <c r="Y36" s="69"/>
      <c r="Z36" s="48" t="str">
        <f t="shared" si="1"/>
        <v/>
      </c>
      <c r="AA36" s="69"/>
      <c r="AB36" s="69"/>
      <c r="AC36" s="69"/>
      <c r="AD36" s="49" t="str">
        <f t="shared" si="6"/>
        <v/>
      </c>
      <c r="AE36" s="224"/>
      <c r="AF36" s="48" t="str">
        <f t="shared" si="3"/>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0"/>
        <v xml:space="preserve">  </v>
      </c>
      <c r="W37" s="47" t="str">
        <f>IF(OR(X37="Preventivo",X37="Detectivo"),"Probabilidad",IF(X37="Correctivo","Impacto",""))</f>
        <v/>
      </c>
      <c r="X37" s="69"/>
      <c r="Y37" s="69"/>
      <c r="Z37" s="48" t="str">
        <f t="shared" si="1"/>
        <v/>
      </c>
      <c r="AA37" s="69"/>
      <c r="AB37" s="69"/>
      <c r="AC37" s="69"/>
      <c r="AD37" s="49" t="str">
        <f t="shared" si="6"/>
        <v/>
      </c>
      <c r="AE37" s="224"/>
      <c r="AF37" s="48" t="str">
        <f t="shared" si="3"/>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0"/>
        <v xml:space="preserve">  </v>
      </c>
      <c r="W38" s="47" t="str">
        <f t="shared" si="2"/>
        <v/>
      </c>
      <c r="X38" s="69"/>
      <c r="Y38" s="69"/>
      <c r="Z38" s="48" t="str">
        <f t="shared" si="1"/>
        <v/>
      </c>
      <c r="AA38" s="69"/>
      <c r="AB38" s="69"/>
      <c r="AC38" s="69"/>
      <c r="AD38" s="49" t="str">
        <f t="shared" si="6"/>
        <v/>
      </c>
      <c r="AE38" s="224"/>
      <c r="AF38" s="48" t="str">
        <f t="shared" si="3"/>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IF(NOT(ISERROR(MATCH(M39,'[31]Tabla Impacto'!$B$222:$B$224,0))),'[31]Tabla Impacto'!$F$224,M39)</f>
        <v>0</v>
      </c>
      <c r="O39" s="310" t="str">
        <f>IF(OR(N39='[31]Tabla Impacto'!$C$12,N39='[31]Tabla Impacto'!$D$12),"Leve",IF(OR(N39='[31]Tabla Impacto'!$C$13,N39='[31]Tabla Impacto'!$D$13),"Menor",IF(OR(N39='[31]Tabla Impacto'!$C$14,N39='[31]Tabla Impacto'!$D$14),"Moderado",IF(OR(N39='[31]Tabla Impacto'!$C$15,N39='[31]Tabla Impacto'!$D$15),"Mayor",IF(OR(N39='[31]Tabla Impacto'!$C$16,N39='[31]Tabla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 t="shared" si="0"/>
        <v xml:space="preserve">  </v>
      </c>
      <c r="W39" s="47" t="str">
        <f t="shared" si="2"/>
        <v/>
      </c>
      <c r="X39" s="69"/>
      <c r="Y39" s="69"/>
      <c r="Z39" s="48" t="str">
        <f t="shared" si="1"/>
        <v/>
      </c>
      <c r="AA39" s="69"/>
      <c r="AB39" s="69"/>
      <c r="AC39" s="69"/>
      <c r="AD39" s="49" t="str">
        <f>IFERROR(IF(W39="Probabilidad",(L39-(+L39*Z39)),IF(W39="Impacto",L39,"")),"")</f>
        <v/>
      </c>
      <c r="AE39" s="224" t="str">
        <f>IFERROR(LOOKUP(LOOKUP(2,1/(AD39:AD45&lt;&gt;""),AD39:AD45),'[31]Opciones Tratamiento'!$I$2:$I$6,'[31]Opciones Tratamiento'!$J$2:$J$6),"")</f>
        <v/>
      </c>
      <c r="AF39" s="48" t="str">
        <f t="shared" si="3"/>
        <v/>
      </c>
      <c r="AG39" s="224" t="str">
        <f>IFERROR(LOOKUP(LOOKUP(2,1/(AH39:AH45&lt;&gt;""),AH39:AH45),'[31]Opciones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 t="shared" si="0"/>
        <v xml:space="preserve">  </v>
      </c>
      <c r="W40" s="47" t="str">
        <f t="shared" si="2"/>
        <v/>
      </c>
      <c r="X40" s="69"/>
      <c r="Y40" s="69"/>
      <c r="Z40" s="48" t="str">
        <f t="shared" si="1"/>
        <v/>
      </c>
      <c r="AA40" s="69"/>
      <c r="AB40" s="69"/>
      <c r="AC40" s="69"/>
      <c r="AD40" s="49" t="str">
        <f t="shared" ref="AD40:AD45" si="7">IFERROR(IF(AND(W39="Probabilidad",W40="Probabilidad"),(AF39-(+AF39*Z40)),IF(W40="Probabilidad",(L39-(+L39*Z40)),IF(W40="Impacto",AF39,""))),"")</f>
        <v/>
      </c>
      <c r="AE40" s="224"/>
      <c r="AF40" s="48" t="str">
        <f t="shared" si="3"/>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si="0"/>
        <v xml:space="preserve">  </v>
      </c>
      <c r="W41" s="47" t="str">
        <f t="shared" si="2"/>
        <v/>
      </c>
      <c r="X41" s="69"/>
      <c r="Y41" s="69"/>
      <c r="Z41" s="48" t="str">
        <f t="shared" si="1"/>
        <v/>
      </c>
      <c r="AA41" s="69"/>
      <c r="AB41" s="69"/>
      <c r="AC41" s="69"/>
      <c r="AD41" s="49" t="str">
        <f t="shared" si="7"/>
        <v/>
      </c>
      <c r="AE41" s="224"/>
      <c r="AF41" s="48" t="str">
        <f t="shared" si="3"/>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0"/>
        <v xml:space="preserve">  </v>
      </c>
      <c r="W42" s="47" t="str">
        <f t="shared" si="2"/>
        <v/>
      </c>
      <c r="X42" s="69"/>
      <c r="Y42" s="69"/>
      <c r="Z42" s="48" t="str">
        <f t="shared" si="1"/>
        <v/>
      </c>
      <c r="AA42" s="69"/>
      <c r="AB42" s="69"/>
      <c r="AC42" s="69"/>
      <c r="AD42" s="49" t="str">
        <f t="shared" si="7"/>
        <v/>
      </c>
      <c r="AE42" s="224"/>
      <c r="AF42" s="48" t="str">
        <f t="shared" si="3"/>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0"/>
        <v xml:space="preserve">  </v>
      </c>
      <c r="W43" s="47" t="str">
        <f>IF(OR(X43="Preventivo",X43="Detectivo"),"Probabilidad",IF(X43="Correctivo","Impacto",""))</f>
        <v/>
      </c>
      <c r="X43" s="69"/>
      <c r="Y43" s="69"/>
      <c r="Z43" s="48" t="str">
        <f t="shared" si="1"/>
        <v/>
      </c>
      <c r="AA43" s="69"/>
      <c r="AB43" s="69"/>
      <c r="AC43" s="69"/>
      <c r="AD43" s="49" t="str">
        <f t="shared" si="7"/>
        <v/>
      </c>
      <c r="AE43" s="224"/>
      <c r="AF43" s="48" t="str">
        <f t="shared" si="3"/>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0"/>
        <v xml:space="preserve">  </v>
      </c>
      <c r="W44" s="47" t="str">
        <f>IF(OR(X44="Preventivo",X44="Detectivo"),"Probabilidad",IF(X44="Correctivo","Impacto",""))</f>
        <v/>
      </c>
      <c r="X44" s="69"/>
      <c r="Y44" s="69"/>
      <c r="Z44" s="48" t="str">
        <f t="shared" si="1"/>
        <v/>
      </c>
      <c r="AA44" s="69"/>
      <c r="AB44" s="69"/>
      <c r="AC44" s="69"/>
      <c r="AD44" s="49" t="str">
        <f t="shared" si="7"/>
        <v/>
      </c>
      <c r="AE44" s="224"/>
      <c r="AF44" s="48" t="str">
        <f t="shared" si="3"/>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0"/>
        <v xml:space="preserve">  </v>
      </c>
      <c r="W45" s="47" t="str">
        <f t="shared" si="2"/>
        <v/>
      </c>
      <c r="X45" s="69"/>
      <c r="Y45" s="69"/>
      <c r="Z45" s="48" t="str">
        <f t="shared" si="1"/>
        <v/>
      </c>
      <c r="AA45" s="69"/>
      <c r="AB45" s="69"/>
      <c r="AC45" s="69"/>
      <c r="AD45" s="49" t="str">
        <f t="shared" si="7"/>
        <v/>
      </c>
      <c r="AE45" s="224"/>
      <c r="AF45" s="48" t="str">
        <f t="shared" si="3"/>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IF(NOT(ISERROR(MATCH(M46,'[31]Tabla Impacto'!$B$222:$B$224,0))),'[31]Tabla Impacto'!$F$224,M46)</f>
        <v>0</v>
      </c>
      <c r="O46" s="310" t="str">
        <f>IF(OR(N46='[31]Tabla Impacto'!$C$12,N46='[31]Tabla Impacto'!$D$12),"Leve",IF(OR(N46='[31]Tabla Impacto'!$C$13,N46='[31]Tabla Impacto'!$D$13),"Menor",IF(OR(N46='[31]Tabla Impacto'!$C$14,N46='[31]Tabla Impacto'!$D$14),"Moderado",IF(OR(N46='[31]Tabla Impacto'!$C$15,N46='[31]Tabla Impacto'!$D$15),"Mayor",IF(OR(N46='[31]Tabla Impacto'!$C$16,N46='[31]Tabla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 t="shared" si="0"/>
        <v xml:space="preserve">  </v>
      </c>
      <c r="W46" s="47" t="str">
        <f t="shared" si="2"/>
        <v/>
      </c>
      <c r="X46" s="69"/>
      <c r="Y46" s="69"/>
      <c r="Z46" s="48" t="str">
        <f t="shared" si="1"/>
        <v/>
      </c>
      <c r="AA46" s="69"/>
      <c r="AB46" s="69"/>
      <c r="AC46" s="69"/>
      <c r="AD46" s="49" t="str">
        <f>IFERROR(IF(W46="Probabilidad",(L46-(+L46*Z46)),IF(W46="Impacto",L46,"")),"")</f>
        <v/>
      </c>
      <c r="AE46" s="224" t="str">
        <f>IFERROR(LOOKUP(LOOKUP(2,1/(AD46:AD52&lt;&gt;""),AD46:AD52),'[31]Opciones Tratamiento'!$I$2:$I$6,'[31]Opciones Tratamiento'!$J$2:$J$6),"")</f>
        <v/>
      </c>
      <c r="AF46" s="48" t="str">
        <f t="shared" si="3"/>
        <v/>
      </c>
      <c r="AG46" s="224" t="str">
        <f>IFERROR(LOOKUP(LOOKUP(2,1/(AH46:AH52&lt;&gt;""),AH46:AH52),'[31]Opciones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 t="shared" si="0"/>
        <v xml:space="preserve">  </v>
      </c>
      <c r="W47" s="47" t="str">
        <f t="shared" si="2"/>
        <v/>
      </c>
      <c r="X47" s="69"/>
      <c r="Y47" s="69"/>
      <c r="Z47" s="48" t="str">
        <f t="shared" si="1"/>
        <v/>
      </c>
      <c r="AA47" s="69"/>
      <c r="AB47" s="69"/>
      <c r="AC47" s="69"/>
      <c r="AD47" s="49" t="str">
        <f t="shared" ref="AD47:AD52" si="8">IFERROR(IF(AND(W46="Probabilidad",W47="Probabilidad"),(AF46-(+AF46*Z47)),IF(W47="Probabilidad",(L46-(+L46*Z47)),IF(W47="Impacto",AF46,""))),"")</f>
        <v/>
      </c>
      <c r="AE47" s="224"/>
      <c r="AF47" s="48" t="str">
        <f t="shared" si="3"/>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si="0"/>
        <v xml:space="preserve">  </v>
      </c>
      <c r="W48" s="47" t="str">
        <f t="shared" si="2"/>
        <v/>
      </c>
      <c r="X48" s="69"/>
      <c r="Y48" s="69"/>
      <c r="Z48" s="48" t="str">
        <f t="shared" si="1"/>
        <v/>
      </c>
      <c r="AA48" s="69"/>
      <c r="AB48" s="69"/>
      <c r="AC48" s="69"/>
      <c r="AD48" s="49" t="str">
        <f t="shared" si="8"/>
        <v/>
      </c>
      <c r="AE48" s="224"/>
      <c r="AF48" s="48" t="str">
        <f t="shared" si="3"/>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0"/>
        <v xml:space="preserve">  </v>
      </c>
      <c r="W49" s="47" t="str">
        <f t="shared" si="2"/>
        <v/>
      </c>
      <c r="X49" s="69"/>
      <c r="Y49" s="69"/>
      <c r="Z49" s="48" t="str">
        <f t="shared" si="1"/>
        <v/>
      </c>
      <c r="AA49" s="69"/>
      <c r="AB49" s="69"/>
      <c r="AC49" s="69"/>
      <c r="AD49" s="49" t="str">
        <f t="shared" si="8"/>
        <v/>
      </c>
      <c r="AE49" s="224"/>
      <c r="AF49" s="48" t="str">
        <f t="shared" si="3"/>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0"/>
        <v xml:space="preserve">  </v>
      </c>
      <c r="W50" s="47" t="str">
        <f>IF(OR(X50="Preventivo",X50="Detectivo"),"Probabilidad",IF(X50="Correctivo","Impacto",""))</f>
        <v/>
      </c>
      <c r="X50" s="69"/>
      <c r="Y50" s="69"/>
      <c r="Z50" s="48" t="str">
        <f t="shared" si="1"/>
        <v/>
      </c>
      <c r="AA50" s="69"/>
      <c r="AB50" s="69"/>
      <c r="AC50" s="69"/>
      <c r="AD50" s="49" t="str">
        <f t="shared" si="8"/>
        <v/>
      </c>
      <c r="AE50" s="224"/>
      <c r="AF50" s="48" t="str">
        <f t="shared" si="3"/>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0"/>
        <v xml:space="preserve">  </v>
      </c>
      <c r="W51" s="47" t="str">
        <f>IF(OR(X51="Preventivo",X51="Detectivo"),"Probabilidad",IF(X51="Correctivo","Impacto",""))</f>
        <v/>
      </c>
      <c r="X51" s="69"/>
      <c r="Y51" s="69"/>
      <c r="Z51" s="48" t="str">
        <f t="shared" si="1"/>
        <v/>
      </c>
      <c r="AA51" s="69"/>
      <c r="AB51" s="69"/>
      <c r="AC51" s="69"/>
      <c r="AD51" s="49" t="str">
        <f t="shared" si="8"/>
        <v/>
      </c>
      <c r="AE51" s="224"/>
      <c r="AF51" s="48" t="str">
        <f t="shared" si="3"/>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0"/>
        <v xml:space="preserve">  </v>
      </c>
      <c r="W52" s="47" t="str">
        <f t="shared" si="2"/>
        <v/>
      </c>
      <c r="X52" s="69"/>
      <c r="Y52" s="69"/>
      <c r="Z52" s="48" t="str">
        <f t="shared" si="1"/>
        <v/>
      </c>
      <c r="AA52" s="69"/>
      <c r="AB52" s="69"/>
      <c r="AC52" s="69"/>
      <c r="AD52" s="49" t="str">
        <f t="shared" si="8"/>
        <v/>
      </c>
      <c r="AE52" s="224"/>
      <c r="AF52" s="48" t="str">
        <f t="shared" si="3"/>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IF(NOT(ISERROR(MATCH(M53,'[31]Tabla Impacto'!$B$222:$B$224,0))),'[31]Tabla Impacto'!$F$224,M53)</f>
        <v>0</v>
      </c>
      <c r="O53" s="310" t="str">
        <f>IF(OR(N53='[31]Tabla Impacto'!$C$12,N53='[31]Tabla Impacto'!$D$12),"Leve",IF(OR(N53='[31]Tabla Impacto'!$C$13,N53='[31]Tabla Impacto'!$D$13),"Menor",IF(OR(N53='[31]Tabla Impacto'!$C$14,N53='[31]Tabla Impacto'!$D$14),"Moderado",IF(OR(N53='[31]Tabla Impacto'!$C$15,N53='[31]Tabla Impacto'!$D$15),"Mayor",IF(OR(N53='[31]Tabla Impacto'!$C$16,N53='[31]Tabla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 t="shared" si="0"/>
        <v xml:space="preserve">  </v>
      </c>
      <c r="W53" s="47" t="str">
        <f t="shared" si="2"/>
        <v/>
      </c>
      <c r="X53" s="69"/>
      <c r="Y53" s="69"/>
      <c r="Z53" s="48" t="str">
        <f t="shared" si="1"/>
        <v/>
      </c>
      <c r="AA53" s="69"/>
      <c r="AB53" s="69"/>
      <c r="AC53" s="69"/>
      <c r="AD53" s="49" t="str">
        <f>IFERROR(IF(W53="Probabilidad",(L53-(+L53*Z53)),IF(W53="Impacto",L53,"")),"")</f>
        <v/>
      </c>
      <c r="AE53" s="224" t="str">
        <f>IFERROR(LOOKUP(LOOKUP(2,1/(AD53:AD59&lt;&gt;""),AD53:AD59),'[31]Opciones Tratamiento'!$I$2:$I$6,'[31]Opciones Tratamiento'!$J$2:$J$6),"")</f>
        <v/>
      </c>
      <c r="AF53" s="48" t="str">
        <f t="shared" si="3"/>
        <v/>
      </c>
      <c r="AG53" s="224" t="str">
        <f>IFERROR(LOOKUP(LOOKUP(2,1/(AH53:AH59&lt;&gt;""),AH53:AH59),'[31]Opciones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 t="shared" si="0"/>
        <v xml:space="preserve">  </v>
      </c>
      <c r="W54" s="47" t="str">
        <f t="shared" si="2"/>
        <v/>
      </c>
      <c r="X54" s="69"/>
      <c r="Y54" s="69"/>
      <c r="Z54" s="48" t="str">
        <f t="shared" si="1"/>
        <v/>
      </c>
      <c r="AA54" s="69"/>
      <c r="AB54" s="69"/>
      <c r="AC54" s="69"/>
      <c r="AD54" s="49" t="str">
        <f t="shared" ref="AD54:AD59" si="9">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si="0"/>
        <v xml:space="preserve">  </v>
      </c>
      <c r="W55" s="47" t="str">
        <f t="shared" si="2"/>
        <v/>
      </c>
      <c r="X55" s="69"/>
      <c r="Y55" s="69"/>
      <c r="Z55" s="48" t="str">
        <f t="shared" si="1"/>
        <v/>
      </c>
      <c r="AA55" s="69"/>
      <c r="AB55" s="69"/>
      <c r="AC55" s="69"/>
      <c r="AD55" s="49" t="str">
        <f t="shared" si="9"/>
        <v/>
      </c>
      <c r="AE55" s="224"/>
      <c r="AF55" s="48" t="str">
        <f t="shared" si="3"/>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0"/>
        <v xml:space="preserve">  </v>
      </c>
      <c r="W56" s="47" t="str">
        <f t="shared" si="2"/>
        <v/>
      </c>
      <c r="X56" s="69"/>
      <c r="Y56" s="69"/>
      <c r="Z56" s="48" t="str">
        <f t="shared" si="1"/>
        <v/>
      </c>
      <c r="AA56" s="69"/>
      <c r="AB56" s="69"/>
      <c r="AC56" s="69"/>
      <c r="AD56" s="49" t="str">
        <f t="shared" si="9"/>
        <v/>
      </c>
      <c r="AE56" s="224"/>
      <c r="AF56" s="48" t="str">
        <f t="shared" si="3"/>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0"/>
        <v xml:space="preserve">  </v>
      </c>
      <c r="W57" s="47" t="str">
        <f>IF(OR(X57="Preventivo",X57="Detectivo"),"Probabilidad",IF(X57="Correctivo","Impacto",""))</f>
        <v/>
      </c>
      <c r="X57" s="69"/>
      <c r="Y57" s="69"/>
      <c r="Z57" s="48" t="str">
        <f t="shared" si="1"/>
        <v/>
      </c>
      <c r="AA57" s="69"/>
      <c r="AB57" s="69"/>
      <c r="AC57" s="69"/>
      <c r="AD57" s="49" t="str">
        <f t="shared" si="9"/>
        <v/>
      </c>
      <c r="AE57" s="224"/>
      <c r="AF57" s="48" t="str">
        <f t="shared" si="3"/>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0"/>
        <v xml:space="preserve">  </v>
      </c>
      <c r="W58" s="47" t="str">
        <f>IF(OR(X58="Preventivo",X58="Detectivo"),"Probabilidad",IF(X58="Correctivo","Impacto",""))</f>
        <v/>
      </c>
      <c r="X58" s="69"/>
      <c r="Y58" s="69"/>
      <c r="Z58" s="48" t="str">
        <f t="shared" si="1"/>
        <v/>
      </c>
      <c r="AA58" s="69"/>
      <c r="AB58" s="69"/>
      <c r="AC58" s="69"/>
      <c r="AD58" s="49" t="str">
        <f t="shared" si="9"/>
        <v/>
      </c>
      <c r="AE58" s="224"/>
      <c r="AF58" s="48" t="str">
        <f t="shared" si="3"/>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0"/>
        <v xml:space="preserve">  </v>
      </c>
      <c r="W59" s="47" t="str">
        <f t="shared" si="2"/>
        <v/>
      </c>
      <c r="X59" s="69"/>
      <c r="Y59" s="69"/>
      <c r="Z59" s="48" t="str">
        <f t="shared" si="1"/>
        <v/>
      </c>
      <c r="AA59" s="69"/>
      <c r="AB59" s="69"/>
      <c r="AC59" s="69"/>
      <c r="AD59" s="49" t="str">
        <f t="shared" si="9"/>
        <v/>
      </c>
      <c r="AE59" s="224"/>
      <c r="AF59" s="48" t="str">
        <f t="shared" si="3"/>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IF(NOT(ISERROR(MATCH(M60,'[31]Tabla Impacto'!$B$222:$B$224,0))),'[31]Tabla Impacto'!$F$224,M60)</f>
        <v>0</v>
      </c>
      <c r="O60" s="310" t="str">
        <f>IF(OR(N60='[31]Tabla Impacto'!$C$12,N60='[31]Tabla Impacto'!$D$12),"Leve",IF(OR(N60='[31]Tabla Impacto'!$C$13,N60='[31]Tabla Impacto'!$D$13),"Menor",IF(OR(N60='[31]Tabla Impacto'!$C$14,N60='[31]Tabla Impacto'!$D$14),"Moderado",IF(OR(N60='[31]Tabla Impacto'!$C$15,N60='[31]Tabla Impacto'!$D$15),"Mayor",IF(OR(N60='[31]Tabla Impacto'!$C$16,N60='[31]Tabla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 t="shared" si="0"/>
        <v xml:space="preserve">  </v>
      </c>
      <c r="W60" s="47" t="str">
        <f t="shared" si="2"/>
        <v/>
      </c>
      <c r="X60" s="69"/>
      <c r="Y60" s="69"/>
      <c r="Z60" s="48" t="str">
        <f t="shared" si="1"/>
        <v/>
      </c>
      <c r="AA60" s="69"/>
      <c r="AB60" s="69"/>
      <c r="AC60" s="69"/>
      <c r="AD60" s="49" t="str">
        <f>IFERROR(IF(W60="Probabilidad",(L60-(+L60*Z60)),IF(W60="Impacto",L60,"")),"")</f>
        <v/>
      </c>
      <c r="AE60" s="224" t="str">
        <f>IFERROR(LOOKUP(LOOKUP(2,1/(AD60:AD66&lt;&gt;""),AD60:AD66),'[31]Opciones Tratamiento'!$I$2:$I$6,'[31]Opciones Tratamiento'!$J$2:$J$6),"")</f>
        <v/>
      </c>
      <c r="AF60" s="48" t="str">
        <f t="shared" si="3"/>
        <v/>
      </c>
      <c r="AG60" s="224" t="str">
        <f>IFERROR(LOOKUP(LOOKUP(2,1/(AH60:AH66&lt;&gt;""),AH60:AH66),'[31]Opciones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 t="shared" si="0"/>
        <v xml:space="preserve">  </v>
      </c>
      <c r="W61" s="47" t="str">
        <f t="shared" si="2"/>
        <v/>
      </c>
      <c r="X61" s="69"/>
      <c r="Y61" s="69"/>
      <c r="Z61" s="48" t="str">
        <f t="shared" si="1"/>
        <v/>
      </c>
      <c r="AA61" s="69"/>
      <c r="AB61" s="69"/>
      <c r="AC61" s="69"/>
      <c r="AD61" s="49" t="str">
        <f t="shared" ref="AD61:AD66" si="10">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si="0"/>
        <v xml:space="preserve">  </v>
      </c>
      <c r="W62" s="47" t="str">
        <f t="shared" si="2"/>
        <v/>
      </c>
      <c r="X62" s="69"/>
      <c r="Y62" s="69"/>
      <c r="Z62" s="48" t="str">
        <f t="shared" si="1"/>
        <v/>
      </c>
      <c r="AA62" s="69"/>
      <c r="AB62" s="69"/>
      <c r="AC62" s="69"/>
      <c r="AD62" s="49" t="str">
        <f t="shared" si="10"/>
        <v/>
      </c>
      <c r="AE62" s="224"/>
      <c r="AF62" s="48" t="str">
        <f t="shared" si="3"/>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0"/>
        <v xml:space="preserve">  </v>
      </c>
      <c r="W63" s="47" t="str">
        <f t="shared" si="2"/>
        <v/>
      </c>
      <c r="X63" s="69"/>
      <c r="Y63" s="69"/>
      <c r="Z63" s="48" t="str">
        <f t="shared" si="1"/>
        <v/>
      </c>
      <c r="AA63" s="69"/>
      <c r="AB63" s="69"/>
      <c r="AC63" s="69"/>
      <c r="AD63" s="49" t="str">
        <f t="shared" si="10"/>
        <v/>
      </c>
      <c r="AE63" s="224"/>
      <c r="AF63" s="48" t="str">
        <f t="shared" si="3"/>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0"/>
        <v xml:space="preserve">  </v>
      </c>
      <c r="W64" s="47" t="str">
        <f>IF(OR(X64="Preventivo",X64="Detectivo"),"Probabilidad",IF(X64="Correctivo","Impacto",""))</f>
        <v/>
      </c>
      <c r="X64" s="69"/>
      <c r="Y64" s="69"/>
      <c r="Z64" s="48" t="str">
        <f t="shared" si="1"/>
        <v/>
      </c>
      <c r="AA64" s="69"/>
      <c r="AB64" s="69"/>
      <c r="AC64" s="69"/>
      <c r="AD64" s="49" t="str">
        <f t="shared" si="10"/>
        <v/>
      </c>
      <c r="AE64" s="224"/>
      <c r="AF64" s="48" t="str">
        <f t="shared" si="3"/>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0"/>
        <v xml:space="preserve">  </v>
      </c>
      <c r="W65" s="47" t="str">
        <f>IF(OR(X65="Preventivo",X65="Detectivo"),"Probabilidad",IF(X65="Correctivo","Impacto",""))</f>
        <v/>
      </c>
      <c r="X65" s="69"/>
      <c r="Y65" s="69"/>
      <c r="Z65" s="48" t="str">
        <f t="shared" si="1"/>
        <v/>
      </c>
      <c r="AA65" s="69"/>
      <c r="AB65" s="69"/>
      <c r="AC65" s="69"/>
      <c r="AD65" s="49" t="str">
        <f t="shared" si="10"/>
        <v/>
      </c>
      <c r="AE65" s="224"/>
      <c r="AF65" s="48" t="str">
        <f t="shared" si="3"/>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0"/>
        <v xml:space="preserve">  </v>
      </c>
      <c r="W66" s="47" t="str">
        <f t="shared" si="2"/>
        <v/>
      </c>
      <c r="X66" s="69"/>
      <c r="Y66" s="69"/>
      <c r="Z66" s="48" t="str">
        <f t="shared" si="1"/>
        <v/>
      </c>
      <c r="AA66" s="69"/>
      <c r="AB66" s="69"/>
      <c r="AC66" s="69"/>
      <c r="AD66" s="49" t="str">
        <f t="shared" si="10"/>
        <v/>
      </c>
      <c r="AE66" s="224"/>
      <c r="AF66" s="48" t="str">
        <f t="shared" si="3"/>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IF(NOT(ISERROR(MATCH(M67,'[31]Tabla Impacto'!$B$222:$B$224,0))),'[31]Tabla Impacto'!$F$224,M67)</f>
        <v>0</v>
      </c>
      <c r="O67" s="310" t="str">
        <f>IF(OR(N67='[31]Tabla Impacto'!$C$12,N67='[31]Tabla Impacto'!$D$12),"Leve",IF(OR(N67='[31]Tabla Impacto'!$C$13,N67='[31]Tabla Impacto'!$D$13),"Menor",IF(OR(N67='[31]Tabla Impacto'!$C$14,N67='[31]Tabla Impacto'!$D$14),"Moderado",IF(OR(N67='[31]Tabla Impacto'!$C$15,N67='[31]Tabla Impacto'!$D$15),"Mayor",IF(OR(N67='[31]Tabla Impacto'!$C$16,N67='[31]Tabla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 t="shared" si="0"/>
        <v xml:space="preserve">  </v>
      </c>
      <c r="W67" s="47" t="str">
        <f t="shared" si="2"/>
        <v/>
      </c>
      <c r="X67" s="69"/>
      <c r="Y67" s="69"/>
      <c r="Z67" s="48" t="str">
        <f t="shared" si="1"/>
        <v/>
      </c>
      <c r="AA67" s="69"/>
      <c r="AB67" s="69"/>
      <c r="AC67" s="69"/>
      <c r="AD67" s="49" t="str">
        <f>IFERROR(IF(W67="Probabilidad",(L67-(+L67*Z67)),IF(W67="Impacto",L67,"")),"")</f>
        <v/>
      </c>
      <c r="AE67" s="224" t="str">
        <f>IFERROR(LOOKUP(LOOKUP(2,1/(AD67:AD73&lt;&gt;""),AD67:AD73),'[31]Opciones Tratamiento'!$I$2:$I$6,'[31]Opciones Tratamiento'!$J$2:$J$6),"")</f>
        <v/>
      </c>
      <c r="AF67" s="48" t="str">
        <f t="shared" si="3"/>
        <v/>
      </c>
      <c r="AG67" s="224" t="str">
        <f>IFERROR(LOOKUP(LOOKUP(2,1/(AH67:AH73&lt;&gt;""),AH67:AH73),'[31]Opciones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 t="shared" si="0"/>
        <v xml:space="preserve">  </v>
      </c>
      <c r="W68" s="47" t="str">
        <f t="shared" si="2"/>
        <v/>
      </c>
      <c r="X68" s="69"/>
      <c r="Y68" s="69"/>
      <c r="Z68" s="48" t="str">
        <f t="shared" si="1"/>
        <v/>
      </c>
      <c r="AA68" s="69"/>
      <c r="AB68" s="69"/>
      <c r="AC68" s="69"/>
      <c r="AD68" s="49" t="str">
        <f t="shared" ref="AD68:AD73" si="11">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si="0"/>
        <v xml:space="preserve">  </v>
      </c>
      <c r="W69" s="47" t="str">
        <f t="shared" si="2"/>
        <v/>
      </c>
      <c r="X69" s="69"/>
      <c r="Y69" s="69"/>
      <c r="Z69" s="48" t="str">
        <f t="shared" si="1"/>
        <v/>
      </c>
      <c r="AA69" s="69"/>
      <c r="AB69" s="69"/>
      <c r="AC69" s="69"/>
      <c r="AD69" s="49" t="str">
        <f t="shared" si="11"/>
        <v/>
      </c>
      <c r="AE69" s="224"/>
      <c r="AF69" s="48" t="str">
        <f t="shared" si="3"/>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0"/>
        <v xml:space="preserve">  </v>
      </c>
      <c r="W70" s="47" t="str">
        <f t="shared" si="2"/>
        <v/>
      </c>
      <c r="X70" s="69"/>
      <c r="Y70" s="69"/>
      <c r="Z70" s="48" t="str">
        <f t="shared" si="1"/>
        <v/>
      </c>
      <c r="AA70" s="69"/>
      <c r="AB70" s="69"/>
      <c r="AC70" s="69"/>
      <c r="AD70" s="49" t="str">
        <f t="shared" si="11"/>
        <v/>
      </c>
      <c r="AE70" s="224"/>
      <c r="AF70" s="48" t="str">
        <f t="shared" si="3"/>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0"/>
        <v xml:space="preserve">  </v>
      </c>
      <c r="W71" s="47" t="str">
        <f t="shared" si="2"/>
        <v/>
      </c>
      <c r="X71" s="69"/>
      <c r="Y71" s="69"/>
      <c r="Z71" s="48" t="str">
        <f t="shared" si="1"/>
        <v/>
      </c>
      <c r="AA71" s="69"/>
      <c r="AB71" s="69"/>
      <c r="AC71" s="69"/>
      <c r="AD71" s="49" t="str">
        <f t="shared" si="11"/>
        <v/>
      </c>
      <c r="AE71" s="224"/>
      <c r="AF71" s="48" t="str">
        <f t="shared" si="3"/>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0"/>
        <v xml:space="preserve">  </v>
      </c>
      <c r="W72" s="47" t="str">
        <f t="shared" si="2"/>
        <v/>
      </c>
      <c r="X72" s="69"/>
      <c r="Y72" s="69"/>
      <c r="Z72" s="48" t="str">
        <f t="shared" si="1"/>
        <v/>
      </c>
      <c r="AA72" s="69"/>
      <c r="AB72" s="69"/>
      <c r="AC72" s="69"/>
      <c r="AD72" s="49" t="str">
        <f t="shared" si="11"/>
        <v/>
      </c>
      <c r="AE72" s="224"/>
      <c r="AF72" s="48" t="str">
        <f t="shared" si="3"/>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0"/>
        <v xml:space="preserve">  </v>
      </c>
      <c r="W73" s="47" t="str">
        <f t="shared" si="2"/>
        <v/>
      </c>
      <c r="X73" s="69"/>
      <c r="Y73" s="69"/>
      <c r="Z73" s="48" t="str">
        <f t="shared" si="1"/>
        <v/>
      </c>
      <c r="AA73" s="69"/>
      <c r="AB73" s="69"/>
      <c r="AC73" s="69"/>
      <c r="AD73" s="49" t="str">
        <f t="shared" si="11"/>
        <v/>
      </c>
      <c r="AE73" s="224"/>
      <c r="AF73" s="48" t="str">
        <f t="shared" si="3"/>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IF(NOT(ISERROR(MATCH(M74,'[31]Tabla Impacto'!$B$222:$B$224,0))),'[31]Tabla Impacto'!$F$224,M74)</f>
        <v>0</v>
      </c>
      <c r="O74" s="310" t="str">
        <f>IF(OR(N74='[31]Tabla Impacto'!$C$12,N74='[31]Tabla Impacto'!$D$12),"Leve",IF(OR(N74='[31]Tabla Impacto'!$C$13,N74='[31]Tabla Impacto'!$D$13),"Menor",IF(OR(N74='[31]Tabla Impacto'!$C$14,N74='[31]Tabla Impacto'!$D$14),"Moderado",IF(OR(N74='[31]Tabla Impacto'!$C$15,N74='[31]Tabla Impacto'!$D$15),"Mayor",IF(OR(N74='[31]Tabla Impacto'!$C$16,N74='[31]Tabla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 t="shared" si="0"/>
        <v xml:space="preserve">  </v>
      </c>
      <c r="W74" s="47" t="str">
        <f t="shared" si="2"/>
        <v/>
      </c>
      <c r="X74" s="69"/>
      <c r="Y74" s="69"/>
      <c r="Z74" s="48" t="str">
        <f t="shared" si="1"/>
        <v/>
      </c>
      <c r="AA74" s="69"/>
      <c r="AB74" s="69"/>
      <c r="AC74" s="69"/>
      <c r="AD74" s="49" t="str">
        <f>IFERROR(IF(W74="Probabilidad",(L74-(+L74*Z74)),IF(W74="Impacto",L74,"")),"")</f>
        <v/>
      </c>
      <c r="AE74" s="224" t="str">
        <f>IFERROR(LOOKUP(LOOKUP(2,1/(AD74:AD80&lt;&gt;""),AD74:AD80),'[31]Opciones Tratamiento'!$I$2:$I$6,'[31]Opciones Tratamiento'!$J$2:$J$6),"")</f>
        <v/>
      </c>
      <c r="AF74" s="48" t="str">
        <f t="shared" si="3"/>
        <v/>
      </c>
      <c r="AG74" s="224" t="str">
        <f>IFERROR(LOOKUP(LOOKUP(2,1/(AH74:AH80&lt;&gt;""),AH74:AH80),'[31]Opciones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 t="shared" ref="V75:V94" si="12">+CONCATENATE(S75," ",T75," ",U75)</f>
        <v xml:space="preserve">  </v>
      </c>
      <c r="W75" s="47" t="str">
        <f t="shared" si="2"/>
        <v/>
      </c>
      <c r="X75" s="69"/>
      <c r="Y75" s="69"/>
      <c r="Z75" s="48" t="str">
        <f t="shared" ref="Z75:Z94" si="13">IF(AND(X75="Preventivo",Y75="Automático"),"50%",IF(AND(X75="Preventivo",Y75="Manual"),"40%",IF(AND(X75="Detectivo",Y75="Automático"),"40%",IF(AND(X75="Detectivo",Y75="Manual"),"30%",IF(AND(X75="Correctivo",Y75="Automático"),"35%",IF(AND(X75="Correctivo",Y75="Manual"),"25%",""))))))</f>
        <v/>
      </c>
      <c r="AA75" s="69"/>
      <c r="AB75" s="69"/>
      <c r="AC75" s="69"/>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si="12"/>
        <v xml:space="preserve">  </v>
      </c>
      <c r="W76" s="47" t="str">
        <f t="shared" ref="W76:W94" si="15">IF(OR(X76="Preventivo",X76="Detectivo"),"Probabilidad",IF(X76="Correctivo","Impacto",""))</f>
        <v/>
      </c>
      <c r="X76" s="69"/>
      <c r="Y76" s="69"/>
      <c r="Z76" s="48" t="str">
        <f t="shared" si="13"/>
        <v/>
      </c>
      <c r="AA76" s="69"/>
      <c r="AB76" s="69"/>
      <c r="AC76" s="69"/>
      <c r="AD76" s="49" t="str">
        <f t="shared" si="14"/>
        <v/>
      </c>
      <c r="AE76" s="224"/>
      <c r="AF76" s="48" t="str">
        <f t="shared" si="3"/>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12"/>
        <v xml:space="preserve">  </v>
      </c>
      <c r="W77" s="47" t="str">
        <f t="shared" si="15"/>
        <v/>
      </c>
      <c r="X77" s="69"/>
      <c r="Y77" s="69"/>
      <c r="Z77" s="48" t="str">
        <f t="shared" si="13"/>
        <v/>
      </c>
      <c r="AA77" s="69"/>
      <c r="AB77" s="69"/>
      <c r="AC77" s="69"/>
      <c r="AD77" s="49" t="str">
        <f t="shared" si="14"/>
        <v/>
      </c>
      <c r="AE77" s="224"/>
      <c r="AF77" s="48" t="str">
        <f t="shared" si="3"/>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12"/>
        <v xml:space="preserve">  </v>
      </c>
      <c r="W78" s="47" t="str">
        <f t="shared" si="15"/>
        <v/>
      </c>
      <c r="X78" s="69"/>
      <c r="Y78" s="69"/>
      <c r="Z78" s="48" t="str">
        <f t="shared" si="13"/>
        <v/>
      </c>
      <c r="AA78" s="69"/>
      <c r="AB78" s="69"/>
      <c r="AC78" s="69"/>
      <c r="AD78" s="49" t="str">
        <f t="shared" si="14"/>
        <v/>
      </c>
      <c r="AE78" s="224"/>
      <c r="AF78" s="48" t="str">
        <f t="shared" si="3"/>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12"/>
        <v xml:space="preserve">  </v>
      </c>
      <c r="W79" s="47" t="str">
        <f t="shared" si="15"/>
        <v/>
      </c>
      <c r="X79" s="69"/>
      <c r="Y79" s="69"/>
      <c r="Z79" s="48" t="str">
        <f t="shared" si="13"/>
        <v/>
      </c>
      <c r="AA79" s="69"/>
      <c r="AB79" s="69"/>
      <c r="AC79" s="69"/>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12"/>
        <v xml:space="preserve">  </v>
      </c>
      <c r="W80" s="47" t="str">
        <f t="shared" si="15"/>
        <v/>
      </c>
      <c r="X80" s="69"/>
      <c r="Y80" s="69"/>
      <c r="Z80" s="48" t="str">
        <f t="shared" si="13"/>
        <v/>
      </c>
      <c r="AA80" s="69"/>
      <c r="AB80" s="69"/>
      <c r="AC80" s="69"/>
      <c r="AD80" s="49" t="str">
        <f t="shared" si="14"/>
        <v/>
      </c>
      <c r="AE80" s="224"/>
      <c r="AF80" s="48" t="str">
        <f t="shared" si="16"/>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IF(NOT(ISERROR(MATCH(M81,'[31]Tabla Impacto'!$B$222:$B$224,0))),'[31]Tabla Impacto'!$F$224,M81)</f>
        <v>0</v>
      </c>
      <c r="O81" s="310" t="str">
        <f>IF(OR(N81='[31]Tabla Impacto'!$C$12,N81='[31]Tabla Impacto'!$D$12),"Leve",IF(OR(N81='[31]Tabla Impacto'!$C$13,N81='[31]Tabla Impacto'!$D$13),"Menor",IF(OR(N81='[31]Tabla Impacto'!$C$14,N81='[31]Tabla Impacto'!$D$14),"Moderado",IF(OR(N81='[31]Tabla Impacto'!$C$15,N81='[31]Tabla Impacto'!$D$15),"Mayor",IF(OR(N81='[31]Tabla Impacto'!$C$16,N81='[31]Tabla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 t="shared" si="12"/>
        <v xml:space="preserve">  </v>
      </c>
      <c r="W81" s="47" t="str">
        <f t="shared" si="15"/>
        <v/>
      </c>
      <c r="X81" s="69"/>
      <c r="Y81" s="69"/>
      <c r="Z81" s="48" t="str">
        <f t="shared" si="13"/>
        <v/>
      </c>
      <c r="AA81" s="69"/>
      <c r="AB81" s="69"/>
      <c r="AC81" s="69"/>
      <c r="AD81" s="49" t="str">
        <f>IFERROR(IF(W81="Probabilidad",(L81-(+L81*Z81)),IF(W81="Impacto",L81,"")),"")</f>
        <v/>
      </c>
      <c r="AE81" s="224" t="str">
        <f>IFERROR(LOOKUP(LOOKUP(2,1/(AD81:AD87&lt;&gt;""),AD81:AD87),'[31]Opciones Tratamiento'!$I$2:$I$6,'[31]Opciones Tratamiento'!$J$2:$J$6),"")</f>
        <v/>
      </c>
      <c r="AF81" s="48" t="str">
        <f t="shared" si="16"/>
        <v/>
      </c>
      <c r="AG81" s="224" t="str">
        <f>IFERROR(LOOKUP(LOOKUP(2,1/(AH81:AH87&lt;&gt;""),AH81:AH87),'[31]Opciones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 t="shared" si="12"/>
        <v xml:space="preserve">  </v>
      </c>
      <c r="W82" s="47" t="str">
        <f t="shared" si="15"/>
        <v/>
      </c>
      <c r="X82" s="69"/>
      <c r="Y82" s="69"/>
      <c r="Z82" s="48" t="str">
        <f t="shared" si="13"/>
        <v/>
      </c>
      <c r="AA82" s="69"/>
      <c r="AB82" s="69"/>
      <c r="AC82" s="69"/>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si="12"/>
        <v xml:space="preserve">  </v>
      </c>
      <c r="W83" s="47" t="str">
        <f t="shared" si="15"/>
        <v/>
      </c>
      <c r="X83" s="69"/>
      <c r="Y83" s="69"/>
      <c r="Z83" s="48" t="str">
        <f t="shared" si="13"/>
        <v/>
      </c>
      <c r="AA83" s="69"/>
      <c r="AB83" s="69"/>
      <c r="AC83" s="69"/>
      <c r="AD83" s="49" t="str">
        <f t="shared" si="17"/>
        <v/>
      </c>
      <c r="AE83" s="224"/>
      <c r="AF83" s="48" t="str">
        <f t="shared" si="16"/>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12"/>
        <v xml:space="preserve">  </v>
      </c>
      <c r="W84" s="47" t="str">
        <f t="shared" si="15"/>
        <v/>
      </c>
      <c r="X84" s="69"/>
      <c r="Y84" s="69"/>
      <c r="Z84" s="48" t="str">
        <f t="shared" si="13"/>
        <v/>
      </c>
      <c r="AA84" s="69"/>
      <c r="AB84" s="69"/>
      <c r="AC84" s="69"/>
      <c r="AD84" s="49" t="str">
        <f t="shared" si="17"/>
        <v/>
      </c>
      <c r="AE84" s="224"/>
      <c r="AF84" s="48" t="str">
        <f t="shared" si="16"/>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12"/>
        <v xml:space="preserve">  </v>
      </c>
      <c r="W85" s="47" t="str">
        <f t="shared" si="15"/>
        <v/>
      </c>
      <c r="X85" s="69"/>
      <c r="Y85" s="69"/>
      <c r="Z85" s="48" t="str">
        <f t="shared" si="13"/>
        <v/>
      </c>
      <c r="AA85" s="69"/>
      <c r="AB85" s="69"/>
      <c r="AC85" s="69"/>
      <c r="AD85" s="49" t="str">
        <f t="shared" si="17"/>
        <v/>
      </c>
      <c r="AE85" s="224"/>
      <c r="AF85" s="48" t="str">
        <f t="shared" si="16"/>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12"/>
        <v xml:space="preserve">  </v>
      </c>
      <c r="W86" s="47" t="str">
        <f t="shared" si="15"/>
        <v/>
      </c>
      <c r="X86" s="69"/>
      <c r="Y86" s="69"/>
      <c r="Z86" s="48" t="str">
        <f t="shared" si="13"/>
        <v/>
      </c>
      <c r="AA86" s="69"/>
      <c r="AB86" s="69"/>
      <c r="AC86" s="69"/>
      <c r="AD86" s="49" t="str">
        <f t="shared" si="17"/>
        <v/>
      </c>
      <c r="AE86" s="224"/>
      <c r="AF86" s="48" t="str">
        <f t="shared" si="16"/>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12"/>
        <v xml:space="preserve">  </v>
      </c>
      <c r="W87" s="47" t="str">
        <f t="shared" si="15"/>
        <v/>
      </c>
      <c r="X87" s="69"/>
      <c r="Y87" s="69"/>
      <c r="Z87" s="48" t="str">
        <f t="shared" si="13"/>
        <v/>
      </c>
      <c r="AA87" s="69"/>
      <c r="AB87" s="69"/>
      <c r="AC87" s="69"/>
      <c r="AD87" s="49" t="str">
        <f t="shared" si="17"/>
        <v/>
      </c>
      <c r="AE87" s="224"/>
      <c r="AF87" s="48" t="str">
        <f t="shared" si="16"/>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IF(NOT(ISERROR(MATCH(M88,'[31]Tabla Impacto'!$B$222:$B$224,0))),'[31]Tabla Impacto'!$F$224,M88)</f>
        <v>0</v>
      </c>
      <c r="O88" s="310" t="str">
        <f>IF(OR(N88='[31]Tabla Impacto'!$C$12,N88='[31]Tabla Impacto'!$D$12),"Leve",IF(OR(N88='[31]Tabla Impacto'!$C$13,N88='[31]Tabla Impacto'!$D$13),"Menor",IF(OR(N88='[31]Tabla Impacto'!$C$14,N88='[31]Tabla Impacto'!$D$14),"Moderado",IF(OR(N88='[31]Tabla Impacto'!$C$15,N88='[31]Tabla Impacto'!$D$15),"Mayor",IF(OR(N88='[31]Tabla Impacto'!$C$16,N88='[31]Tabla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 t="shared" si="12"/>
        <v xml:space="preserve">  </v>
      </c>
      <c r="W88" s="47" t="str">
        <f t="shared" si="15"/>
        <v/>
      </c>
      <c r="X88" s="69"/>
      <c r="Y88" s="69"/>
      <c r="Z88" s="48" t="str">
        <f t="shared" si="13"/>
        <v/>
      </c>
      <c r="AA88" s="69"/>
      <c r="AB88" s="69"/>
      <c r="AC88" s="69"/>
      <c r="AD88" s="49" t="str">
        <f>IFERROR(IF(W88="Probabilidad",(L88-(+L88*Z88)),IF(W88="Impacto",L88,"")),"")</f>
        <v/>
      </c>
      <c r="AE88" s="224" t="str">
        <f>IFERROR(LOOKUP(LOOKUP(2,1/(AD88:AD94&lt;&gt;""),AD88:AD94),'[31]Opciones Tratamiento'!$I$2:$I$6,'[31]Opciones Tratamiento'!$J$2:$J$6),"")</f>
        <v/>
      </c>
      <c r="AF88" s="48" t="str">
        <f t="shared" si="16"/>
        <v/>
      </c>
      <c r="AG88" s="224" t="str">
        <f>IFERROR(LOOKUP(LOOKUP(2,1/(AH88:AH94&lt;&gt;""),AH88:AH94),'[31]Opciones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 t="shared" si="12"/>
        <v xml:space="preserve">  </v>
      </c>
      <c r="W89" s="47" t="str">
        <f t="shared" si="15"/>
        <v/>
      </c>
      <c r="X89" s="69"/>
      <c r="Y89" s="69"/>
      <c r="Z89" s="48" t="str">
        <f t="shared" si="13"/>
        <v/>
      </c>
      <c r="AA89" s="69"/>
      <c r="AB89" s="69"/>
      <c r="AC89" s="69"/>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si="12"/>
        <v xml:space="preserve">  </v>
      </c>
      <c r="W90" s="47" t="str">
        <f t="shared" si="15"/>
        <v/>
      </c>
      <c r="X90" s="69"/>
      <c r="Y90" s="69"/>
      <c r="Z90" s="48" t="str">
        <f t="shared" si="13"/>
        <v/>
      </c>
      <c r="AA90" s="69"/>
      <c r="AB90" s="69"/>
      <c r="AC90" s="69"/>
      <c r="AD90" s="49" t="str">
        <f t="shared" si="18"/>
        <v/>
      </c>
      <c r="AE90" s="224"/>
      <c r="AF90" s="48" t="str">
        <f t="shared" si="16"/>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12"/>
        <v xml:space="preserve">  </v>
      </c>
      <c r="W91" s="47" t="str">
        <f t="shared" si="15"/>
        <v/>
      </c>
      <c r="X91" s="69"/>
      <c r="Y91" s="69"/>
      <c r="Z91" s="48" t="str">
        <f t="shared" si="13"/>
        <v/>
      </c>
      <c r="AA91" s="69"/>
      <c r="AB91" s="69"/>
      <c r="AC91" s="69"/>
      <c r="AD91" s="49" t="str">
        <f t="shared" si="18"/>
        <v/>
      </c>
      <c r="AE91" s="224"/>
      <c r="AF91" s="48" t="str">
        <f t="shared" si="16"/>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12"/>
        <v xml:space="preserve">  </v>
      </c>
      <c r="W92" s="47" t="str">
        <f t="shared" si="15"/>
        <v/>
      </c>
      <c r="X92" s="69"/>
      <c r="Y92" s="69"/>
      <c r="Z92" s="48" t="str">
        <f t="shared" si="13"/>
        <v/>
      </c>
      <c r="AA92" s="69"/>
      <c r="AB92" s="69"/>
      <c r="AC92" s="69"/>
      <c r="AD92" s="49" t="str">
        <f t="shared" si="18"/>
        <v/>
      </c>
      <c r="AE92" s="224"/>
      <c r="AF92" s="48" t="str">
        <f t="shared" si="16"/>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12"/>
        <v xml:space="preserve">  </v>
      </c>
      <c r="W93" s="47" t="str">
        <f t="shared" si="15"/>
        <v/>
      </c>
      <c r="X93" s="69"/>
      <c r="Y93" s="69"/>
      <c r="Z93" s="48" t="str">
        <f t="shared" si="13"/>
        <v/>
      </c>
      <c r="AA93" s="69"/>
      <c r="AB93" s="69"/>
      <c r="AC93" s="69"/>
      <c r="AD93" s="49" t="str">
        <f t="shared" si="18"/>
        <v/>
      </c>
      <c r="AE93" s="224"/>
      <c r="AF93" s="48" t="str">
        <f t="shared" si="16"/>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12"/>
        <v xml:space="preserve">  </v>
      </c>
      <c r="W94" s="47" t="str">
        <f t="shared" si="15"/>
        <v/>
      </c>
      <c r="X94" s="69"/>
      <c r="Y94" s="69"/>
      <c r="Z94" s="48" t="str">
        <f t="shared" si="13"/>
        <v/>
      </c>
      <c r="AA94" s="69"/>
      <c r="AB94" s="69"/>
      <c r="AC94" s="69"/>
      <c r="AD94" s="49" t="str">
        <f t="shared" si="18"/>
        <v/>
      </c>
      <c r="AE94" s="224"/>
      <c r="AF94" s="48" t="str">
        <f t="shared" si="16"/>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2qJGbITEi71sdj0dzhpYs8X7pBkVgXBEqsPqN0yfKl8GTd74H3Pa5xzz4ETZs/4CyBNx68ym/BtnvhHsYfC84w==" saltValue="Vov+qSdDAgK7D2w9ACz1Qw==" spinCount="100000" sheet="1" objects="1" scenarios="1"/>
  <mergeCells count="335">
    <mergeCell ref="AP88:AP94"/>
    <mergeCell ref="AQ88:AS94"/>
    <mergeCell ref="F7:K7"/>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5:E5"/>
    <mergeCell ref="F5:AS5"/>
    <mergeCell ref="A6:E6"/>
    <mergeCell ref="F6:AS6"/>
    <mergeCell ref="A7:E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K9:K10"/>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A46:A52"/>
    <mergeCell ref="C46:C52"/>
    <mergeCell ref="D46:D52"/>
    <mergeCell ref="E46:E52"/>
    <mergeCell ref="F46:F52"/>
    <mergeCell ref="G46:G52"/>
    <mergeCell ref="H46:H52"/>
    <mergeCell ref="I46:I52"/>
    <mergeCell ref="J46:J52"/>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L9:L10"/>
    <mergeCell ref="M9:M10"/>
    <mergeCell ref="A11:A17"/>
    <mergeCell ref="C11:C17"/>
    <mergeCell ref="D11:D17"/>
    <mergeCell ref="E11:E17"/>
    <mergeCell ref="L11:L17"/>
    <mergeCell ref="M11:M17"/>
    <mergeCell ref="A25:A31"/>
    <mergeCell ref="C25:C31"/>
    <mergeCell ref="D25:D31"/>
    <mergeCell ref="E25:E31"/>
    <mergeCell ref="F25:F31"/>
    <mergeCell ref="G25:G31"/>
    <mergeCell ref="I9:I10"/>
    <mergeCell ref="F11:F17"/>
    <mergeCell ref="G11:G17"/>
    <mergeCell ref="H11:H17"/>
    <mergeCell ref="I11:I17"/>
    <mergeCell ref="J11:J17"/>
    <mergeCell ref="K11:K17"/>
    <mergeCell ref="A18:A24"/>
    <mergeCell ref="C18:C24"/>
    <mergeCell ref="D18:D24"/>
    <mergeCell ref="A32:A38"/>
    <mergeCell ref="C32:C38"/>
    <mergeCell ref="D32:D38"/>
    <mergeCell ref="E32:E38"/>
    <mergeCell ref="F32:F38"/>
    <mergeCell ref="G32:G38"/>
    <mergeCell ref="H32:H38"/>
    <mergeCell ref="A9:A10"/>
    <mergeCell ref="B9:B10"/>
    <mergeCell ref="C9:C10"/>
    <mergeCell ref="D9:D10"/>
    <mergeCell ref="E9:E10"/>
    <mergeCell ref="F9:F10"/>
    <mergeCell ref="G9:G10"/>
    <mergeCell ref="H9:H10"/>
    <mergeCell ref="E18:E24"/>
    <mergeCell ref="F18:F24"/>
    <mergeCell ref="G18:G24"/>
    <mergeCell ref="H18:H24"/>
    <mergeCell ref="C1:Q1"/>
    <mergeCell ref="R1:AO4"/>
    <mergeCell ref="AP1:AS1"/>
    <mergeCell ref="C2:Q2"/>
    <mergeCell ref="AP2:AS2"/>
    <mergeCell ref="C3:Q3"/>
    <mergeCell ref="AP3:AS3"/>
    <mergeCell ref="C4:Q4"/>
    <mergeCell ref="AP4:AS4"/>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s>
  <conditionalFormatting sqref="AG81">
    <cfRule type="cellIs" dxfId="4523" priority="6" operator="equal">
      <formula>"Catastrófico"</formula>
    </cfRule>
    <cfRule type="cellIs" dxfId="4522" priority="7" operator="equal">
      <formula>"Mayor"</formula>
    </cfRule>
    <cfRule type="cellIs" dxfId="4521" priority="8" operator="equal">
      <formula>"Moderado"</formula>
    </cfRule>
    <cfRule type="cellIs" dxfId="4520" priority="9" operator="equal">
      <formula>"Menor"</formula>
    </cfRule>
    <cfRule type="cellIs" dxfId="4519" priority="10" operator="equal">
      <formula>"Leve"</formula>
    </cfRule>
  </conditionalFormatting>
  <conditionalFormatting sqref="AG88">
    <cfRule type="cellIs" dxfId="4518" priority="1" operator="equal">
      <formula>"Catastrófico"</formula>
    </cfRule>
    <cfRule type="cellIs" dxfId="4517" priority="2" operator="equal">
      <formula>"Mayor"</formula>
    </cfRule>
    <cfRule type="cellIs" dxfId="4516" priority="3" operator="equal">
      <formula>"Moderado"</formula>
    </cfRule>
    <cfRule type="cellIs" dxfId="4515" priority="4" operator="equal">
      <formula>"Menor"</formula>
    </cfRule>
    <cfRule type="cellIs" dxfId="4514" priority="5" operator="equal">
      <formula>"Leve"</formula>
    </cfRule>
  </conditionalFormatting>
  <conditionalFormatting sqref="K11">
    <cfRule type="cellIs" dxfId="4513" priority="339" operator="equal">
      <formula>"Muy Alta"</formula>
    </cfRule>
    <cfRule type="cellIs" dxfId="4512" priority="340" operator="equal">
      <formula>"Alta"</formula>
    </cfRule>
    <cfRule type="cellIs" dxfId="4511" priority="341" operator="equal">
      <formula>"Media"</formula>
    </cfRule>
    <cfRule type="cellIs" dxfId="4510" priority="342" operator="equal">
      <formula>"Baja"</formula>
    </cfRule>
    <cfRule type="cellIs" dxfId="4509" priority="343" operator="equal">
      <formula>"Muy Baja"</formula>
    </cfRule>
  </conditionalFormatting>
  <conditionalFormatting sqref="K18">
    <cfRule type="cellIs" dxfId="4508" priority="310" operator="equal">
      <formula>"Muy Alta"</formula>
    </cfRule>
    <cfRule type="cellIs" dxfId="4507" priority="311" operator="equal">
      <formula>"Alta"</formula>
    </cfRule>
    <cfRule type="cellIs" dxfId="4506" priority="312" operator="equal">
      <formula>"Media"</formula>
    </cfRule>
    <cfRule type="cellIs" dxfId="4505" priority="313" operator="equal">
      <formula>"Baja"</formula>
    </cfRule>
    <cfRule type="cellIs" dxfId="4504" priority="314" operator="equal">
      <formula>"Muy Baja"</formula>
    </cfRule>
  </conditionalFormatting>
  <conditionalFormatting sqref="K25">
    <cfRule type="cellIs" dxfId="4503" priority="281" operator="equal">
      <formula>"Muy Alta"</formula>
    </cfRule>
    <cfRule type="cellIs" dxfId="4502" priority="282" operator="equal">
      <formula>"Alta"</formula>
    </cfRule>
    <cfRule type="cellIs" dxfId="4501" priority="283" operator="equal">
      <formula>"Media"</formula>
    </cfRule>
    <cfRule type="cellIs" dxfId="4500" priority="284" operator="equal">
      <formula>"Baja"</formula>
    </cfRule>
    <cfRule type="cellIs" dxfId="4499" priority="285" operator="equal">
      <formula>"Muy Baja"</formula>
    </cfRule>
  </conditionalFormatting>
  <conditionalFormatting sqref="K32">
    <cfRule type="cellIs" dxfId="4498" priority="252" operator="equal">
      <formula>"Muy Alta"</formula>
    </cfRule>
    <cfRule type="cellIs" dxfId="4497" priority="253" operator="equal">
      <formula>"Alta"</formula>
    </cfRule>
    <cfRule type="cellIs" dxfId="4496" priority="254" operator="equal">
      <formula>"Media"</formula>
    </cfRule>
    <cfRule type="cellIs" dxfId="4495" priority="255" operator="equal">
      <formula>"Baja"</formula>
    </cfRule>
    <cfRule type="cellIs" dxfId="4494" priority="256" operator="equal">
      <formula>"Muy Baja"</formula>
    </cfRule>
  </conditionalFormatting>
  <conditionalFormatting sqref="K39">
    <cfRule type="cellIs" dxfId="4493" priority="223" operator="equal">
      <formula>"Muy Alta"</formula>
    </cfRule>
    <cfRule type="cellIs" dxfId="4492" priority="224" operator="equal">
      <formula>"Alta"</formula>
    </cfRule>
    <cfRule type="cellIs" dxfId="4491" priority="225" operator="equal">
      <formula>"Media"</formula>
    </cfRule>
    <cfRule type="cellIs" dxfId="4490" priority="226" operator="equal">
      <formula>"Baja"</formula>
    </cfRule>
    <cfRule type="cellIs" dxfId="4489" priority="227" operator="equal">
      <formula>"Muy Baja"</formula>
    </cfRule>
  </conditionalFormatting>
  <conditionalFormatting sqref="K46">
    <cfRule type="cellIs" dxfId="4488" priority="194" operator="equal">
      <formula>"Muy Alta"</formula>
    </cfRule>
    <cfRule type="cellIs" dxfId="4487" priority="195" operator="equal">
      <formula>"Alta"</formula>
    </cfRule>
    <cfRule type="cellIs" dxfId="4486" priority="196" operator="equal">
      <formula>"Media"</formula>
    </cfRule>
    <cfRule type="cellIs" dxfId="4485" priority="197" operator="equal">
      <formula>"Baja"</formula>
    </cfRule>
    <cfRule type="cellIs" dxfId="4484" priority="198" operator="equal">
      <formula>"Muy Baja"</formula>
    </cfRule>
  </conditionalFormatting>
  <conditionalFormatting sqref="K53">
    <cfRule type="cellIs" dxfId="4483" priority="165" operator="equal">
      <formula>"Muy Alta"</formula>
    </cfRule>
    <cfRule type="cellIs" dxfId="4482" priority="166" operator="equal">
      <formula>"Alta"</formula>
    </cfRule>
    <cfRule type="cellIs" dxfId="4481" priority="167" operator="equal">
      <formula>"Media"</formula>
    </cfRule>
    <cfRule type="cellIs" dxfId="4480" priority="168" operator="equal">
      <formula>"Baja"</formula>
    </cfRule>
    <cfRule type="cellIs" dxfId="4479" priority="169" operator="equal">
      <formula>"Muy Baja"</formula>
    </cfRule>
  </conditionalFormatting>
  <conditionalFormatting sqref="K60">
    <cfRule type="cellIs" dxfId="4478" priority="136" operator="equal">
      <formula>"Muy Alta"</formula>
    </cfRule>
    <cfRule type="cellIs" dxfId="4477" priority="137" operator="equal">
      <formula>"Alta"</formula>
    </cfRule>
    <cfRule type="cellIs" dxfId="4476" priority="138" operator="equal">
      <formula>"Media"</formula>
    </cfRule>
    <cfRule type="cellIs" dxfId="4475" priority="139" operator="equal">
      <formula>"Baja"</formula>
    </cfRule>
    <cfRule type="cellIs" dxfId="4474" priority="140" operator="equal">
      <formula>"Muy Baja"</formula>
    </cfRule>
  </conditionalFormatting>
  <conditionalFormatting sqref="N11">
    <cfRule type="containsText" dxfId="4473" priority="320" operator="containsText" text="❌">
      <formula>NOT(ISERROR(SEARCH("❌",N11)))</formula>
    </cfRule>
  </conditionalFormatting>
  <conditionalFormatting sqref="N18">
    <cfRule type="containsText" dxfId="4472" priority="291" operator="containsText" text="❌">
      <formula>NOT(ISERROR(SEARCH("❌",N18)))</formula>
    </cfRule>
  </conditionalFormatting>
  <conditionalFormatting sqref="N25">
    <cfRule type="containsText" dxfId="4471" priority="262" operator="containsText" text="❌">
      <formula>NOT(ISERROR(SEARCH("❌",N25)))</formula>
    </cfRule>
  </conditionalFormatting>
  <conditionalFormatting sqref="N32">
    <cfRule type="containsText" dxfId="4470" priority="233" operator="containsText" text="❌">
      <formula>NOT(ISERROR(SEARCH("❌",N32)))</formula>
    </cfRule>
  </conditionalFormatting>
  <conditionalFormatting sqref="N39">
    <cfRule type="containsText" dxfId="4469" priority="204" operator="containsText" text="❌">
      <formula>NOT(ISERROR(SEARCH("❌",N39)))</formula>
    </cfRule>
  </conditionalFormatting>
  <conditionalFormatting sqref="N46">
    <cfRule type="containsText" dxfId="4468" priority="175" operator="containsText" text="❌">
      <formula>NOT(ISERROR(SEARCH("❌",N46)))</formula>
    </cfRule>
  </conditionalFormatting>
  <conditionalFormatting sqref="N53">
    <cfRule type="containsText" dxfId="4467" priority="146" operator="containsText" text="❌">
      <formula>NOT(ISERROR(SEARCH("❌",N53)))</formula>
    </cfRule>
  </conditionalFormatting>
  <conditionalFormatting sqref="N60">
    <cfRule type="containsText" dxfId="4466" priority="117" operator="containsText" text="❌">
      <formula>NOT(ISERROR(SEARCH("❌",N60)))</formula>
    </cfRule>
  </conditionalFormatting>
  <conditionalFormatting sqref="O11">
    <cfRule type="cellIs" dxfId="4465" priority="344" operator="equal">
      <formula>"Catastrófico"</formula>
    </cfRule>
    <cfRule type="cellIs" dxfId="4464" priority="345" operator="equal">
      <formula>"Mayor"</formula>
    </cfRule>
    <cfRule type="cellIs" dxfId="4463" priority="346" operator="equal">
      <formula>"Moderado"</formula>
    </cfRule>
    <cfRule type="cellIs" dxfId="4462" priority="347" operator="equal">
      <formula>"Menor"</formula>
    </cfRule>
    <cfRule type="cellIs" dxfId="4461" priority="348" operator="equal">
      <formula>"Leve"</formula>
    </cfRule>
  </conditionalFormatting>
  <conditionalFormatting sqref="O18">
    <cfRule type="cellIs" dxfId="4460" priority="315" operator="equal">
      <formula>"Catastrófico"</formula>
    </cfRule>
    <cfRule type="cellIs" dxfId="4459" priority="316" operator="equal">
      <formula>"Mayor"</formula>
    </cfRule>
    <cfRule type="cellIs" dxfId="4458" priority="317" operator="equal">
      <formula>"Moderado"</formula>
    </cfRule>
    <cfRule type="cellIs" dxfId="4457" priority="318" operator="equal">
      <formula>"Menor"</formula>
    </cfRule>
    <cfRule type="cellIs" dxfId="4456" priority="319" operator="equal">
      <formula>"Leve"</formula>
    </cfRule>
  </conditionalFormatting>
  <conditionalFormatting sqref="O25">
    <cfRule type="cellIs" dxfId="4455" priority="286" operator="equal">
      <formula>"Catastrófico"</formula>
    </cfRule>
    <cfRule type="cellIs" dxfId="4454" priority="287" operator="equal">
      <formula>"Mayor"</formula>
    </cfRule>
    <cfRule type="cellIs" dxfId="4453" priority="288" operator="equal">
      <formula>"Moderado"</formula>
    </cfRule>
    <cfRule type="cellIs" dxfId="4452" priority="289" operator="equal">
      <formula>"Menor"</formula>
    </cfRule>
    <cfRule type="cellIs" dxfId="4451" priority="290" operator="equal">
      <formula>"Leve"</formula>
    </cfRule>
  </conditionalFormatting>
  <conditionalFormatting sqref="O32">
    <cfRule type="cellIs" dxfId="4450" priority="257" operator="equal">
      <formula>"Catastrófico"</formula>
    </cfRule>
    <cfRule type="cellIs" dxfId="4449" priority="258" operator="equal">
      <formula>"Mayor"</formula>
    </cfRule>
    <cfRule type="cellIs" dxfId="4448" priority="259" operator="equal">
      <formula>"Moderado"</formula>
    </cfRule>
    <cfRule type="cellIs" dxfId="4447" priority="260" operator="equal">
      <formula>"Menor"</formula>
    </cfRule>
    <cfRule type="cellIs" dxfId="4446" priority="261" operator="equal">
      <formula>"Leve"</formula>
    </cfRule>
  </conditionalFormatting>
  <conditionalFormatting sqref="O39">
    <cfRule type="cellIs" dxfId="4445" priority="228" operator="equal">
      <formula>"Catastrófico"</formula>
    </cfRule>
    <cfRule type="cellIs" dxfId="4444" priority="229" operator="equal">
      <formula>"Mayor"</formula>
    </cfRule>
    <cfRule type="cellIs" dxfId="4443" priority="230" operator="equal">
      <formula>"Moderado"</formula>
    </cfRule>
    <cfRule type="cellIs" dxfId="4442" priority="231" operator="equal">
      <formula>"Menor"</formula>
    </cfRule>
    <cfRule type="cellIs" dxfId="4441" priority="232" operator="equal">
      <formula>"Leve"</formula>
    </cfRule>
  </conditionalFormatting>
  <conditionalFormatting sqref="O46">
    <cfRule type="cellIs" dxfId="4440" priority="199" operator="equal">
      <formula>"Catastrófico"</formula>
    </cfRule>
    <cfRule type="cellIs" dxfId="4439" priority="200" operator="equal">
      <formula>"Mayor"</formula>
    </cfRule>
    <cfRule type="cellIs" dxfId="4438" priority="201" operator="equal">
      <formula>"Moderado"</formula>
    </cfRule>
    <cfRule type="cellIs" dxfId="4437" priority="202" operator="equal">
      <formula>"Menor"</formula>
    </cfRule>
    <cfRule type="cellIs" dxfId="4436" priority="203" operator="equal">
      <formula>"Leve"</formula>
    </cfRule>
  </conditionalFormatting>
  <conditionalFormatting sqref="O53">
    <cfRule type="cellIs" dxfId="4435" priority="170" operator="equal">
      <formula>"Catastrófico"</formula>
    </cfRule>
    <cfRule type="cellIs" dxfId="4434" priority="171" operator="equal">
      <formula>"Mayor"</formula>
    </cfRule>
    <cfRule type="cellIs" dxfId="4433" priority="172" operator="equal">
      <formula>"Moderado"</formula>
    </cfRule>
    <cfRule type="cellIs" dxfId="4432" priority="173" operator="equal">
      <formula>"Menor"</formula>
    </cfRule>
    <cfRule type="cellIs" dxfId="4431" priority="174" operator="equal">
      <formula>"Leve"</formula>
    </cfRule>
  </conditionalFormatting>
  <conditionalFormatting sqref="O60">
    <cfRule type="cellIs" dxfId="4430" priority="141" operator="equal">
      <formula>"Catastrófico"</formula>
    </cfRule>
    <cfRule type="cellIs" dxfId="4429" priority="142" operator="equal">
      <formula>"Mayor"</formula>
    </cfRule>
    <cfRule type="cellIs" dxfId="4428" priority="143" operator="equal">
      <formula>"Moderado"</formula>
    </cfRule>
    <cfRule type="cellIs" dxfId="4427" priority="144" operator="equal">
      <formula>"Menor"</formula>
    </cfRule>
    <cfRule type="cellIs" dxfId="4426" priority="145" operator="equal">
      <formula>"Leve"</formula>
    </cfRule>
  </conditionalFormatting>
  <conditionalFormatting sqref="Q11">
    <cfRule type="cellIs" dxfId="4425" priority="335" operator="equal">
      <formula>"Extremo"</formula>
    </cfRule>
    <cfRule type="cellIs" dxfId="4424" priority="336" operator="equal">
      <formula>"Alto"</formula>
    </cfRule>
    <cfRule type="cellIs" dxfId="4423" priority="337" operator="equal">
      <formula>"Moderado"</formula>
    </cfRule>
    <cfRule type="cellIs" dxfId="4422" priority="338" operator="equal">
      <formula>"Bajo"</formula>
    </cfRule>
  </conditionalFormatting>
  <conditionalFormatting sqref="Q18">
    <cfRule type="cellIs" dxfId="4421" priority="306" operator="equal">
      <formula>"Extremo"</formula>
    </cfRule>
    <cfRule type="cellIs" dxfId="4420" priority="307" operator="equal">
      <formula>"Alto"</formula>
    </cfRule>
    <cfRule type="cellIs" dxfId="4419" priority="308" operator="equal">
      <formula>"Moderado"</formula>
    </cfRule>
    <cfRule type="cellIs" dxfId="4418" priority="309" operator="equal">
      <formula>"Bajo"</formula>
    </cfRule>
  </conditionalFormatting>
  <conditionalFormatting sqref="Q25">
    <cfRule type="cellIs" dxfId="4417" priority="277" operator="equal">
      <formula>"Extremo"</formula>
    </cfRule>
    <cfRule type="cellIs" dxfId="4416" priority="278" operator="equal">
      <formula>"Alto"</formula>
    </cfRule>
    <cfRule type="cellIs" dxfId="4415" priority="279" operator="equal">
      <formula>"Moderado"</formula>
    </cfRule>
    <cfRule type="cellIs" dxfId="4414" priority="280" operator="equal">
      <formula>"Bajo"</formula>
    </cfRule>
  </conditionalFormatting>
  <conditionalFormatting sqref="Q32">
    <cfRule type="cellIs" dxfId="4413" priority="248" operator="equal">
      <formula>"Extremo"</formula>
    </cfRule>
    <cfRule type="cellIs" dxfId="4412" priority="249" operator="equal">
      <formula>"Alto"</formula>
    </cfRule>
    <cfRule type="cellIs" dxfId="4411" priority="250" operator="equal">
      <formula>"Moderado"</formula>
    </cfRule>
    <cfRule type="cellIs" dxfId="4410" priority="251" operator="equal">
      <formula>"Bajo"</formula>
    </cfRule>
  </conditionalFormatting>
  <conditionalFormatting sqref="Q39">
    <cfRule type="cellIs" dxfId="4409" priority="219" operator="equal">
      <formula>"Extremo"</formula>
    </cfRule>
    <cfRule type="cellIs" dxfId="4408" priority="220" operator="equal">
      <formula>"Alto"</formula>
    </cfRule>
    <cfRule type="cellIs" dxfId="4407" priority="221" operator="equal">
      <formula>"Moderado"</formula>
    </cfRule>
    <cfRule type="cellIs" dxfId="4406" priority="222" operator="equal">
      <formula>"Bajo"</formula>
    </cfRule>
  </conditionalFormatting>
  <conditionalFormatting sqref="Q46">
    <cfRule type="cellIs" dxfId="4405" priority="190" operator="equal">
      <formula>"Extremo"</formula>
    </cfRule>
    <cfRule type="cellIs" dxfId="4404" priority="191" operator="equal">
      <formula>"Alto"</formula>
    </cfRule>
    <cfRule type="cellIs" dxfId="4403" priority="192" operator="equal">
      <formula>"Moderado"</formula>
    </cfRule>
    <cfRule type="cellIs" dxfId="4402" priority="193" operator="equal">
      <formula>"Bajo"</formula>
    </cfRule>
  </conditionalFormatting>
  <conditionalFormatting sqref="Q53">
    <cfRule type="cellIs" dxfId="4401" priority="161" operator="equal">
      <formula>"Extremo"</formula>
    </cfRule>
    <cfRule type="cellIs" dxfId="4400" priority="162" operator="equal">
      <formula>"Alto"</formula>
    </cfRule>
    <cfRule type="cellIs" dxfId="4399" priority="163" operator="equal">
      <formula>"Moderado"</formula>
    </cfRule>
    <cfRule type="cellIs" dxfId="4398" priority="164" operator="equal">
      <formula>"Bajo"</formula>
    </cfRule>
  </conditionalFormatting>
  <conditionalFormatting sqref="Q60">
    <cfRule type="cellIs" dxfId="4397" priority="132" operator="equal">
      <formula>"Extremo"</formula>
    </cfRule>
    <cfRule type="cellIs" dxfId="4396" priority="133" operator="equal">
      <formula>"Alto"</formula>
    </cfRule>
    <cfRule type="cellIs" dxfId="4395" priority="134" operator="equal">
      <formula>"Moderado"</formula>
    </cfRule>
    <cfRule type="cellIs" dxfId="4394" priority="135" operator="equal">
      <formula>"Bajo"</formula>
    </cfRule>
  </conditionalFormatting>
  <conditionalFormatting sqref="AE11">
    <cfRule type="cellIs" dxfId="4393" priority="330" operator="equal">
      <formula>"Muy Alta"</formula>
    </cfRule>
    <cfRule type="cellIs" dxfId="4392" priority="331" operator="equal">
      <formula>"Alta"</formula>
    </cfRule>
    <cfRule type="cellIs" dxfId="4391" priority="332" operator="equal">
      <formula>"Media"</formula>
    </cfRule>
    <cfRule type="cellIs" dxfId="4390" priority="333" operator="equal">
      <formula>"Baja"</formula>
    </cfRule>
    <cfRule type="cellIs" dxfId="4389" priority="334" operator="equal">
      <formula>"Muy Baja"</formula>
    </cfRule>
  </conditionalFormatting>
  <conditionalFormatting sqref="AE18">
    <cfRule type="cellIs" dxfId="4388" priority="301" operator="equal">
      <formula>"Muy Alta"</formula>
    </cfRule>
    <cfRule type="cellIs" dxfId="4387" priority="302" operator="equal">
      <formula>"Alta"</formula>
    </cfRule>
    <cfRule type="cellIs" dxfId="4386" priority="303" operator="equal">
      <formula>"Media"</formula>
    </cfRule>
    <cfRule type="cellIs" dxfId="4385" priority="304" operator="equal">
      <formula>"Baja"</formula>
    </cfRule>
    <cfRule type="cellIs" dxfId="4384" priority="305" operator="equal">
      <formula>"Muy Baja"</formula>
    </cfRule>
  </conditionalFormatting>
  <conditionalFormatting sqref="AE25">
    <cfRule type="cellIs" dxfId="4383" priority="272" operator="equal">
      <formula>"Muy Alta"</formula>
    </cfRule>
    <cfRule type="cellIs" dxfId="4382" priority="273" operator="equal">
      <formula>"Alta"</formula>
    </cfRule>
    <cfRule type="cellIs" dxfId="4381" priority="274" operator="equal">
      <formula>"Media"</formula>
    </cfRule>
    <cfRule type="cellIs" dxfId="4380" priority="275" operator="equal">
      <formula>"Baja"</formula>
    </cfRule>
    <cfRule type="cellIs" dxfId="4379" priority="276" operator="equal">
      <formula>"Muy Baja"</formula>
    </cfRule>
  </conditionalFormatting>
  <conditionalFormatting sqref="AE32">
    <cfRule type="cellIs" dxfId="4378" priority="243" operator="equal">
      <formula>"Muy Alta"</formula>
    </cfRule>
    <cfRule type="cellIs" dxfId="4377" priority="244" operator="equal">
      <formula>"Alta"</formula>
    </cfRule>
    <cfRule type="cellIs" dxfId="4376" priority="245" operator="equal">
      <formula>"Media"</formula>
    </cfRule>
    <cfRule type="cellIs" dxfId="4375" priority="246" operator="equal">
      <formula>"Baja"</formula>
    </cfRule>
    <cfRule type="cellIs" dxfId="4374" priority="247" operator="equal">
      <formula>"Muy Baja"</formula>
    </cfRule>
  </conditionalFormatting>
  <conditionalFormatting sqref="AE39">
    <cfRule type="cellIs" dxfId="4373" priority="214" operator="equal">
      <formula>"Muy Alta"</formula>
    </cfRule>
    <cfRule type="cellIs" dxfId="4372" priority="215" operator="equal">
      <formula>"Alta"</formula>
    </cfRule>
    <cfRule type="cellIs" dxfId="4371" priority="216" operator="equal">
      <formula>"Media"</formula>
    </cfRule>
    <cfRule type="cellIs" dxfId="4370" priority="217" operator="equal">
      <formula>"Baja"</formula>
    </cfRule>
    <cfRule type="cellIs" dxfId="4369" priority="218" operator="equal">
      <formula>"Muy Baja"</formula>
    </cfRule>
  </conditionalFormatting>
  <conditionalFormatting sqref="AE46">
    <cfRule type="cellIs" dxfId="4368" priority="185" operator="equal">
      <formula>"Muy Alta"</formula>
    </cfRule>
    <cfRule type="cellIs" dxfId="4367" priority="186" operator="equal">
      <formula>"Alta"</formula>
    </cfRule>
    <cfRule type="cellIs" dxfId="4366" priority="187" operator="equal">
      <formula>"Media"</formula>
    </cfRule>
    <cfRule type="cellIs" dxfId="4365" priority="188" operator="equal">
      <formula>"Baja"</formula>
    </cfRule>
    <cfRule type="cellIs" dxfId="4364" priority="189" operator="equal">
      <formula>"Muy Baja"</formula>
    </cfRule>
  </conditionalFormatting>
  <conditionalFormatting sqref="AE53">
    <cfRule type="cellIs" dxfId="4363" priority="156" operator="equal">
      <formula>"Muy Alta"</formula>
    </cfRule>
    <cfRule type="cellIs" dxfId="4362" priority="157" operator="equal">
      <formula>"Alta"</formula>
    </cfRule>
    <cfRule type="cellIs" dxfId="4361" priority="158" operator="equal">
      <formula>"Media"</formula>
    </cfRule>
    <cfRule type="cellIs" dxfId="4360" priority="159" operator="equal">
      <formula>"Baja"</formula>
    </cfRule>
    <cfRule type="cellIs" dxfId="4359" priority="160" operator="equal">
      <formula>"Muy Baja"</formula>
    </cfRule>
  </conditionalFormatting>
  <conditionalFormatting sqref="AE60">
    <cfRule type="cellIs" dxfId="4358" priority="127" operator="equal">
      <formula>"Muy Alta"</formula>
    </cfRule>
    <cfRule type="cellIs" dxfId="4357" priority="128" operator="equal">
      <formula>"Alta"</formula>
    </cfRule>
    <cfRule type="cellIs" dxfId="4356" priority="129" operator="equal">
      <formula>"Media"</formula>
    </cfRule>
    <cfRule type="cellIs" dxfId="4355" priority="130" operator="equal">
      <formula>"Baja"</formula>
    </cfRule>
    <cfRule type="cellIs" dxfId="4354" priority="131" operator="equal">
      <formula>"Muy Baja"</formula>
    </cfRule>
  </conditionalFormatting>
  <conditionalFormatting sqref="AG11">
    <cfRule type="cellIs" dxfId="4353" priority="325" operator="equal">
      <formula>"Catastrófico"</formula>
    </cfRule>
    <cfRule type="cellIs" dxfId="4352" priority="326" operator="equal">
      <formula>"Mayor"</formula>
    </cfRule>
    <cfRule type="cellIs" dxfId="4351" priority="327" operator="equal">
      <formula>"Moderado"</formula>
    </cfRule>
    <cfRule type="cellIs" dxfId="4350" priority="328" operator="equal">
      <formula>"Menor"</formula>
    </cfRule>
    <cfRule type="cellIs" dxfId="4349" priority="329" operator="equal">
      <formula>"Leve"</formula>
    </cfRule>
  </conditionalFormatting>
  <conditionalFormatting sqref="AG18">
    <cfRule type="cellIs" dxfId="4348" priority="296" operator="equal">
      <formula>"Catastrófico"</formula>
    </cfRule>
    <cfRule type="cellIs" dxfId="4347" priority="297" operator="equal">
      <formula>"Mayor"</formula>
    </cfRule>
    <cfRule type="cellIs" dxfId="4346" priority="298" operator="equal">
      <formula>"Moderado"</formula>
    </cfRule>
    <cfRule type="cellIs" dxfId="4345" priority="299" operator="equal">
      <formula>"Menor"</formula>
    </cfRule>
    <cfRule type="cellIs" dxfId="4344" priority="300" operator="equal">
      <formula>"Leve"</formula>
    </cfRule>
  </conditionalFormatting>
  <conditionalFormatting sqref="AG25">
    <cfRule type="cellIs" dxfId="4343" priority="267" operator="equal">
      <formula>"Catastrófico"</formula>
    </cfRule>
    <cfRule type="cellIs" dxfId="4342" priority="268" operator="equal">
      <formula>"Mayor"</formula>
    </cfRule>
    <cfRule type="cellIs" dxfId="4341" priority="269" operator="equal">
      <formula>"Moderado"</formula>
    </cfRule>
    <cfRule type="cellIs" dxfId="4340" priority="270" operator="equal">
      <formula>"Menor"</formula>
    </cfRule>
    <cfRule type="cellIs" dxfId="4339" priority="271" operator="equal">
      <formula>"Leve"</formula>
    </cfRule>
  </conditionalFormatting>
  <conditionalFormatting sqref="AG32">
    <cfRule type="cellIs" dxfId="4338" priority="238" operator="equal">
      <formula>"Catastrófico"</formula>
    </cfRule>
    <cfRule type="cellIs" dxfId="4337" priority="239" operator="equal">
      <formula>"Mayor"</formula>
    </cfRule>
    <cfRule type="cellIs" dxfId="4336" priority="240" operator="equal">
      <formula>"Moderado"</formula>
    </cfRule>
    <cfRule type="cellIs" dxfId="4335" priority="241" operator="equal">
      <formula>"Menor"</formula>
    </cfRule>
    <cfRule type="cellIs" dxfId="4334" priority="242" operator="equal">
      <formula>"Leve"</formula>
    </cfRule>
  </conditionalFormatting>
  <conditionalFormatting sqref="AG39">
    <cfRule type="cellIs" dxfId="4333" priority="209" operator="equal">
      <formula>"Catastrófico"</formula>
    </cfRule>
    <cfRule type="cellIs" dxfId="4332" priority="210" operator="equal">
      <formula>"Mayor"</formula>
    </cfRule>
    <cfRule type="cellIs" dxfId="4331" priority="211" operator="equal">
      <formula>"Moderado"</formula>
    </cfRule>
    <cfRule type="cellIs" dxfId="4330" priority="212" operator="equal">
      <formula>"Menor"</formula>
    </cfRule>
    <cfRule type="cellIs" dxfId="4329" priority="213" operator="equal">
      <formula>"Leve"</formula>
    </cfRule>
  </conditionalFormatting>
  <conditionalFormatting sqref="AG46">
    <cfRule type="cellIs" dxfId="4328" priority="180" operator="equal">
      <formula>"Catastrófico"</formula>
    </cfRule>
    <cfRule type="cellIs" dxfId="4327" priority="181" operator="equal">
      <formula>"Mayor"</formula>
    </cfRule>
    <cfRule type="cellIs" dxfId="4326" priority="182" operator="equal">
      <formula>"Moderado"</formula>
    </cfRule>
    <cfRule type="cellIs" dxfId="4325" priority="183" operator="equal">
      <formula>"Menor"</formula>
    </cfRule>
    <cfRule type="cellIs" dxfId="4324" priority="184" operator="equal">
      <formula>"Leve"</formula>
    </cfRule>
  </conditionalFormatting>
  <conditionalFormatting sqref="AG53">
    <cfRule type="cellIs" dxfId="4323" priority="151" operator="equal">
      <formula>"Catastrófico"</formula>
    </cfRule>
    <cfRule type="cellIs" dxfId="4322" priority="152" operator="equal">
      <formula>"Mayor"</formula>
    </cfRule>
    <cfRule type="cellIs" dxfId="4321" priority="153" operator="equal">
      <formula>"Moderado"</formula>
    </cfRule>
    <cfRule type="cellIs" dxfId="4320" priority="154" operator="equal">
      <formula>"Menor"</formula>
    </cfRule>
    <cfRule type="cellIs" dxfId="4319" priority="155" operator="equal">
      <formula>"Leve"</formula>
    </cfRule>
  </conditionalFormatting>
  <conditionalFormatting sqref="AG60">
    <cfRule type="cellIs" dxfId="4318" priority="122" operator="equal">
      <formula>"Catastrófico"</formula>
    </cfRule>
    <cfRule type="cellIs" dxfId="4317" priority="123" operator="equal">
      <formula>"Mayor"</formula>
    </cfRule>
    <cfRule type="cellIs" dxfId="4316" priority="124" operator="equal">
      <formula>"Moderado"</formula>
    </cfRule>
    <cfRule type="cellIs" dxfId="4315" priority="125" operator="equal">
      <formula>"Menor"</formula>
    </cfRule>
    <cfRule type="cellIs" dxfId="4314" priority="126" operator="equal">
      <formula>"Leve"</formula>
    </cfRule>
  </conditionalFormatting>
  <conditionalFormatting sqref="AI11">
    <cfRule type="cellIs" dxfId="4313" priority="321" operator="equal">
      <formula>"Extremo"</formula>
    </cfRule>
    <cfRule type="cellIs" dxfId="4312" priority="322" operator="equal">
      <formula>"Alto"</formula>
    </cfRule>
    <cfRule type="cellIs" dxfId="4311" priority="323" operator="equal">
      <formula>"Moderado"</formula>
    </cfRule>
    <cfRule type="cellIs" dxfId="4310" priority="324" operator="equal">
      <formula>"Bajo"</formula>
    </cfRule>
  </conditionalFormatting>
  <conditionalFormatting sqref="AI18">
    <cfRule type="cellIs" dxfId="4309" priority="292" operator="equal">
      <formula>"Extremo"</formula>
    </cfRule>
    <cfRule type="cellIs" dxfId="4308" priority="293" operator="equal">
      <formula>"Alto"</formula>
    </cfRule>
    <cfRule type="cellIs" dxfId="4307" priority="294" operator="equal">
      <formula>"Moderado"</formula>
    </cfRule>
    <cfRule type="cellIs" dxfId="4306" priority="295" operator="equal">
      <formula>"Bajo"</formula>
    </cfRule>
  </conditionalFormatting>
  <conditionalFormatting sqref="AI25">
    <cfRule type="cellIs" dxfId="4305" priority="263" operator="equal">
      <formula>"Extremo"</formula>
    </cfRule>
    <cfRule type="cellIs" dxfId="4304" priority="264" operator="equal">
      <formula>"Alto"</formula>
    </cfRule>
    <cfRule type="cellIs" dxfId="4303" priority="265" operator="equal">
      <formula>"Moderado"</formula>
    </cfRule>
    <cfRule type="cellIs" dxfId="4302" priority="266" operator="equal">
      <formula>"Bajo"</formula>
    </cfRule>
  </conditionalFormatting>
  <conditionalFormatting sqref="AI32">
    <cfRule type="cellIs" dxfId="4301" priority="234" operator="equal">
      <formula>"Extremo"</formula>
    </cfRule>
    <cfRule type="cellIs" dxfId="4300" priority="235" operator="equal">
      <formula>"Alto"</formula>
    </cfRule>
    <cfRule type="cellIs" dxfId="4299" priority="236" operator="equal">
      <formula>"Moderado"</formula>
    </cfRule>
    <cfRule type="cellIs" dxfId="4298" priority="237" operator="equal">
      <formula>"Bajo"</formula>
    </cfRule>
  </conditionalFormatting>
  <conditionalFormatting sqref="AI39">
    <cfRule type="cellIs" dxfId="4297" priority="205" operator="equal">
      <formula>"Extremo"</formula>
    </cfRule>
    <cfRule type="cellIs" dxfId="4296" priority="206" operator="equal">
      <formula>"Alto"</formula>
    </cfRule>
    <cfRule type="cellIs" dxfId="4295" priority="207" operator="equal">
      <formula>"Moderado"</formula>
    </cfRule>
    <cfRule type="cellIs" dxfId="4294" priority="208" operator="equal">
      <formula>"Bajo"</formula>
    </cfRule>
  </conditionalFormatting>
  <conditionalFormatting sqref="AI46">
    <cfRule type="cellIs" dxfId="4293" priority="176" operator="equal">
      <formula>"Extremo"</formula>
    </cfRule>
    <cfRule type="cellIs" dxfId="4292" priority="177" operator="equal">
      <formula>"Alto"</formula>
    </cfRule>
    <cfRule type="cellIs" dxfId="4291" priority="178" operator="equal">
      <formula>"Moderado"</formula>
    </cfRule>
    <cfRule type="cellIs" dxfId="4290" priority="179" operator="equal">
      <formula>"Bajo"</formula>
    </cfRule>
  </conditionalFormatting>
  <conditionalFormatting sqref="AI53">
    <cfRule type="cellIs" dxfId="4289" priority="147" operator="equal">
      <formula>"Extremo"</formula>
    </cfRule>
    <cfRule type="cellIs" dxfId="4288" priority="148" operator="equal">
      <formula>"Alto"</formula>
    </cfRule>
    <cfRule type="cellIs" dxfId="4287" priority="149" operator="equal">
      <formula>"Moderado"</formula>
    </cfRule>
    <cfRule type="cellIs" dxfId="4286" priority="150" operator="equal">
      <formula>"Bajo"</formula>
    </cfRule>
  </conditionalFormatting>
  <conditionalFormatting sqref="AI60">
    <cfRule type="cellIs" dxfId="4285" priority="118" operator="equal">
      <formula>"Extremo"</formula>
    </cfRule>
    <cfRule type="cellIs" dxfId="4284" priority="119" operator="equal">
      <formula>"Alto"</formula>
    </cfRule>
    <cfRule type="cellIs" dxfId="4283" priority="120" operator="equal">
      <formula>"Moderado"</formula>
    </cfRule>
    <cfRule type="cellIs" dxfId="4282" priority="121" operator="equal">
      <formula>"Bajo"</formula>
    </cfRule>
  </conditionalFormatting>
  <conditionalFormatting sqref="K67">
    <cfRule type="cellIs" dxfId="4281" priority="107" operator="equal">
      <formula>"Muy Alta"</formula>
    </cfRule>
    <cfRule type="cellIs" dxfId="4280" priority="108" operator="equal">
      <formula>"Alta"</formula>
    </cfRule>
    <cfRule type="cellIs" dxfId="4279" priority="109" operator="equal">
      <formula>"Media"</formula>
    </cfRule>
    <cfRule type="cellIs" dxfId="4278" priority="110" operator="equal">
      <formula>"Baja"</formula>
    </cfRule>
    <cfRule type="cellIs" dxfId="4277" priority="111" operator="equal">
      <formula>"Muy Baja"</formula>
    </cfRule>
  </conditionalFormatting>
  <conditionalFormatting sqref="N67">
    <cfRule type="containsText" dxfId="4276" priority="88" operator="containsText" text="❌">
      <formula>NOT(ISERROR(SEARCH("❌",N67)))</formula>
    </cfRule>
  </conditionalFormatting>
  <conditionalFormatting sqref="O67">
    <cfRule type="cellIs" dxfId="4275" priority="112" operator="equal">
      <formula>"Catastrófico"</formula>
    </cfRule>
    <cfRule type="cellIs" dxfId="4274" priority="113" operator="equal">
      <formula>"Mayor"</formula>
    </cfRule>
    <cfRule type="cellIs" dxfId="4273" priority="114" operator="equal">
      <formula>"Moderado"</formula>
    </cfRule>
    <cfRule type="cellIs" dxfId="4272" priority="115" operator="equal">
      <formula>"Menor"</formula>
    </cfRule>
    <cfRule type="cellIs" dxfId="4271" priority="116" operator="equal">
      <formula>"Leve"</formula>
    </cfRule>
  </conditionalFormatting>
  <conditionalFormatting sqref="Q67">
    <cfRule type="cellIs" dxfId="4270" priority="103" operator="equal">
      <formula>"Extremo"</formula>
    </cfRule>
    <cfRule type="cellIs" dxfId="4269" priority="104" operator="equal">
      <formula>"Alto"</formula>
    </cfRule>
    <cfRule type="cellIs" dxfId="4268" priority="105" operator="equal">
      <formula>"Moderado"</formula>
    </cfRule>
    <cfRule type="cellIs" dxfId="4267" priority="106" operator="equal">
      <formula>"Bajo"</formula>
    </cfRule>
  </conditionalFormatting>
  <conditionalFormatting sqref="AE67">
    <cfRule type="cellIs" dxfId="4266" priority="98" operator="equal">
      <formula>"Muy Alta"</formula>
    </cfRule>
    <cfRule type="cellIs" dxfId="4265" priority="99" operator="equal">
      <formula>"Alta"</formula>
    </cfRule>
    <cfRule type="cellIs" dxfId="4264" priority="100" operator="equal">
      <formula>"Media"</formula>
    </cfRule>
    <cfRule type="cellIs" dxfId="4263" priority="101" operator="equal">
      <formula>"Baja"</formula>
    </cfRule>
    <cfRule type="cellIs" dxfId="4262" priority="102" operator="equal">
      <formula>"Muy Baja"</formula>
    </cfRule>
  </conditionalFormatting>
  <conditionalFormatting sqref="AG67">
    <cfRule type="cellIs" dxfId="4261" priority="93" operator="equal">
      <formula>"Catastrófico"</formula>
    </cfRule>
    <cfRule type="cellIs" dxfId="4260" priority="94" operator="equal">
      <formula>"Mayor"</formula>
    </cfRule>
    <cfRule type="cellIs" dxfId="4259" priority="95" operator="equal">
      <formula>"Moderado"</formula>
    </cfRule>
    <cfRule type="cellIs" dxfId="4258" priority="96" operator="equal">
      <formula>"Menor"</formula>
    </cfRule>
    <cfRule type="cellIs" dxfId="4257" priority="97" operator="equal">
      <formula>"Leve"</formula>
    </cfRule>
  </conditionalFormatting>
  <conditionalFormatting sqref="AI67">
    <cfRule type="cellIs" dxfId="4256" priority="89" operator="equal">
      <formula>"Extremo"</formula>
    </cfRule>
    <cfRule type="cellIs" dxfId="4255" priority="90" operator="equal">
      <formula>"Alto"</formula>
    </cfRule>
    <cfRule type="cellIs" dxfId="4254" priority="91" operator="equal">
      <formula>"Moderado"</formula>
    </cfRule>
    <cfRule type="cellIs" dxfId="4253" priority="92" operator="equal">
      <formula>"Bajo"</formula>
    </cfRule>
  </conditionalFormatting>
  <conditionalFormatting sqref="K74">
    <cfRule type="cellIs" dxfId="4252" priority="78" operator="equal">
      <formula>"Muy Alta"</formula>
    </cfRule>
    <cfRule type="cellIs" dxfId="4251" priority="79" operator="equal">
      <formula>"Alta"</formula>
    </cfRule>
    <cfRule type="cellIs" dxfId="4250" priority="80" operator="equal">
      <formula>"Media"</formula>
    </cfRule>
    <cfRule type="cellIs" dxfId="4249" priority="81" operator="equal">
      <formula>"Baja"</formula>
    </cfRule>
    <cfRule type="cellIs" dxfId="4248" priority="82" operator="equal">
      <formula>"Muy Baja"</formula>
    </cfRule>
  </conditionalFormatting>
  <conditionalFormatting sqref="N74">
    <cfRule type="containsText" dxfId="4247" priority="59" operator="containsText" text="❌">
      <formula>NOT(ISERROR(SEARCH("❌",N74)))</formula>
    </cfRule>
  </conditionalFormatting>
  <conditionalFormatting sqref="O74">
    <cfRule type="cellIs" dxfId="4246" priority="83" operator="equal">
      <formula>"Catastrófico"</formula>
    </cfRule>
    <cfRule type="cellIs" dxfId="4245" priority="84" operator="equal">
      <formula>"Mayor"</formula>
    </cfRule>
    <cfRule type="cellIs" dxfId="4244" priority="85" operator="equal">
      <formula>"Moderado"</formula>
    </cfRule>
    <cfRule type="cellIs" dxfId="4243" priority="86" operator="equal">
      <formula>"Menor"</formula>
    </cfRule>
    <cfRule type="cellIs" dxfId="4242" priority="87" operator="equal">
      <formula>"Leve"</formula>
    </cfRule>
  </conditionalFormatting>
  <conditionalFormatting sqref="Q74">
    <cfRule type="cellIs" dxfId="4241" priority="74" operator="equal">
      <formula>"Extremo"</formula>
    </cfRule>
    <cfRule type="cellIs" dxfId="4240" priority="75" operator="equal">
      <formula>"Alto"</formula>
    </cfRule>
    <cfRule type="cellIs" dxfId="4239" priority="76" operator="equal">
      <formula>"Moderado"</formula>
    </cfRule>
    <cfRule type="cellIs" dxfId="4238" priority="77" operator="equal">
      <formula>"Bajo"</formula>
    </cfRule>
  </conditionalFormatting>
  <conditionalFormatting sqref="AE74">
    <cfRule type="cellIs" dxfId="4237" priority="69" operator="equal">
      <formula>"Muy Alta"</formula>
    </cfRule>
    <cfRule type="cellIs" dxfId="4236" priority="70" operator="equal">
      <formula>"Alta"</formula>
    </cfRule>
    <cfRule type="cellIs" dxfId="4235" priority="71" operator="equal">
      <formula>"Media"</formula>
    </cfRule>
    <cfRule type="cellIs" dxfId="4234" priority="72" operator="equal">
      <formula>"Baja"</formula>
    </cfRule>
    <cfRule type="cellIs" dxfId="4233" priority="73" operator="equal">
      <formula>"Muy Baja"</formula>
    </cfRule>
  </conditionalFormatting>
  <conditionalFormatting sqref="AG74">
    <cfRule type="cellIs" dxfId="4232" priority="64" operator="equal">
      <formula>"Catastrófico"</formula>
    </cfRule>
    <cfRule type="cellIs" dxfId="4231" priority="65" operator="equal">
      <formula>"Mayor"</formula>
    </cfRule>
    <cfRule type="cellIs" dxfId="4230" priority="66" operator="equal">
      <formula>"Moderado"</formula>
    </cfRule>
    <cfRule type="cellIs" dxfId="4229" priority="67" operator="equal">
      <formula>"Menor"</formula>
    </cfRule>
    <cfRule type="cellIs" dxfId="4228" priority="68" operator="equal">
      <formula>"Leve"</formula>
    </cfRule>
  </conditionalFormatting>
  <conditionalFormatting sqref="AI74">
    <cfRule type="cellIs" dxfId="4227" priority="60" operator="equal">
      <formula>"Extremo"</formula>
    </cfRule>
    <cfRule type="cellIs" dxfId="4226" priority="61" operator="equal">
      <formula>"Alto"</formula>
    </cfRule>
    <cfRule type="cellIs" dxfId="4225" priority="62" operator="equal">
      <formula>"Moderado"</formula>
    </cfRule>
    <cfRule type="cellIs" dxfId="4224" priority="63" operator="equal">
      <formula>"Bajo"</formula>
    </cfRule>
  </conditionalFormatting>
  <conditionalFormatting sqref="K81">
    <cfRule type="cellIs" dxfId="4223" priority="49" operator="equal">
      <formula>"Muy Alta"</formula>
    </cfRule>
    <cfRule type="cellIs" dxfId="4222" priority="50" operator="equal">
      <formula>"Alta"</formula>
    </cfRule>
    <cfRule type="cellIs" dxfId="4221" priority="51" operator="equal">
      <formula>"Media"</formula>
    </cfRule>
    <cfRule type="cellIs" dxfId="4220" priority="52" operator="equal">
      <formula>"Baja"</formula>
    </cfRule>
    <cfRule type="cellIs" dxfId="4219" priority="53" operator="equal">
      <formula>"Muy Baja"</formula>
    </cfRule>
  </conditionalFormatting>
  <conditionalFormatting sqref="N81">
    <cfRule type="containsText" dxfId="4218" priority="39" operator="containsText" text="❌">
      <formula>NOT(ISERROR(SEARCH("❌",N81)))</formula>
    </cfRule>
  </conditionalFormatting>
  <conditionalFormatting sqref="O81">
    <cfRule type="cellIs" dxfId="4217" priority="54" operator="equal">
      <formula>"Catastrófico"</formula>
    </cfRule>
    <cfRule type="cellIs" dxfId="4216" priority="55" operator="equal">
      <formula>"Mayor"</formula>
    </cfRule>
    <cfRule type="cellIs" dxfId="4215" priority="56" operator="equal">
      <formula>"Moderado"</formula>
    </cfRule>
    <cfRule type="cellIs" dxfId="4214" priority="57" operator="equal">
      <formula>"Menor"</formula>
    </cfRule>
    <cfRule type="cellIs" dxfId="4213" priority="58" operator="equal">
      <formula>"Leve"</formula>
    </cfRule>
  </conditionalFormatting>
  <conditionalFormatting sqref="Q81">
    <cfRule type="cellIs" dxfId="4212" priority="45" operator="equal">
      <formula>"Extremo"</formula>
    </cfRule>
    <cfRule type="cellIs" dxfId="4211" priority="46" operator="equal">
      <formula>"Alto"</formula>
    </cfRule>
    <cfRule type="cellIs" dxfId="4210" priority="47" operator="equal">
      <formula>"Moderado"</formula>
    </cfRule>
    <cfRule type="cellIs" dxfId="4209" priority="48" operator="equal">
      <formula>"Bajo"</formula>
    </cfRule>
  </conditionalFormatting>
  <conditionalFormatting sqref="AE81">
    <cfRule type="cellIs" dxfId="4208" priority="40" operator="equal">
      <formula>"Muy Alta"</formula>
    </cfRule>
    <cfRule type="cellIs" dxfId="4207" priority="41" operator="equal">
      <formula>"Alta"</formula>
    </cfRule>
    <cfRule type="cellIs" dxfId="4206" priority="42" operator="equal">
      <formula>"Media"</formula>
    </cfRule>
    <cfRule type="cellIs" dxfId="4205" priority="43" operator="equal">
      <formula>"Baja"</formula>
    </cfRule>
    <cfRule type="cellIs" dxfId="4204" priority="44" operator="equal">
      <formula>"Muy Baja"</formula>
    </cfRule>
  </conditionalFormatting>
  <conditionalFormatting sqref="K88">
    <cfRule type="cellIs" dxfId="4203" priority="29" operator="equal">
      <formula>"Muy Alta"</formula>
    </cfRule>
    <cfRule type="cellIs" dxfId="4202" priority="30" operator="equal">
      <formula>"Alta"</formula>
    </cfRule>
    <cfRule type="cellIs" dxfId="4201" priority="31" operator="equal">
      <formula>"Media"</formula>
    </cfRule>
    <cfRule type="cellIs" dxfId="4200" priority="32" operator="equal">
      <formula>"Baja"</formula>
    </cfRule>
    <cfRule type="cellIs" dxfId="4199" priority="33" operator="equal">
      <formula>"Muy Baja"</formula>
    </cfRule>
  </conditionalFormatting>
  <conditionalFormatting sqref="N88">
    <cfRule type="containsText" dxfId="4198" priority="19" operator="containsText" text="❌">
      <formula>NOT(ISERROR(SEARCH("❌",N88)))</formula>
    </cfRule>
  </conditionalFormatting>
  <conditionalFormatting sqref="O88">
    <cfRule type="cellIs" dxfId="4197" priority="34" operator="equal">
      <formula>"Catastrófico"</formula>
    </cfRule>
    <cfRule type="cellIs" dxfId="4196" priority="35" operator="equal">
      <formula>"Mayor"</formula>
    </cfRule>
    <cfRule type="cellIs" dxfId="4195" priority="36" operator="equal">
      <formula>"Moderado"</formula>
    </cfRule>
    <cfRule type="cellIs" dxfId="4194" priority="37" operator="equal">
      <formula>"Menor"</formula>
    </cfRule>
    <cfRule type="cellIs" dxfId="4193" priority="38" operator="equal">
      <formula>"Leve"</formula>
    </cfRule>
  </conditionalFormatting>
  <conditionalFormatting sqref="Q88">
    <cfRule type="cellIs" dxfId="4192" priority="25" operator="equal">
      <formula>"Extremo"</formula>
    </cfRule>
    <cfRule type="cellIs" dxfId="4191" priority="26" operator="equal">
      <formula>"Alto"</formula>
    </cfRule>
    <cfRule type="cellIs" dxfId="4190" priority="27" operator="equal">
      <formula>"Moderado"</formula>
    </cfRule>
    <cfRule type="cellIs" dxfId="4189" priority="28" operator="equal">
      <formula>"Bajo"</formula>
    </cfRule>
  </conditionalFormatting>
  <conditionalFormatting sqref="AE88">
    <cfRule type="cellIs" dxfId="4188" priority="20" operator="equal">
      <formula>"Muy Alta"</formula>
    </cfRule>
    <cfRule type="cellIs" dxfId="4187" priority="21" operator="equal">
      <formula>"Alta"</formula>
    </cfRule>
    <cfRule type="cellIs" dxfId="4186" priority="22" operator="equal">
      <formula>"Media"</formula>
    </cfRule>
    <cfRule type="cellIs" dxfId="4185" priority="23" operator="equal">
      <formula>"Baja"</formula>
    </cfRule>
    <cfRule type="cellIs" dxfId="4184" priority="24" operator="equal">
      <formula>"Muy Baja"</formula>
    </cfRule>
  </conditionalFormatting>
  <conditionalFormatting sqref="AI81">
    <cfRule type="cellIs" dxfId="4183" priority="15" operator="equal">
      <formula>"Extremo"</formula>
    </cfRule>
    <cfRule type="cellIs" dxfId="4182" priority="16" operator="equal">
      <formula>"Alto"</formula>
    </cfRule>
    <cfRule type="cellIs" dxfId="4181" priority="17" operator="equal">
      <formula>"Moderado"</formula>
    </cfRule>
    <cfRule type="cellIs" dxfId="4180" priority="18" operator="equal">
      <formula>"Bajo"</formula>
    </cfRule>
  </conditionalFormatting>
  <conditionalFormatting sqref="AI88">
    <cfRule type="cellIs" dxfId="4179" priority="11" operator="equal">
      <formula>"Extremo"</formula>
    </cfRule>
    <cfRule type="cellIs" dxfId="4178" priority="12" operator="equal">
      <formula>"Alto"</formula>
    </cfRule>
    <cfRule type="cellIs" dxfId="4177" priority="13" operator="equal">
      <formula>"Moderado"</formula>
    </cfRule>
    <cfRule type="cellIs" dxfId="417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'D:\Descargas\[RIESGOS 14 DE ENERO GESTION DOCUMENTAL.xlsx]Opciones Tratamiento'!#REF!</xm:f>
          </x14:formula1>
          <xm:sqref>I11:I94 AJ53 AJ11 AJ18 AJ25 AJ32 AJ39 AJ46 AJ60 AJ67 AJ74 AJ81 AJ88 B11 C11:C94 AO11:AO94</xm:sqref>
        </x14:dataValidation>
        <x14:dataValidation type="list" allowBlank="1" showInputMessage="1" showErrorMessage="1">
          <x14:formula1>
            <xm:f>'D:\Descargas\[RIESGOS 14 DE ENERO GESTION DOCUMENTAL.xlsx]Tabla Impacto'!#REF!</xm:f>
          </x14:formula1>
          <xm:sqref>M11:M94</xm:sqref>
        </x14:dataValidation>
        <x14:dataValidation type="list" allowBlank="1" showInputMessage="1" showErrorMessage="1">
          <x14:formula1>
            <xm:f>'D:\Descargas\[RIESGOS 14 DE ENERO GESTION DOCUMENTAL.xlsx]Tabla Valoración controles'!#REF!</xm:f>
          </x14:formula1>
          <xm:sqref>X11:Y94 AA11:AC94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BN94"/>
  <sheetViews>
    <sheetView zoomScale="70" zoomScaleNormal="70" workbookViewId="0">
      <selection activeCell="H25" sqref="H25:H31"/>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1901</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121</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2.75" customHeight="1" thickBot="1">
      <c r="A7" s="262" t="s">
        <v>17</v>
      </c>
      <c r="B7" s="263"/>
      <c r="C7" s="263"/>
      <c r="D7" s="264"/>
      <c r="E7" s="265"/>
      <c r="F7" s="266" t="s">
        <v>1088</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1087</v>
      </c>
      <c r="C11" s="220" t="s">
        <v>93</v>
      </c>
      <c r="D11" s="220" t="s">
        <v>322</v>
      </c>
      <c r="E11" s="229" t="s">
        <v>334</v>
      </c>
      <c r="F11" s="229" t="s">
        <v>1089</v>
      </c>
      <c r="G11" s="229" t="s">
        <v>1090</v>
      </c>
      <c r="H11" s="302" t="str">
        <f>+CONCATENATE(E11," ",F11," ",G11)</f>
        <v>Posibilidad de afectación reputacional por la inadecuada  articulación y desconocimiento de los lineamientos rectores del subsistema de educación debido a la falta de continuidad del personal militar asignado al proceso de Gestión de Educación Militar .</v>
      </c>
      <c r="I11" s="232" t="s">
        <v>324</v>
      </c>
      <c r="J11" s="218">
        <v>51</v>
      </c>
      <c r="K11" s="309" t="str">
        <f>IF(J11&lt;=0,"",IF(J11&lt;=3,"Muy Baja",IF(J11&lt;=34,"Baja",IF(J11&lt;=600,"Media",IF(J11&lt;=6000,"Alta","Muy Alta")))))</f>
        <v>Media</v>
      </c>
      <c r="L11" s="305">
        <f>IF(K11="","",IF(K11="Muy Baja",0.2,IF(K11="Baja",0.4,IF(K11="Media",0.6,IF(K11="Alta",0.8,IF(K11="Muy Alta",1,))))))</f>
        <v>0.6</v>
      </c>
      <c r="M11" s="307" t="s">
        <v>1887</v>
      </c>
      <c r="N11" s="303" t="str">
        <f>IF(NOT(ISERROR(MATCH(M11,'[33]Tabla Impacto'!$B$222:$B$224,0))),'[33]Tabla Impacto'!$F$224,M11)</f>
        <v xml:space="preserve">     El riesgo afecta la imagen de la entidad internamente, de conocimiento general, nivel interno, de junta directiva y accionistas y/o de proveedores</v>
      </c>
      <c r="O11" s="309" t="str">
        <f>IF(OR(N11='[33]Tabla Impacto'!$C$12,N11='[33]Tabla Impacto'!$D$12),"Leve",IF(OR(N11='[33]Tabla Impacto'!$C$13,N11='[33]Tabla Impacto'!$D$13),"Menor",IF(OR(N11='[33]Tabla Impacto'!$C$14,N11='[33]Tabla Impacto'!$D$14),"Moderado",IF(OR(N11='[33]Tabla Impacto'!$C$15,N11='[33]Tabla Impacto'!$D$15),"Mayor",IF(OR(N11='[33]Tabla Impacto'!$C$16,N11='[33]Tabla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70" t="s">
        <v>94</v>
      </c>
      <c r="S11" s="66" t="s">
        <v>1091</v>
      </c>
      <c r="T11" s="66" t="s">
        <v>1092</v>
      </c>
      <c r="U11" s="66" t="s">
        <v>1902</v>
      </c>
      <c r="V11" s="73" t="str">
        <f t="shared" ref="V11:V74" si="0">+CONCATENATE(S11," ",T11," ",U11)</f>
        <v>El Director de Planeación Educación (DIPED) revisa semestralmente el seguimiento a las capacitaciones por parte de la Dirección de Educación del Comando de Educación y Doctrina (CEDOC) a las Unidades del Subsistema de Educación acerca de las directivas y lineamientos del proceso de gestión de educación militar que se encuentran vigentes, de acuerdo a la Circular  N° 2025232037656453,   con el propósito de realizar control al proceso de Gestión de Educación Militar, de no realizarse, se deben reprogramar para el mes siguiente, dejando como soporte de la revisión un informe de las capacitaciones realizadas por el CEDOC.</v>
      </c>
      <c r="W11" s="36" t="str">
        <f>IF(OR(X11="Preventivo",X11="Detectivo"),"Probabilidad",IF(X11="Correctivo","Impacto",""))</f>
        <v>Probabilidad</v>
      </c>
      <c r="X11" s="69" t="s">
        <v>53</v>
      </c>
      <c r="Y11" s="69" t="s">
        <v>54</v>
      </c>
      <c r="Z11" s="38" t="str">
        <f t="shared" ref="Z11:Z74" si="1">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IFERROR(LOOKUP(LOOKUP(2,1/(AD11:AD17&lt;&gt;""),AD11:AD17),'[33]Opciones Tratamiento'!$I$2:$I$6,'[33]Opciones Tratamiento'!$J$2:$J$6),"")</f>
        <v>Muy Baja</v>
      </c>
      <c r="AF11" s="41">
        <f>+AD11</f>
        <v>0.36</v>
      </c>
      <c r="AG11" s="313" t="str">
        <f>IFERROR(LOOKUP(LOOKUP(2,1/(AH11:AH17&lt;&gt;""),AH11:AH17),'[33]Opciones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442</v>
      </c>
      <c r="AK11" s="62"/>
      <c r="AL11" s="70"/>
      <c r="AM11" s="66"/>
      <c r="AN11" s="66"/>
      <c r="AO11" s="218" t="s">
        <v>59</v>
      </c>
      <c r="AP11" s="332"/>
      <c r="AQ11" s="335" t="s">
        <v>1093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63" t="s">
        <v>96</v>
      </c>
      <c r="S12" s="66" t="s">
        <v>1091</v>
      </c>
      <c r="T12" s="67" t="s">
        <v>1903</v>
      </c>
      <c r="U12" s="67" t="s">
        <v>1904</v>
      </c>
      <c r="V12" s="68" t="str">
        <f t="shared" si="0"/>
        <v>El Director de Planeación Educación (DIPED) verifica semestralmente el conocimiento de las directivas y lineamientos emitidos por el Departamento de Educación Militar, al Subsistema de Educación del Ejército Nacional, de acuerdo con la Circular No. 00001327 de 2020 del Departamento de Planeación (CEDE5),  con el fin de realizar seguimiento al conocimiento del personal que integra el Subsistema de Educación, de no realizarse, se deben reprogramar para el mes siguiente, dejando como soporte de la verificación un informe y circular.</v>
      </c>
      <c r="W12" s="47" t="str">
        <f t="shared" ref="W12:W75" si="2">IF(OR(X12="Preventivo",X12="Detectivo"),"Probabilidad",IF(X12="Correctivo","Impacto",""))</f>
        <v>Probabilidad</v>
      </c>
      <c r="X12" s="69" t="s">
        <v>53</v>
      </c>
      <c r="Y12" s="69" t="s">
        <v>54</v>
      </c>
      <c r="Z12" s="48" t="str">
        <f t="shared" si="1"/>
        <v>40%</v>
      </c>
      <c r="AA12" s="69" t="s">
        <v>55</v>
      </c>
      <c r="AB12" s="69" t="s">
        <v>56</v>
      </c>
      <c r="AC12" s="69" t="s">
        <v>57</v>
      </c>
      <c r="AD12" s="49">
        <f>IFERROR(IF(AND(W11="Probabilidad",W12="Probabilidad"),(AF11-(+AF11*Z12)),IF(W12="Probabilidad",(L11-(+L11*Z12)),IF(W12="Impacto",AF11,""))),"")</f>
        <v>0.216</v>
      </c>
      <c r="AE12" s="224"/>
      <c r="AF12" s="50">
        <f>+AD12</f>
        <v>0.216</v>
      </c>
      <c r="AG12" s="224"/>
      <c r="AH12" s="50" t="str">
        <f>IFERROR(IF(AND(W11="Impacto",W12="Impacto"),(AH11-(+AH11*Z12)),IF(W12="Impacto",(P11-(+P11*Z12)),IF(W12="Probabilidad",AH11,""))),"")</f>
        <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63" t="s">
        <v>98</v>
      </c>
      <c r="S13" s="66" t="s">
        <v>1091</v>
      </c>
      <c r="T13" s="67" t="s">
        <v>1094</v>
      </c>
      <c r="U13" s="67" t="s">
        <v>1905</v>
      </c>
      <c r="V13" s="68" t="str">
        <f t="shared" si="0"/>
        <v xml:space="preserve">El Director de Planeación Educación (DIPED) valida semestralmente la difusión de los lineamientos emitidos por el Departamento de Educación Militar al Subsistema de Educación de la Fuerza, de acuerdo con la Circular No. 00001327 de 2020 del Departamento de Planeación (CEDE5),  con el propósito de realizar seguimiento a los temas emitidos por el proceso, dejando como soporte de la validación un informe con la circular o boletín dirigida a las Unidades. </v>
      </c>
      <c r="W13" s="47" t="str">
        <f t="shared" si="2"/>
        <v>Probabilidad</v>
      </c>
      <c r="X13" s="69" t="s">
        <v>53</v>
      </c>
      <c r="Y13" s="69" t="s">
        <v>54</v>
      </c>
      <c r="Z13" s="48" t="str">
        <f t="shared" si="1"/>
        <v>40%</v>
      </c>
      <c r="AA13" s="69" t="s">
        <v>55</v>
      </c>
      <c r="AB13" s="69" t="s">
        <v>56</v>
      </c>
      <c r="AC13" s="69" t="s">
        <v>57</v>
      </c>
      <c r="AD13" s="49">
        <f>IFERROR(IF(AND(W11="Probabilidad",W12="Probabilidad",W13="Probabilidad"),(AF12-(+AF12*Z13)),IF(W13="Probabilidad",(L11-(+L11*Z13)),IF(W13="Impacto",AF12,""))),"")</f>
        <v>0.12959999999999999</v>
      </c>
      <c r="AE13" s="224"/>
      <c r="AF13" s="50">
        <f>+AD13</f>
        <v>0.12959999999999999</v>
      </c>
      <c r="AG13" s="224"/>
      <c r="AH13" s="50" t="str">
        <f>IFERROR(IF(AND(W11="Impacto",W12="Impacto",W13="Impacto"),(AH12-(+AH12*Z13)),IF(W13="Impacto",(P11-(+P11*Z13)),IF(W13="Probabilidad",AH12,""))),"")</f>
        <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2"/>
        <v/>
      </c>
      <c r="X14" s="69"/>
      <c r="Y14" s="69"/>
      <c r="Z14" s="48" t="str">
        <f t="shared" si="1"/>
        <v/>
      </c>
      <c r="AA14" s="69"/>
      <c r="AB14" s="69"/>
      <c r="AC14" s="69"/>
      <c r="AD14" s="49" t="str">
        <f>IFERROR(IF(AND(W11="Probabilidad",W12="Probabilidad",W13="Probabilidad",W14="Probabilidad"),(AF13-(+AF13*Z14)),IF(W14="Probabilidad",(L11-(+L11*Z14)),IF(W14="Impacto",AF13,""))),"")</f>
        <v/>
      </c>
      <c r="AE14" s="224"/>
      <c r="AF14" s="50" t="str">
        <f>+AD14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IF(OR(X15="Preventivo",X15="Detectivo"),"Probabilidad",IF(X15="Correctivo","Impacto",""))</f>
        <v/>
      </c>
      <c r="X15" s="69"/>
      <c r="Y15" s="69"/>
      <c r="Z15" s="48" t="str">
        <f t="shared" si="1"/>
        <v/>
      </c>
      <c r="AA15" s="69"/>
      <c r="AB15" s="69"/>
      <c r="AC15" s="69"/>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IF(OR(X16="Preventivo",X16="Detectivo"),"Probabilidad",IF(X16="Correctivo","Impacto",""))</f>
        <v/>
      </c>
      <c r="X16" s="69"/>
      <c r="Y16" s="69"/>
      <c r="Z16" s="48" t="str">
        <f t="shared" si="1"/>
        <v/>
      </c>
      <c r="AA16" s="69"/>
      <c r="AB16" s="69"/>
      <c r="AC16" s="69"/>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2"/>
        <v/>
      </c>
      <c r="X17" s="69"/>
      <c r="Y17" s="69"/>
      <c r="Z17" s="48" t="str">
        <f t="shared" si="1"/>
        <v/>
      </c>
      <c r="AA17" s="69"/>
      <c r="AB17" s="69"/>
      <c r="AC17" s="69"/>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93</v>
      </c>
      <c r="D18" s="220" t="s">
        <v>322</v>
      </c>
      <c r="E18" s="229" t="s">
        <v>334</v>
      </c>
      <c r="F18" s="230" t="s">
        <v>1906</v>
      </c>
      <c r="G18" s="230" t="s">
        <v>1907</v>
      </c>
      <c r="H18" s="231" t="str">
        <f>+CONCATENATE(E18," ",F18," ",G18)</f>
        <v>Posibilidad de afectación reputacional por debilidad de los procesos sistemáticos de autorregulación y de seguimiento permanente de los programas académicos, al interior de cada Escuela,  debido a la limitación en la mejora continua en el marco de los lineamientos del MEN, del CNA y del modelo de aseguramiento de la calidad.</v>
      </c>
      <c r="I18" s="232" t="s">
        <v>324</v>
      </c>
      <c r="J18" s="218">
        <v>48</v>
      </c>
      <c r="K18" s="310" t="str">
        <f>IF(J18&lt;=0,"",IF(J18&lt;=3,"Muy Baja",IF(J18&lt;=34,"Baja",IF(J18&lt;=600,"Media",IF(J18&lt;=6000,"Alta","Muy Alta")))))</f>
        <v>Media</v>
      </c>
      <c r="L18" s="306">
        <f>IF(K18="","",IF(K18="Muy Baja",0.2,IF(K18="Baja",0.4,IF(K18="Media",0.6,IF(K18="Alta",0.8,IF(K18="Muy Alta",1,))))))</f>
        <v>0.6</v>
      </c>
      <c r="M18" s="314" t="s">
        <v>1887</v>
      </c>
      <c r="N18" s="304" t="str">
        <f>IF(NOT(ISERROR(MATCH(M18,'[33]Tabla Impacto'!$B$222:$B$224,0))),'[33]Tabla Impacto'!$F$224,M18)</f>
        <v xml:space="preserve">     El riesgo afecta la imagen de la entidad internamente, de conocimiento general, nivel interno, de junta directiva y accionistas y/o de proveedores</v>
      </c>
      <c r="O18" s="310" t="str">
        <f>IF(OR(N18='[33]Tabla Impacto'!$C$12,N18='[33]Tabla Impacto'!$D$12),"Leve",IF(OR(N18='[33]Tabla Impacto'!$C$13,N18='[33]Tabla Impacto'!$D$13),"Menor",IF(OR(N18='[33]Tabla Impacto'!$C$14,N18='[33]Tabla Impacto'!$D$14),"Moderado",IF(OR(N18='[33]Tabla Impacto'!$C$15,N18='[33]Tabla Impacto'!$D$15),"Mayor",IF(OR(N18='[33]Tabla Impacto'!$C$16,N18='[33]Tabla Impacto'!$D$16),"Catastrófico","")))))</f>
        <v/>
      </c>
      <c r="P18" s="306" t="str">
        <f>IF(O18="","",IF(O18="Leve",0.2,IF(O18="Menor",0.4,IF(O18="Moderado",0.6,IF(O18="Mayor",0.8,IF(O18="Catastrófico",1,))))))</f>
        <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
      </c>
      <c r="R18" s="63" t="s">
        <v>94</v>
      </c>
      <c r="S18" s="67" t="s">
        <v>1095</v>
      </c>
      <c r="T18" s="52" t="s">
        <v>1096</v>
      </c>
      <c r="U18" s="67" t="s">
        <v>1908</v>
      </c>
      <c r="V18" s="68" t="str">
        <f t="shared" si="0"/>
        <v>El Oficial de Educación Complementaria/Superior de la Dirección de Educación (DIEDU),  verifica semestralmente los documentos y evidencias que, en cumplimiento de los decretos, acuerdos y lineamientos propios de la fuerza y del MEN–CESU–CNA, deben disponer las Escuelas para los procesos de autoevaluación, seguimiento y renovación de registro calificado y de acreditación en alta calidad,   con el fin de realizar seguimiento al cumplimientos de la normatividad por parte de las Unidades, caso de no efectuarse en la fecha establecida, la actividad deberá reprogramarse y documentarse formalmente, dejando como soporte de la verificación un informe.</v>
      </c>
      <c r="W18" s="47" t="str">
        <f t="shared" si="2"/>
        <v>Probabilidad</v>
      </c>
      <c r="X18" s="69" t="s">
        <v>53</v>
      </c>
      <c r="Y18" s="69" t="s">
        <v>54</v>
      </c>
      <c r="Z18" s="48" t="str">
        <f t="shared" si="1"/>
        <v>40%</v>
      </c>
      <c r="AA18" s="69" t="s">
        <v>55</v>
      </c>
      <c r="AB18" s="69" t="s">
        <v>56</v>
      </c>
      <c r="AC18" s="69" t="s">
        <v>57</v>
      </c>
      <c r="AD18" s="49">
        <f>IFERROR(IF(W18="Probabilidad",(L18-(+L18*Z18)),IF(W18="Impacto",L18,"")),"")</f>
        <v>0.36</v>
      </c>
      <c r="AE18" s="224" t="str">
        <f>IFERROR(LOOKUP(LOOKUP(2,1/(AD18:AD24&lt;&gt;""),AD18:AD24),'[33]Opciones Tratamiento'!$I$2:$I$6,'[33]Opciones Tratamiento'!$J$2:$J$6),"")</f>
        <v>Muy Baja</v>
      </c>
      <c r="AF18" s="48">
        <f t="shared" si="3"/>
        <v>0.36</v>
      </c>
      <c r="AG18" s="224" t="str">
        <f>IFERROR(LOOKUP(LOOKUP(2,1/(AH18:AH24&lt;&gt;""),AH18:AH24),'[33]Opciones Tratamiento'!L2:M6),"")</f>
        <v/>
      </c>
      <c r="AH18" s="50" t="str">
        <f>IFERROR(IF(W18="Impacto",(P18-(+P18*Z18)),IF(W18="Probabilidad",P18,"")),"")</f>
        <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
      </c>
      <c r="AJ18" s="228" t="s">
        <v>442</v>
      </c>
      <c r="AK18" s="7"/>
      <c r="AL18" s="63"/>
      <c r="AM18" s="67"/>
      <c r="AN18" s="52"/>
      <c r="AO18" s="219" t="s">
        <v>59</v>
      </c>
      <c r="AP18" s="332"/>
      <c r="AQ18" s="337" t="s">
        <v>1097</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7" t="s">
        <v>1098</v>
      </c>
      <c r="T19" s="67" t="s">
        <v>1099</v>
      </c>
      <c r="U19" s="52" t="s">
        <v>1909</v>
      </c>
      <c r="V19" s="68" t="str">
        <f t="shared" si="0"/>
        <v>El Oficial de Educación Complementaria/Superior de la Dirección de Educación (DIEDU)  verifica semestralmente las fechas y los requisitos establecidos para los procesos de renovación de registro calificado, condiciones institucionales, seguimiento a mitad de vigencia de la acreditación y renovación de la acreditación en alta calidad de los programas académicos, conforme al Decreto 1075 de 2015, Decreto 1330 de 2019, Decreto 0529 de 2024, Acuerdo 02 de 2020, Acuerdo 01 de 2025 y el Sistema Institucional de Aseguramiento de la Calidad del Ejército (SIACE),  con el propósito de realizar el seguimiento al estado de los procesos de autoevaluación. La actividad se formaliza mediante un informe técnico; si no se realiza en la fecha programada, deberá reprogramarse y documentarse formalmente, dejando como soporte de la verificación un informe.</v>
      </c>
      <c r="W19" s="47" t="str">
        <f t="shared" si="2"/>
        <v>Probabilidad</v>
      </c>
      <c r="X19" s="69" t="s">
        <v>53</v>
      </c>
      <c r="Y19" s="69" t="s">
        <v>54</v>
      </c>
      <c r="Z19" s="48" t="str">
        <f t="shared" si="1"/>
        <v>40%</v>
      </c>
      <c r="AA19" s="69" t="s">
        <v>55</v>
      </c>
      <c r="AB19" s="69" t="s">
        <v>56</v>
      </c>
      <c r="AC19" s="69" t="s">
        <v>57</v>
      </c>
      <c r="AD19" s="49">
        <f t="shared" ref="AD19:AD24" si="4">IFERROR(IF(AND(W18="Probabilidad",W19="Probabilidad"),(AF18-(+AF18*Z19)),IF(W19="Probabilidad",(L18-(+L18*Z19)),IF(W19="Impacto",AF18,""))),"")</f>
        <v>0.216</v>
      </c>
      <c r="AE19" s="224"/>
      <c r="AF19" s="48">
        <f t="shared" si="3"/>
        <v>0.216</v>
      </c>
      <c r="AG19" s="224"/>
      <c r="AH19" s="50" t="str">
        <f>IFERROR(IF(AND(W18="Impacto",W19="Impacto"),(AH18-(+AH18*Z19)),IF(W19="Impacto",(P18-(+P18*Z19)),IF(W19="Probabilidad",AH18,""))),"")</f>
        <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1098</v>
      </c>
      <c r="T20" s="52" t="s">
        <v>1100</v>
      </c>
      <c r="U20" s="52" t="s">
        <v>1910</v>
      </c>
      <c r="V20" s="68" t="str">
        <f t="shared" si="0"/>
        <v>El Oficial de Educación Complementaria/Superior de la Dirección de Educación (DIEDU)  verifica semestralmente el cumplimiento de los cronogramas y actividades establecidos en los Planes de Mejoramiento derivados de los procesos de Registro Calificado, Condiciones Institucionales y Acreditación en Alta Calidad, correspondientes a cada Escuela.  de acuerdo al Decreto 1075 de 2015, Decreto 1330 de 2019, Decreto 0529 de 2024, Acuerdo 02 de 2020 y Acuerdo 01 de 2025,  con el propósito de realizar seguimiento a los planes, las fortalezas y las oportunidades de mejora identificadas en los procesos de autoevaluación,  si no se efectúa en la fecha programada, deberá reprogramarse e informar al Director, dejando como soporte de la verificación un informe técnico.</v>
      </c>
      <c r="W20" s="47" t="str">
        <f t="shared" si="2"/>
        <v>Probabilidad</v>
      </c>
      <c r="X20" s="69" t="s">
        <v>53</v>
      </c>
      <c r="Y20" s="69" t="s">
        <v>54</v>
      </c>
      <c r="Z20" s="48" t="str">
        <f t="shared" si="1"/>
        <v>40%</v>
      </c>
      <c r="AA20" s="69" t="s">
        <v>55</v>
      </c>
      <c r="AB20" s="69" t="s">
        <v>56</v>
      </c>
      <c r="AC20" s="69" t="s">
        <v>57</v>
      </c>
      <c r="AD20" s="49">
        <f t="shared" si="4"/>
        <v>0.12959999999999999</v>
      </c>
      <c r="AE20" s="224"/>
      <c r="AF20" s="48">
        <f t="shared" si="3"/>
        <v>0.12959999999999999</v>
      </c>
      <c r="AG20" s="224"/>
      <c r="AH20" s="50" t="str">
        <f>IFERROR(IF(AND(W18="Impacto",W19="Impacto",W20="Impacto"),(AH19-(+AH19*Z20)),IF(W20="Impacto",(P18-(+P18*Z20)),IF(W20="Probabilidad",AH19,""))),"")</f>
        <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0"/>
        <v xml:space="preserve">  </v>
      </c>
      <c r="W21" s="47" t="str">
        <f t="shared" si="2"/>
        <v/>
      </c>
      <c r="X21" s="69"/>
      <c r="Y21" s="69"/>
      <c r="Z21" s="48" t="str">
        <f t="shared" si="1"/>
        <v/>
      </c>
      <c r="AA21" s="69"/>
      <c r="AB21" s="69"/>
      <c r="AC21" s="69"/>
      <c r="AD21" s="49" t="str">
        <f t="shared" si="4"/>
        <v/>
      </c>
      <c r="AE21" s="224"/>
      <c r="AF21" s="48" t="str">
        <f t="shared" si="3"/>
        <v/>
      </c>
      <c r="AG21" s="224"/>
      <c r="AH21" s="50" t="str">
        <f>IFERROR(IF(AND(W20="Impacto",W21="Impacto"),(AH20-(+AH20*Z21)),IF(W21="Impacto",(P18-(+P18*Z21)),IF(W21="Probabilidad",AH20,""))),"")</f>
        <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0"/>
        <v xml:space="preserve">  </v>
      </c>
      <c r="W22" s="47" t="str">
        <f t="shared" si="2"/>
        <v/>
      </c>
      <c r="X22" s="69"/>
      <c r="Y22" s="69"/>
      <c r="Z22" s="48" t="str">
        <f t="shared" si="1"/>
        <v/>
      </c>
      <c r="AA22" s="69"/>
      <c r="AB22" s="69"/>
      <c r="AC22" s="69"/>
      <c r="AD22" s="49" t="str">
        <f t="shared" si="4"/>
        <v/>
      </c>
      <c r="AE22" s="224"/>
      <c r="AF22" s="48" t="str">
        <f t="shared" si="3"/>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0"/>
        <v xml:space="preserve">  </v>
      </c>
      <c r="W23" s="47" t="str">
        <f>IF(OR(X23="Preventivo",X23="Detectivo"),"Probabilidad",IF(X23="Correctivo","Impacto",""))</f>
        <v/>
      </c>
      <c r="X23" s="69"/>
      <c r="Y23" s="69"/>
      <c r="Z23" s="48" t="str">
        <f t="shared" si="1"/>
        <v/>
      </c>
      <c r="AA23" s="69"/>
      <c r="AB23" s="69"/>
      <c r="AC23" s="69"/>
      <c r="AD23" s="49" t="str">
        <f t="shared" si="4"/>
        <v/>
      </c>
      <c r="AE23" s="224"/>
      <c r="AF23" s="48" t="str">
        <f t="shared" si="3"/>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0"/>
        <v xml:space="preserve">  </v>
      </c>
      <c r="W24" s="47" t="str">
        <f t="shared" si="2"/>
        <v/>
      </c>
      <c r="X24" s="69"/>
      <c r="Y24" s="69"/>
      <c r="Z24" s="48" t="str">
        <f t="shared" si="1"/>
        <v/>
      </c>
      <c r="AA24" s="69"/>
      <c r="AB24" s="69"/>
      <c r="AC24" s="69"/>
      <c r="AD24" s="49" t="str">
        <f t="shared" si="4"/>
        <v/>
      </c>
      <c r="AE24" s="224"/>
      <c r="AF24" s="48" t="str">
        <f t="shared" si="3"/>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93</v>
      </c>
      <c r="D25" s="220" t="s">
        <v>340</v>
      </c>
      <c r="E25" s="229" t="s">
        <v>334</v>
      </c>
      <c r="F25" s="230" t="s">
        <v>2066</v>
      </c>
      <c r="G25" s="230" t="s">
        <v>1911</v>
      </c>
      <c r="H25" s="231" t="str">
        <f>+CONCATENATE(E25," ",F25," ",G25)</f>
        <v>Posibilidad de afectación reputacional por conflicto de interés se use el poder, para alterar o falsificar los certificados y diplomas de los programas académicos y cursos militares,  a causa de las falencias en el control y seguimiento de los sistemas de información académica, favoreciendo el interés particular sobre el interés institucional.</v>
      </c>
      <c r="I25" s="232" t="s">
        <v>341</v>
      </c>
      <c r="J25" s="218">
        <v>864</v>
      </c>
      <c r="K25" s="310" t="str">
        <f>IF(J25&lt;=0,"",IF(J25&lt;=3,"Muy Baja",IF(J25&lt;=34,"Baja",IF(J25&lt;=600,"Media",IF(J25&lt;=6000,"Alta","Muy Alta")))))</f>
        <v>Alta</v>
      </c>
      <c r="L25" s="306">
        <f>IF(K25="","",IF(K25="Muy Baja",0.2,IF(K25="Baja",0.4,IF(K25="Media",0.6,IF(K25="Alta",0.8,IF(K25="Muy Alta",1,))))))</f>
        <v>0.8</v>
      </c>
      <c r="M25" s="314" t="s">
        <v>338</v>
      </c>
      <c r="N25" s="304" t="str">
        <f>IF(NOT(ISERROR(MATCH(M25,'[33]Tabla Impacto'!$B$222:$B$224,0))),'[33]Tabla Impacto'!$F$224,M25)</f>
        <v xml:space="preserve">     El riesgo afecta la imagen de la entidad con algunos usuarios de relevancia frente al logro de los objetivos</v>
      </c>
      <c r="O25" s="310" t="str">
        <f>IF(OR(N25='[33]Tabla Impacto'!$C$12,N25='[33]Tabla Impacto'!$D$12),"Leve",IF(OR(N25='[33]Tabla Impacto'!$C$13,N25='[33]Tabla Impacto'!$D$13),"Menor",IF(OR(N25='[33]Tabla Impacto'!$C$14,N25='[33]Tabla Impacto'!$D$14),"Moderado",IF(OR(N25='[33]Tabla Impacto'!$C$15,N25='[33]Tabla Impacto'!$D$15),"Mayor",IF(OR(N25='[33]Tabla Impacto'!$C$16,N25='[33]Tabla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1101</v>
      </c>
      <c r="T25" s="148" t="s">
        <v>1102</v>
      </c>
      <c r="U25" s="148" t="s">
        <v>1912</v>
      </c>
      <c r="V25" s="68" t="str">
        <f t="shared" si="0"/>
        <v xml:space="preserve">El vicerrector académico o Inspector de Estudios,  verifica mensualmente la documentación soporte de cada curso (Circular de los candidatos seleccionados por COPER, el informe de inicio y termino), de acuerdo al manual de procedimientos académicos de cada unidad,  con el propósito de realizar seguimiento y control a los cursos programados en la oferta académica, en caso de no cumplirse las actividades se realiza la reprogramación de las mismas, dejando como soporte documental de la verificación un informe que será remitido al Director de la Escuela. </v>
      </c>
      <c r="W25" s="47" t="str">
        <f t="shared" si="2"/>
        <v>Probabilidad</v>
      </c>
      <c r="X25" s="69" t="s">
        <v>53</v>
      </c>
      <c r="Y25" s="69" t="s">
        <v>54</v>
      </c>
      <c r="Z25" s="48" t="str">
        <f t="shared" si="1"/>
        <v>40%</v>
      </c>
      <c r="AA25" s="69" t="s">
        <v>55</v>
      </c>
      <c r="AB25" s="69" t="s">
        <v>56</v>
      </c>
      <c r="AC25" s="69" t="s">
        <v>57</v>
      </c>
      <c r="AD25" s="49">
        <f>IFERROR(IF(W25="Probabilidad",(L25-(+L25*Z25)),IF(W25="Impacto",L25,"")),"")</f>
        <v>0.48</v>
      </c>
      <c r="AE25" s="224" t="str">
        <f>IFERROR(LOOKUP(LOOKUP(2,1/(AD25:AD31&lt;&gt;""),AD25:AD31),'[33]Opciones Tratamiento'!$I$2:$I$6,'[33]Opciones Tratamiento'!$J$2:$J$6),"")</f>
        <v>Muy Baja</v>
      </c>
      <c r="AF25" s="48">
        <f t="shared" si="3"/>
        <v>0.48</v>
      </c>
      <c r="AG25" s="224" t="str">
        <f>IFERROR(LOOKUP(LOOKUP(2,1/(AH25:AH31&lt;&gt;""),AH25:AH31),'[33]Opciones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7"/>
      <c r="AL25" s="63" t="s">
        <v>177</v>
      </c>
      <c r="AM25" s="67" t="s">
        <v>1103</v>
      </c>
      <c r="AN25" s="52" t="s">
        <v>215</v>
      </c>
      <c r="AO25" s="219" t="s">
        <v>59</v>
      </c>
      <c r="AP25" s="332"/>
      <c r="AQ25" s="337" t="s">
        <v>1093</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63" t="s">
        <v>96</v>
      </c>
      <c r="S26" s="52" t="s">
        <v>1104</v>
      </c>
      <c r="T26" s="148" t="s">
        <v>1105</v>
      </c>
      <c r="U26" s="148" t="s">
        <v>1913</v>
      </c>
      <c r="V26" s="68" t="str">
        <f t="shared" si="0"/>
        <v>El vicerrector académico o Inspector de Estudios,   verifica mensualmente las certificaciones y diplomas expedidos por la dependencia de registro y control, cotejando con los libros de diplomas y actas, de acuerdo al manual de procedimientos académicos de cada unidad,   con el propósito de realizar seguimiento y control a los documentos, en caso de no cumplirse con la actividad se realiza la reprogramación de esta y se informa su incumplimiento, dejando como soporte documental de la verificación un informe que será remitido al Director de la Escuela.</v>
      </c>
      <c r="W26" s="47" t="str">
        <f t="shared" si="2"/>
        <v>Probabilidad</v>
      </c>
      <c r="X26" s="69" t="s">
        <v>53</v>
      </c>
      <c r="Y26" s="69" t="s">
        <v>54</v>
      </c>
      <c r="Z26" s="48" t="str">
        <f t="shared" si="1"/>
        <v>40%</v>
      </c>
      <c r="AA26" s="69" t="s">
        <v>55</v>
      </c>
      <c r="AB26" s="69" t="s">
        <v>56</v>
      </c>
      <c r="AC26" s="69" t="s">
        <v>57</v>
      </c>
      <c r="AD26" s="49">
        <f t="shared" ref="AD26:AD31" si="5">IFERROR(IF(AND(W25="Probabilidad",W26="Probabilidad"),(AF25-(+AF25*Z26)),IF(W26="Probabilidad",(L25-(+L25*Z26)),IF(W26="Impacto",AF25,""))),"")</f>
        <v>0.28799999999999998</v>
      </c>
      <c r="AE26" s="224"/>
      <c r="AF26" s="48">
        <f t="shared" si="3"/>
        <v>0.28799999999999998</v>
      </c>
      <c r="AG26" s="224"/>
      <c r="AH26" s="50">
        <f>IFERROR(IF(AND(W25="Impacto",W26="Impacto"),(AH25-(+AH25*Z26)),IF(W26="Impacto",(P25-(+P25*Z26)),IF(W26="Probabilidad",AH25,""))),"")</f>
        <v>0.6</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thickBot="1">
      <c r="A27" s="219"/>
      <c r="B27" s="221"/>
      <c r="C27" s="221"/>
      <c r="D27" s="221"/>
      <c r="E27" s="230"/>
      <c r="F27" s="230"/>
      <c r="G27" s="230"/>
      <c r="H27" s="231"/>
      <c r="I27" s="233"/>
      <c r="J27" s="219"/>
      <c r="K27" s="310"/>
      <c r="L27" s="306"/>
      <c r="M27" s="308"/>
      <c r="N27" s="304"/>
      <c r="O27" s="310"/>
      <c r="P27" s="306"/>
      <c r="Q27" s="312"/>
      <c r="R27" s="63" t="s">
        <v>98</v>
      </c>
      <c r="S27" s="52" t="s">
        <v>216</v>
      </c>
      <c r="T27" s="148" t="s">
        <v>1914</v>
      </c>
      <c r="U27" s="148" t="s">
        <v>1915</v>
      </c>
      <c r="V27" s="68" t="str">
        <f t="shared" si="0"/>
        <v xml:space="preserve">El Jefe de registro y control académico de las Unidades,  verifica mensualmente las copias de seguridad  (backup) de  los archivos documentales del proceso de educación militar, de acuerdo a la Directiva Permanente No. 000221 de 2017 "Seguridad de la Información",   con la finalidad de proteger la información para evitar la manipulación incorrecta y uso indebido por personal no autorizado, en caso de no cumplirse con la actividad se realiza la reprogramación de la misma, dejando como documento soporte de la verificación un informe con sus respectivos anexos el cual será remitido al remitido al Director de la Escuela. </v>
      </c>
      <c r="W27" s="47" t="str">
        <f t="shared" si="2"/>
        <v>Probabilidad</v>
      </c>
      <c r="X27" s="69" t="s">
        <v>53</v>
      </c>
      <c r="Y27" s="69" t="s">
        <v>54</v>
      </c>
      <c r="Z27" s="48" t="str">
        <f t="shared" si="1"/>
        <v>40%</v>
      </c>
      <c r="AA27" s="69" t="s">
        <v>55</v>
      </c>
      <c r="AB27" s="69" t="s">
        <v>56</v>
      </c>
      <c r="AC27" s="69" t="s">
        <v>57</v>
      </c>
      <c r="AD27" s="49">
        <f t="shared" si="5"/>
        <v>0.17279999999999998</v>
      </c>
      <c r="AE27" s="224"/>
      <c r="AF27" s="48">
        <f t="shared" si="3"/>
        <v>0.17279999999999998</v>
      </c>
      <c r="AG27" s="224"/>
      <c r="AH27" s="50">
        <f>IFERROR(IF(AND(W25="Impacto",W26="Impacto",W27="Impacto"),(AH26-(+AH26*Z27)),IF(W27="Impacto",(P25-(+P25*Z27)),IF(W27="Probabilidad",AH26,""))),"")</f>
        <v>0.6</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0"/>
        <v xml:space="preserve">  </v>
      </c>
      <c r="W28" s="47" t="str">
        <f t="shared" si="2"/>
        <v/>
      </c>
      <c r="X28" s="69"/>
      <c r="Y28" s="69"/>
      <c r="Z28" s="48" t="str">
        <f t="shared" si="1"/>
        <v/>
      </c>
      <c r="AA28" s="69"/>
      <c r="AB28" s="69"/>
      <c r="AC28" s="69"/>
      <c r="AD28" s="49" t="str">
        <f t="shared" si="5"/>
        <v/>
      </c>
      <c r="AE28" s="224"/>
      <c r="AF28" s="48" t="str">
        <f t="shared" si="3"/>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0"/>
        <v xml:space="preserve">  </v>
      </c>
      <c r="W29" s="47" t="str">
        <f t="shared" si="2"/>
        <v/>
      </c>
      <c r="X29" s="69"/>
      <c r="Y29" s="69"/>
      <c r="Z29" s="48" t="str">
        <f t="shared" si="1"/>
        <v/>
      </c>
      <c r="AA29" s="69"/>
      <c r="AB29" s="69"/>
      <c r="AC29" s="69"/>
      <c r="AD29" s="49" t="str">
        <f t="shared" si="5"/>
        <v/>
      </c>
      <c r="AE29" s="224"/>
      <c r="AF29" s="48" t="str">
        <f t="shared" si="3"/>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0"/>
        <v xml:space="preserve">  </v>
      </c>
      <c r="W30" s="47" t="str">
        <f>IF(OR(X30="Preventivo",X30="Detectivo"),"Probabilidad",IF(X30="Correctivo","Impacto",""))</f>
        <v/>
      </c>
      <c r="X30" s="69"/>
      <c r="Y30" s="69"/>
      <c r="Z30" s="48" t="str">
        <f t="shared" si="1"/>
        <v/>
      </c>
      <c r="AA30" s="69"/>
      <c r="AB30" s="69"/>
      <c r="AC30" s="69"/>
      <c r="AD30" s="49" t="str">
        <f t="shared" si="5"/>
        <v/>
      </c>
      <c r="AE30" s="224"/>
      <c r="AF30" s="48" t="str">
        <f t="shared" si="3"/>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0"/>
        <v xml:space="preserve">  </v>
      </c>
      <c r="W31" s="47" t="str">
        <f t="shared" si="2"/>
        <v/>
      </c>
      <c r="X31" s="69"/>
      <c r="Y31" s="69"/>
      <c r="Z31" s="48" t="str">
        <f t="shared" si="1"/>
        <v/>
      </c>
      <c r="AA31" s="69"/>
      <c r="AB31" s="69"/>
      <c r="AC31" s="69"/>
      <c r="AD31" s="49" t="str">
        <f t="shared" si="5"/>
        <v/>
      </c>
      <c r="AE31" s="224"/>
      <c r="AF31" s="48" t="str">
        <f t="shared" si="3"/>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93</v>
      </c>
      <c r="D32" s="220" t="s">
        <v>340</v>
      </c>
      <c r="E32" s="229" t="s">
        <v>334</v>
      </c>
      <c r="F32" s="230" t="s">
        <v>2067</v>
      </c>
      <c r="G32" s="230" t="s">
        <v>1106</v>
      </c>
      <c r="H32" s="231" t="str">
        <f>+CONCATENATE(E32," ",F32," ",G32)</f>
        <v>Posibilidad de afectación reputacional por conflicto de interés se use el poder para aumentar de manera  injustificada las horas cátedra o de capacitación de los programas académicos y cursos militares,  a causa de las falencias en el control y seguimiento durante la planeación de las ofertas académicas, favoreciendo el interés particular sobre el interés institucional.</v>
      </c>
      <c r="I32" s="232" t="s">
        <v>341</v>
      </c>
      <c r="J32" s="218">
        <v>828</v>
      </c>
      <c r="K32" s="310" t="str">
        <f>IF(J32&lt;=0,"",IF(J32&lt;=3,"Muy Baja",IF(J32&lt;=34,"Baja",IF(J32&lt;=600,"Media",IF(J32&lt;=6000,"Alta","Muy Alta")))))</f>
        <v>Alta</v>
      </c>
      <c r="L32" s="306">
        <f>IF(K32="","",IF(K32="Muy Baja",0.2,IF(K32="Baja",0.4,IF(K32="Media",0.6,IF(K32="Alta",0.8,IF(K32="Muy Alta",1,))))))</f>
        <v>0.8</v>
      </c>
      <c r="M32" s="314" t="s">
        <v>338</v>
      </c>
      <c r="N32" s="304" t="str">
        <f>IF(NOT(ISERROR(MATCH(M32,'[33]Tabla Impacto'!$B$222:$B$224,0))),'[33]Tabla Impacto'!$F$224,M32)</f>
        <v xml:space="preserve">     El riesgo afecta la imagen de la entidad con algunos usuarios de relevancia frente al logro de los objetivos</v>
      </c>
      <c r="O32" s="310" t="str">
        <f>IF(OR(N32='[33]Tabla Impacto'!$C$12,N32='[33]Tabla Impacto'!$D$12),"Leve",IF(OR(N32='[33]Tabla Impacto'!$C$13,N32='[33]Tabla Impacto'!$D$13),"Menor",IF(OR(N32='[33]Tabla Impacto'!$C$14,N32='[33]Tabla Impacto'!$D$14),"Moderado",IF(OR(N32='[33]Tabla Impacto'!$C$15,N32='[33]Tabla Impacto'!$D$15),"Mayor",IF(OR(N32='[33]Tabla Impacto'!$C$16,N32='[33]Tabla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1107</v>
      </c>
      <c r="T32" s="148" t="s">
        <v>1108</v>
      </c>
      <c r="U32" s="148" t="s">
        <v>1916</v>
      </c>
      <c r="V32" s="68" t="str">
        <f t="shared" si="0"/>
        <v xml:space="preserve">El Inspector de Estudios o Vicerrector Académico,  valida mensualmente la población, número cupos disponibles y personal docente necesario para ejecutar los cursos y programas establecidos en el cronograma académico, cada vez que sea necesario o que se modifique, cancele o reprograme la oferta académica, establecidos en la Directiva Permanente No. 00000204 del 2021,  con el fin de verificar que no se altere la planeación académica,  en caso de no cumplirse con la validación de las actividades se realiza la reprogramación,  dejando como soporte de la validación un informe que será remitido al Director de la Escuela. </v>
      </c>
      <c r="W32" s="47" t="str">
        <f t="shared" si="2"/>
        <v>Probabilidad</v>
      </c>
      <c r="X32" s="69" t="s">
        <v>53</v>
      </c>
      <c r="Y32" s="69" t="s">
        <v>54</v>
      </c>
      <c r="Z32" s="48" t="str">
        <f t="shared" si="1"/>
        <v>40%</v>
      </c>
      <c r="AA32" s="69" t="s">
        <v>55</v>
      </c>
      <c r="AB32" s="69" t="s">
        <v>56</v>
      </c>
      <c r="AC32" s="69" t="s">
        <v>57</v>
      </c>
      <c r="AD32" s="49">
        <f>IFERROR(IF(W32="Probabilidad",(L32-(+L32*Z32)),IF(W32="Impacto",L32,"")),"")</f>
        <v>0.48</v>
      </c>
      <c r="AE32" s="224" t="str">
        <f>IFERROR(LOOKUP(LOOKUP(2,1/(AD32:AD38&lt;&gt;""),AD32:AD38),'[33]Opciones Tratamiento'!$I$2:$I$6,'[33]Opciones Tratamiento'!$J$2:$J$6),"")</f>
        <v>Muy Baja</v>
      </c>
      <c r="AF32" s="48">
        <f t="shared" si="3"/>
        <v>0.48</v>
      </c>
      <c r="AG32" s="224" t="str">
        <f>IFERROR(LOOKUP(LOOKUP(2,1/(AH32:AH38&lt;&gt;""),AH32:AH38),'[33]Opciones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t="s">
        <v>58</v>
      </c>
      <c r="AK32" s="7"/>
      <c r="AL32" s="63" t="s">
        <v>177</v>
      </c>
      <c r="AM32" s="67" t="s">
        <v>217</v>
      </c>
      <c r="AN32" s="67" t="s">
        <v>1109</v>
      </c>
      <c r="AO32" s="219" t="s">
        <v>59</v>
      </c>
      <c r="AP32" s="332"/>
      <c r="AQ32" s="337" t="s">
        <v>156</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63" t="s">
        <v>96</v>
      </c>
      <c r="S33" s="52" t="s">
        <v>1110</v>
      </c>
      <c r="T33" s="148" t="s">
        <v>1111</v>
      </c>
      <c r="U33" s="148" t="s">
        <v>1917</v>
      </c>
      <c r="V33" s="68" t="str">
        <f t="shared" si="0"/>
        <v>El Inspector de Estudios u Oficial Planeamiento Logístico,  valida mensualmente las horas cátedra y de capacitación, de los profesores contratados de acuerdo con las cargas académicas de los programas y cursos, así como el perfil de los docentes haciendo la trazabilidad con los contenido temático, contratos y ejecución, de acuerdo a la Directiva Permanente No. 000151 de 12 de noviembre de 2019 "Estandarización perfiles profesores horas cátedra",  con el fin de verificar que se cumpla con la malla académica estipulada y las horas contratadas,  en caso de no cumplirse con la validación de las actividades se realiza la reprogramación, dejando como evidencia de la validación un informe comparativo detallado del proceso que será remitido al Director de la Escuela.</v>
      </c>
      <c r="W33" s="47" t="str">
        <f t="shared" si="2"/>
        <v>Probabilidad</v>
      </c>
      <c r="X33" s="69" t="s">
        <v>53</v>
      </c>
      <c r="Y33" s="69" t="s">
        <v>54</v>
      </c>
      <c r="Z33" s="48" t="str">
        <f t="shared" si="1"/>
        <v>40%</v>
      </c>
      <c r="AA33" s="69" t="s">
        <v>55</v>
      </c>
      <c r="AB33" s="69" t="s">
        <v>56</v>
      </c>
      <c r="AC33" s="69" t="s">
        <v>57</v>
      </c>
      <c r="AD33" s="49">
        <f t="shared" ref="AD33:AD38" si="6">IFERROR(IF(AND(W32="Probabilidad",W33="Probabilidad"),(AF32-(+AF32*Z33)),IF(W33="Probabilidad",(L32-(+L32*Z33)),IF(W33="Impacto",AF32,""))),"")</f>
        <v>0.28799999999999998</v>
      </c>
      <c r="AE33" s="224"/>
      <c r="AF33" s="48">
        <f t="shared" si="3"/>
        <v>0.28799999999999998</v>
      </c>
      <c r="AG33" s="224"/>
      <c r="AH33" s="50">
        <f>IFERROR(IF(AND(W32="Impacto",W33="Impacto"),(AH32-(+AH32*Z33)),IF(W33="Impacto",(P32-(+P32*Z33)),IF(W33="Probabilidad",AH32,""))),"")</f>
        <v>0.6</v>
      </c>
      <c r="AI33" s="226"/>
      <c r="AJ33" s="228"/>
      <c r="AK33" s="7"/>
      <c r="AL33" s="63" t="s">
        <v>204</v>
      </c>
      <c r="AM33" s="67" t="s">
        <v>218</v>
      </c>
      <c r="AN33" s="52" t="s">
        <v>1112</v>
      </c>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customHeight="1" thickBot="1">
      <c r="A34" s="219"/>
      <c r="B34" s="221"/>
      <c r="C34" s="221"/>
      <c r="D34" s="221"/>
      <c r="E34" s="230"/>
      <c r="F34" s="230"/>
      <c r="G34" s="230"/>
      <c r="H34" s="231"/>
      <c r="I34" s="233"/>
      <c r="J34" s="219"/>
      <c r="K34" s="310"/>
      <c r="L34" s="306"/>
      <c r="M34" s="308"/>
      <c r="N34" s="304"/>
      <c r="O34" s="310"/>
      <c r="P34" s="306"/>
      <c r="Q34" s="312"/>
      <c r="R34" s="63" t="s">
        <v>98</v>
      </c>
      <c r="S34" s="52" t="s">
        <v>1113</v>
      </c>
      <c r="T34" s="148" t="s">
        <v>1114</v>
      </c>
      <c r="U34" s="148" t="s">
        <v>1918</v>
      </c>
      <c r="V34" s="68" t="str">
        <f t="shared" si="0"/>
        <v>El Inspector de Estudios o  Vicerrector Académico,  verifica mensualmente el diligenciamiento de las actas de compromiso y confidencialidad institucional del personal de docentes, profesores e instructores vinculados laboralmente a la institución, de acuerdo a la Ley 1712 del 2014 y al Procedimiento "Protección de datos y difusión”,   con el propósito de realizar seguimiento y control a los compromisos y obligaciones de este personal, en caso de no cumplirse con las actividades se realiza la reprogramación de la misma, dejando como soporte documental de la verificación un informe donde se relacione los nombres y números de acta de compromiso y confidencialidad institucional que será remitido al Director de la Escuela.</v>
      </c>
      <c r="W34" s="47" t="str">
        <f t="shared" si="2"/>
        <v>Probabilidad</v>
      </c>
      <c r="X34" s="69" t="s">
        <v>53</v>
      </c>
      <c r="Y34" s="69" t="s">
        <v>54</v>
      </c>
      <c r="Z34" s="48" t="str">
        <f t="shared" si="1"/>
        <v>40%</v>
      </c>
      <c r="AA34" s="69" t="s">
        <v>55</v>
      </c>
      <c r="AB34" s="69" t="s">
        <v>56</v>
      </c>
      <c r="AC34" s="69" t="s">
        <v>57</v>
      </c>
      <c r="AD34" s="49">
        <f t="shared" si="6"/>
        <v>0.17279999999999998</v>
      </c>
      <c r="AE34" s="224"/>
      <c r="AF34" s="48">
        <f t="shared" si="3"/>
        <v>0.17279999999999998</v>
      </c>
      <c r="AG34" s="224"/>
      <c r="AH34" s="50">
        <f>IFERROR(IF(AND(W32="Impacto",W33="Impacto",W34="Impacto"),(AH33-(+AH33*Z34)),IF(W34="Impacto",(P32-(+P32*Z34)),IF(W34="Probabilidad",AH33,""))),"")</f>
        <v>0.6</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0"/>
        <v xml:space="preserve">  </v>
      </c>
      <c r="W35" s="47" t="str">
        <f t="shared" si="2"/>
        <v/>
      </c>
      <c r="X35" s="69"/>
      <c r="Y35" s="69"/>
      <c r="Z35" s="48" t="str">
        <f t="shared" si="1"/>
        <v/>
      </c>
      <c r="AA35" s="69"/>
      <c r="AB35" s="69"/>
      <c r="AC35" s="69"/>
      <c r="AD35" s="49" t="str">
        <f t="shared" si="6"/>
        <v/>
      </c>
      <c r="AE35" s="224"/>
      <c r="AF35" s="48" t="str">
        <f t="shared" si="3"/>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0"/>
        <v xml:space="preserve">  </v>
      </c>
      <c r="W36" s="47" t="str">
        <f>IF(OR(X36="Preventivo",X36="Detectivo"),"Probabilidad",IF(X36="Correctivo","Impacto",""))</f>
        <v/>
      </c>
      <c r="X36" s="69"/>
      <c r="Y36" s="69"/>
      <c r="Z36" s="48" t="str">
        <f t="shared" si="1"/>
        <v/>
      </c>
      <c r="AA36" s="69"/>
      <c r="AB36" s="69"/>
      <c r="AC36" s="69"/>
      <c r="AD36" s="49" t="str">
        <f t="shared" si="6"/>
        <v/>
      </c>
      <c r="AE36" s="224"/>
      <c r="AF36" s="48" t="str">
        <f t="shared" si="3"/>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0"/>
        <v xml:space="preserve">  </v>
      </c>
      <c r="W37" s="47" t="str">
        <f>IF(OR(X37="Preventivo",X37="Detectivo"),"Probabilidad",IF(X37="Correctivo","Impacto",""))</f>
        <v/>
      </c>
      <c r="X37" s="69"/>
      <c r="Y37" s="69"/>
      <c r="Z37" s="48" t="str">
        <f t="shared" si="1"/>
        <v/>
      </c>
      <c r="AA37" s="69"/>
      <c r="AB37" s="69"/>
      <c r="AC37" s="69"/>
      <c r="AD37" s="49" t="str">
        <f t="shared" si="6"/>
        <v/>
      </c>
      <c r="AE37" s="224"/>
      <c r="AF37" s="48" t="str">
        <f t="shared" si="3"/>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0"/>
        <v xml:space="preserve">  </v>
      </c>
      <c r="W38" s="47" t="str">
        <f t="shared" si="2"/>
        <v/>
      </c>
      <c r="X38" s="69"/>
      <c r="Y38" s="69"/>
      <c r="Z38" s="48" t="str">
        <f t="shared" si="1"/>
        <v/>
      </c>
      <c r="AA38" s="69"/>
      <c r="AB38" s="69"/>
      <c r="AC38" s="69"/>
      <c r="AD38" s="49" t="str">
        <f t="shared" si="6"/>
        <v/>
      </c>
      <c r="AE38" s="224"/>
      <c r="AF38" s="48" t="str">
        <f t="shared" si="3"/>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93</v>
      </c>
      <c r="D39" s="220" t="s">
        <v>340</v>
      </c>
      <c r="E39" s="229" t="s">
        <v>334</v>
      </c>
      <c r="F39" s="230" t="s">
        <v>1115</v>
      </c>
      <c r="G39" s="230" t="s">
        <v>1919</v>
      </c>
      <c r="H39" s="231" t="str">
        <f>+CONCATENATE(E39," ",F39," ",G39)</f>
        <v>Posibilidad de afectación reputacional por fraude interno se use el poder para alterar las notas de los cursos militares y programas académicos por parte del personal de instructores, docentes, administrativos y directivos, a causa de las falencias en el control y seguimiento de los sistemas de información académica, favoreciendo el interés particular sobre el interés institucional.</v>
      </c>
      <c r="I39" s="232" t="s">
        <v>341</v>
      </c>
      <c r="J39" s="218">
        <v>864</v>
      </c>
      <c r="K39" s="310" t="str">
        <f>IF(J39&lt;=0,"",IF(J39&lt;=3,"Muy Baja",IF(J39&lt;=34,"Baja",IF(J39&lt;=600,"Media",IF(J39&lt;=6000,"Alta","Muy Alta")))))</f>
        <v>Alta</v>
      </c>
      <c r="L39" s="306">
        <f>IF(K39="","",IF(K39="Muy Baja",0.2,IF(K39="Baja",0.4,IF(K39="Media",0.6,IF(K39="Alta",0.8,IF(K39="Muy Alta",1,))))))</f>
        <v>0.8</v>
      </c>
      <c r="M39" s="314" t="s">
        <v>338</v>
      </c>
      <c r="N39" s="304" t="str">
        <f>IF(NOT(ISERROR(MATCH(M39,'[33]Tabla Impacto'!$B$222:$B$224,0))),'[33]Tabla Impacto'!$F$224,M39)</f>
        <v xml:space="preserve">     El riesgo afecta la imagen de la entidad con algunos usuarios de relevancia frente al logro de los objetivos</v>
      </c>
      <c r="O39" s="310" t="str">
        <f>IF(OR(N39='[33]Tabla Impacto'!$C$12,N39='[33]Tabla Impacto'!$D$12),"Leve",IF(OR(N39='[33]Tabla Impacto'!$C$13,N39='[33]Tabla Impacto'!$D$13),"Menor",IF(OR(N39='[33]Tabla Impacto'!$C$14,N39='[33]Tabla Impacto'!$D$14),"Moderado",IF(OR(N39='[33]Tabla Impacto'!$C$15,N39='[33]Tabla Impacto'!$D$15),"Mayor",IF(OR(N39='[33]Tabla Impacto'!$C$16,N39='[33]Tabla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63" t="s">
        <v>94</v>
      </c>
      <c r="S39" s="67" t="s">
        <v>1107</v>
      </c>
      <c r="T39" s="148" t="s">
        <v>1920</v>
      </c>
      <c r="U39" s="148" t="s">
        <v>1921</v>
      </c>
      <c r="V39" s="68" t="str">
        <f t="shared" si="0"/>
        <v xml:space="preserve">El Inspector de Estudios o Vicerrector Académico,  verifica mensualmente en reuniones de coordinación con jurídica, si se han reportado PQR (quejas y reclamaciones) o denuncias de corrupción, asociadas al proceso de Gestión de Educación Militar de acuerdo con los lineamientos establecidos en los reglamentos académicos,  con el fin de brindar transparencia a los procedimientos académicos de la Unidad y la institución, en caso de se encuentren quejas y reclamaciones, se debe seguir el procedimiento de acuerdo al reglamento académico e informar al Director de la Escuela sobre los resultados encontrados para tomar las acciones respectivas del caso, dejando como evidencia de la verificación un Acta de Reunión. </v>
      </c>
      <c r="W39" s="47" t="str">
        <f t="shared" si="2"/>
        <v>Probabilidad</v>
      </c>
      <c r="X39" s="69" t="s">
        <v>53</v>
      </c>
      <c r="Y39" s="69" t="s">
        <v>54</v>
      </c>
      <c r="Z39" s="48" t="str">
        <f t="shared" si="1"/>
        <v>40%</v>
      </c>
      <c r="AA39" s="69" t="s">
        <v>55</v>
      </c>
      <c r="AB39" s="69" t="s">
        <v>56</v>
      </c>
      <c r="AC39" s="69" t="s">
        <v>57</v>
      </c>
      <c r="AD39" s="49">
        <f>IFERROR(IF(W39="Probabilidad",(L39-(+L39*Z39)),IF(W39="Impacto",L39,"")),"")</f>
        <v>0.48</v>
      </c>
      <c r="AE39" s="224" t="str">
        <f>IFERROR(LOOKUP(LOOKUP(2,1/(AD39:AD45&lt;&gt;""),AD39:AD45),'[33]Opciones Tratamiento'!$I$2:$I$6,'[33]Opciones Tratamiento'!$J$2:$J$6),"")</f>
        <v>Muy Baja</v>
      </c>
      <c r="AF39" s="48">
        <f t="shared" si="3"/>
        <v>0.48</v>
      </c>
      <c r="AG39" s="224" t="str">
        <f>IFERROR(LOOKUP(LOOKUP(2,1/(AH39:AH45&lt;&gt;""),AH39:AH45),'[33]Opciones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7"/>
      <c r="AL39" s="63" t="s">
        <v>177</v>
      </c>
      <c r="AM39" s="11" t="s">
        <v>219</v>
      </c>
      <c r="AN39" s="65" t="s">
        <v>1116</v>
      </c>
      <c r="AO39" s="219" t="s">
        <v>59</v>
      </c>
      <c r="AP39" s="332"/>
      <c r="AQ39" s="337" t="s">
        <v>1093</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63" t="s">
        <v>96</v>
      </c>
      <c r="S40" s="52" t="s">
        <v>1922</v>
      </c>
      <c r="T40" s="148" t="s">
        <v>1117</v>
      </c>
      <c r="U40" s="148" t="s">
        <v>1923</v>
      </c>
      <c r="V40" s="68" t="str">
        <f t="shared" si="0"/>
        <v>El Inspector de Estudios/Vicerrector Académico/ Oficial de Educación Militar/oficial de Educación Superior,  revisa mensualmente las metodologías empleadas durante el desarrollo de la instrucción de los cursos militares y programas, de acuerdo con la normatividad y los lineamientos para el diseño curricular,    con el fin de evaluar periódicamente la calidad y efectividad de la formación y capacitación, en caso de no cumplirse con la actividad se realiza la reprogramación de la actividad, dejando como soporte de la revisión un informe con los aspectos positivos y por mejorar dirigido al Director de la Escuela.</v>
      </c>
      <c r="W40" s="47" t="str">
        <f t="shared" si="2"/>
        <v>Probabilidad</v>
      </c>
      <c r="X40" s="69" t="s">
        <v>53</v>
      </c>
      <c r="Y40" s="69" t="s">
        <v>54</v>
      </c>
      <c r="Z40" s="48" t="str">
        <f t="shared" si="1"/>
        <v>40%</v>
      </c>
      <c r="AA40" s="69" t="s">
        <v>55</v>
      </c>
      <c r="AB40" s="69" t="s">
        <v>56</v>
      </c>
      <c r="AC40" s="69" t="s">
        <v>57</v>
      </c>
      <c r="AD40" s="49">
        <f t="shared" ref="AD40:AD45" si="7">IFERROR(IF(AND(W39="Probabilidad",W40="Probabilidad"),(AF39-(+AF39*Z40)),IF(W40="Probabilidad",(L39-(+L39*Z40)),IF(W40="Impacto",AF39,""))),"")</f>
        <v>0.28799999999999998</v>
      </c>
      <c r="AE40" s="224"/>
      <c r="AF40" s="48">
        <f t="shared" si="3"/>
        <v>0.28799999999999998</v>
      </c>
      <c r="AG40" s="224"/>
      <c r="AH40" s="50">
        <f>IFERROR(IF(AND(W39="Impacto",W40="Impacto"),(AH39-(+AH39*Z40)),IF(W40="Impacto",(P39-(+P39*Z40)),IF(W40="Probabilidad",AH39,""))),"")</f>
        <v>0.6</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thickBot="1">
      <c r="A41" s="219"/>
      <c r="B41" s="221"/>
      <c r="C41" s="221"/>
      <c r="D41" s="221"/>
      <c r="E41" s="230"/>
      <c r="F41" s="230"/>
      <c r="G41" s="230"/>
      <c r="H41" s="231"/>
      <c r="I41" s="233"/>
      <c r="J41" s="219"/>
      <c r="K41" s="310"/>
      <c r="L41" s="306"/>
      <c r="M41" s="308"/>
      <c r="N41" s="304"/>
      <c r="O41" s="310"/>
      <c r="P41" s="306"/>
      <c r="Q41" s="312"/>
      <c r="R41" s="63" t="s">
        <v>98</v>
      </c>
      <c r="S41" s="52" t="s">
        <v>1118</v>
      </c>
      <c r="T41" s="148" t="s">
        <v>1119</v>
      </c>
      <c r="U41" s="148" t="s">
        <v>1924</v>
      </c>
      <c r="V41" s="68" t="str">
        <f t="shared" si="0"/>
        <v>El Inspector de Estudios o Vicerrector académico,  verifica mensualmente la plataforma académico administrativa en el cargue de notas para el cierre del periodo académico, de acuerdo a lo establecidos en el reglamento académico de cada Unidad,  con el fin de validar las fechas de cargue y trazabilidad de la información, así como las notas de los cursos militares revisando planillas, reporte de notas, exámenes y trabajos, en caso de no cumplirse con la verificación de las actividades se realiza la reprogramación, dejando como soporte documental de la verificación un informe que será remitido al Director de la Escuela.</v>
      </c>
      <c r="W41" s="47" t="str">
        <f t="shared" si="2"/>
        <v>Probabilidad</v>
      </c>
      <c r="X41" s="69" t="s">
        <v>53</v>
      </c>
      <c r="Y41" s="69" t="s">
        <v>54</v>
      </c>
      <c r="Z41" s="48" t="str">
        <f t="shared" si="1"/>
        <v>40%</v>
      </c>
      <c r="AA41" s="69" t="s">
        <v>55</v>
      </c>
      <c r="AB41" s="69" t="s">
        <v>56</v>
      </c>
      <c r="AC41" s="69" t="s">
        <v>57</v>
      </c>
      <c r="AD41" s="49">
        <f t="shared" si="7"/>
        <v>0.17279999999999998</v>
      </c>
      <c r="AE41" s="224"/>
      <c r="AF41" s="48">
        <f t="shared" si="3"/>
        <v>0.17279999999999998</v>
      </c>
      <c r="AG41" s="224"/>
      <c r="AH41" s="50">
        <f>IFERROR(IF(AND(W39="Impacto",W40="Impacto",W41="Impacto"),(AH40-(+AH40*Z41)),IF(W41="Impacto",(P39-(+P39*Z41)),IF(W41="Probabilidad",AH40,""))),"")</f>
        <v>0.6</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148"/>
      <c r="U42" s="148"/>
      <c r="V42" s="68" t="str">
        <f t="shared" si="0"/>
        <v xml:space="preserve">  </v>
      </c>
      <c r="W42" s="47" t="str">
        <f t="shared" si="2"/>
        <v/>
      </c>
      <c r="X42" s="69"/>
      <c r="Y42" s="69"/>
      <c r="Z42" s="48" t="str">
        <f t="shared" si="1"/>
        <v/>
      </c>
      <c r="AA42" s="69"/>
      <c r="AB42" s="69"/>
      <c r="AC42" s="69"/>
      <c r="AD42" s="49" t="str">
        <f t="shared" si="7"/>
        <v/>
      </c>
      <c r="AE42" s="224"/>
      <c r="AF42" s="48" t="str">
        <f t="shared" si="3"/>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148"/>
      <c r="U43" s="148"/>
      <c r="V43" s="68" t="str">
        <f t="shared" si="0"/>
        <v xml:space="preserve">  </v>
      </c>
      <c r="W43" s="47" t="str">
        <f>IF(OR(X43="Preventivo",X43="Detectivo"),"Probabilidad",IF(X43="Correctivo","Impacto",""))</f>
        <v/>
      </c>
      <c r="X43" s="69"/>
      <c r="Y43" s="69"/>
      <c r="Z43" s="48" t="str">
        <f t="shared" si="1"/>
        <v/>
      </c>
      <c r="AA43" s="69"/>
      <c r="AB43" s="69"/>
      <c r="AC43" s="69"/>
      <c r="AD43" s="49" t="str">
        <f t="shared" si="7"/>
        <v/>
      </c>
      <c r="AE43" s="224"/>
      <c r="AF43" s="48" t="str">
        <f t="shared" si="3"/>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148"/>
      <c r="U44" s="148"/>
      <c r="V44" s="68" t="str">
        <f t="shared" si="0"/>
        <v xml:space="preserve">  </v>
      </c>
      <c r="W44" s="47" t="str">
        <f>IF(OR(X44="Preventivo",X44="Detectivo"),"Probabilidad",IF(X44="Correctivo","Impacto",""))</f>
        <v/>
      </c>
      <c r="X44" s="69"/>
      <c r="Y44" s="69"/>
      <c r="Z44" s="48" t="str">
        <f t="shared" si="1"/>
        <v/>
      </c>
      <c r="AA44" s="69"/>
      <c r="AB44" s="69"/>
      <c r="AC44" s="69"/>
      <c r="AD44" s="49" t="str">
        <f t="shared" si="7"/>
        <v/>
      </c>
      <c r="AE44" s="224"/>
      <c r="AF44" s="48" t="str">
        <f t="shared" si="3"/>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148"/>
      <c r="U45" s="148"/>
      <c r="V45" s="68" t="str">
        <f t="shared" si="0"/>
        <v xml:space="preserve">  </v>
      </c>
      <c r="W45" s="47" t="str">
        <f t="shared" si="2"/>
        <v/>
      </c>
      <c r="X45" s="69"/>
      <c r="Y45" s="69"/>
      <c r="Z45" s="48" t="str">
        <f t="shared" si="1"/>
        <v/>
      </c>
      <c r="AA45" s="69"/>
      <c r="AB45" s="69"/>
      <c r="AC45" s="69"/>
      <c r="AD45" s="49" t="str">
        <f t="shared" si="7"/>
        <v/>
      </c>
      <c r="AE45" s="224"/>
      <c r="AF45" s="48" t="str">
        <f t="shared" si="3"/>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t="s">
        <v>93</v>
      </c>
      <c r="D46" s="220" t="s">
        <v>340</v>
      </c>
      <c r="E46" s="229" t="s">
        <v>348</v>
      </c>
      <c r="F46" s="230" t="s">
        <v>1925</v>
      </c>
      <c r="G46" s="230" t="s">
        <v>1120</v>
      </c>
      <c r="H46" s="231" t="str">
        <f>+CONCATENATE(E46," ",F46," ",G46)</f>
        <v>Posibilidad de afectación  reputacional y económica por corrupción se use el poder en beneficio propio o de terceros, para sobrestimar costos en las necesidades de educación, que puedan generar excedentes en los recursos asignados permitiendo su desviación,  a causa de la deficiencia en la aplicación de controles durante las actividades de la planeación presupuestal del Subsistema de Educación de la Fuerza.</v>
      </c>
      <c r="I46" s="232" t="s">
        <v>341</v>
      </c>
      <c r="J46" s="218">
        <v>166</v>
      </c>
      <c r="K46" s="310" t="str">
        <f>IF(J46&lt;=0,"",IF(J46&lt;=3,"Muy Baja",IF(J46&lt;=34,"Baja",IF(J46&lt;=600,"Media",IF(J46&lt;=6000,"Alta","Muy Alta")))))</f>
        <v>Media</v>
      </c>
      <c r="L46" s="306">
        <f>IF(K46="","",IF(K46="Muy Baja",0.2,IF(K46="Baja",0.4,IF(K46="Media",0.6,IF(K46="Alta",0.8,IF(K46="Muy Alta",1,))))))</f>
        <v>0.6</v>
      </c>
      <c r="M46" s="314" t="s">
        <v>338</v>
      </c>
      <c r="N46" s="304" t="str">
        <f>IF(NOT(ISERROR(MATCH(M46,'[33]Tabla Impacto'!$B$222:$B$224,0))),'[33]Tabla Impacto'!$F$224,M46)</f>
        <v xml:space="preserve">     El riesgo afecta la imagen de la entidad con algunos usuarios de relevancia frente al logro de los objetivos</v>
      </c>
      <c r="O46" s="310" t="str">
        <f>IF(OR(N46='[33]Tabla Impacto'!$C$12,N46='[33]Tabla Impacto'!$D$12),"Leve",IF(OR(N46='[33]Tabla Impacto'!$C$13,N46='[33]Tabla Impacto'!$D$13),"Menor",IF(OR(N46='[33]Tabla Impacto'!$C$14,N46='[33]Tabla Impacto'!$D$14),"Moderado",IF(OR(N46='[33]Tabla Impacto'!$C$15,N46='[33]Tabla Impacto'!$D$15),"Mayor",IF(OR(N46='[33]Tabla Impacto'!$C$16,N46='[33]Tabla Impacto'!$D$16),"Catastrófico","")))))</f>
        <v>Moderado</v>
      </c>
      <c r="P46" s="306">
        <f>IF(O46="","",IF(O46="Leve",0.2,IF(O46="Menor",0.4,IF(O46="Moderado",0.6,IF(O46="Mayor",0.8,IF(O46="Catastrófico",1,))))))</f>
        <v>0.6</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Moderado</v>
      </c>
      <c r="R46" s="63" t="s">
        <v>94</v>
      </c>
      <c r="S46" s="64" t="s">
        <v>1121</v>
      </c>
      <c r="T46" s="148" t="s">
        <v>1926</v>
      </c>
      <c r="U46" s="148" t="s">
        <v>1927</v>
      </c>
      <c r="V46" s="68" t="str">
        <f t="shared" si="0"/>
        <v>El oficial o suboficial o civil de presupuesto del Departamento de Educación Militar (CEDE7),   verifica mensualmente que las necesidades relacionadas con la educación se soporten con evidencias documentales verificables (cotizaciones, estudios de mercado, análisis de precios unitarios, históricos de costos) generando las actas de verificación de costos a las necesidades presentadas, de acuerdo a la Directiva Permanente No. 07 de 2021 "Lineamientos a tener en cuenta en la gestión financiera para las Unidades y Subunidades ejecutoras del Ministerio de Defensa Nacional",  con el propósito de contar con los soportes documentales necesarios para la estructuración del anteproyecto de presupuesto y el plan anual de adquisiciones, en caso de no realizarse, se debe programar para el próximo bimestre, dejando como soporte de la verificación un informe.</v>
      </c>
      <c r="W46" s="47" t="str">
        <f t="shared" si="2"/>
        <v>Probabilidad</v>
      </c>
      <c r="X46" s="69" t="s">
        <v>53</v>
      </c>
      <c r="Y46" s="69" t="s">
        <v>54</v>
      </c>
      <c r="Z46" s="48" t="str">
        <f t="shared" si="1"/>
        <v>40%</v>
      </c>
      <c r="AA46" s="69" t="s">
        <v>55</v>
      </c>
      <c r="AB46" s="69" t="s">
        <v>56</v>
      </c>
      <c r="AC46" s="69" t="s">
        <v>57</v>
      </c>
      <c r="AD46" s="49">
        <f>IFERROR(IF(W46="Probabilidad",(L46-(+L46*Z46)),IF(W46="Impacto",L46,"")),"")</f>
        <v>0.36</v>
      </c>
      <c r="AE46" s="224" t="str">
        <f>IFERROR(LOOKUP(LOOKUP(2,1/(AD46:AD52&lt;&gt;""),AD46:AD52),'[33]Opciones Tratamiento'!$I$2:$I$6,'[33]Opciones Tratamiento'!$J$2:$J$6),"")</f>
        <v>Muy Baja</v>
      </c>
      <c r="AF46" s="48">
        <f t="shared" si="3"/>
        <v>0.36</v>
      </c>
      <c r="AG46" s="224" t="str">
        <f>IFERROR(LOOKUP(LOOKUP(2,1/(AH46:AH52&lt;&gt;""),AH46:AH52),'[33]Opciones Tratamiento'!L2:M6),"")</f>
        <v>Moderado</v>
      </c>
      <c r="AH46" s="50">
        <f>IFERROR(IF(W46="Impacto",(P46-(+P46*Z46)),IF(W46="Probabilidad",P46,"")),"")</f>
        <v>0.6</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Moderado</v>
      </c>
      <c r="AJ46" s="228" t="s">
        <v>58</v>
      </c>
      <c r="AK46" s="7"/>
      <c r="AL46" s="63" t="s">
        <v>177</v>
      </c>
      <c r="AM46" s="10" t="s">
        <v>122</v>
      </c>
      <c r="AN46" s="8" t="s">
        <v>1122</v>
      </c>
      <c r="AO46" s="219" t="s">
        <v>59</v>
      </c>
      <c r="AP46" s="332"/>
      <c r="AQ46" s="337" t="s">
        <v>1093</v>
      </c>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8"/>
      <c r="N47" s="304"/>
      <c r="O47" s="310"/>
      <c r="P47" s="306"/>
      <c r="Q47" s="312"/>
      <c r="R47" s="63" t="s">
        <v>96</v>
      </c>
      <c r="S47" s="52" t="s">
        <v>1121</v>
      </c>
      <c r="T47" s="148" t="s">
        <v>1928</v>
      </c>
      <c r="U47" s="148" t="s">
        <v>1929</v>
      </c>
      <c r="V47" s="68" t="str">
        <f t="shared" si="0"/>
        <v>El oficial o suboficial o civil de presupuesto del Departamento de Educación Militar (CEDE7),   verifica mensualmente a través de las mesas de trabajo entre CEDE7 y las dependencias del Ejército, la demanda real de las necesidades de la Educación, para el planeamiento de la oferta académica, y los convenios requeridos de acuerdo a la Directiva Permanente No. 07 de 2021 "Lineamientos a tener en cuenta en la gestión financiera para las Unidades y Subunidades ejecutoras del Ministerio de Defensa Nacional",   con el fin de realizar el cierre de brechas a través del anteproyecto de presupuesto y el plan anual de adquisiciones de cada vigencia,  en caso de no realizarse, se debe programar y se debe informar sobre su incumplimiento, dejando como evidencia de la verificación un informe y un actas de reunión.</v>
      </c>
      <c r="W47" s="47" t="str">
        <f t="shared" si="2"/>
        <v>Probabilidad</v>
      </c>
      <c r="X47" s="69" t="s">
        <v>53</v>
      </c>
      <c r="Y47" s="69" t="s">
        <v>54</v>
      </c>
      <c r="Z47" s="48" t="str">
        <f t="shared" si="1"/>
        <v>40%</v>
      </c>
      <c r="AA47" s="69" t="s">
        <v>55</v>
      </c>
      <c r="AB47" s="69" t="s">
        <v>56</v>
      </c>
      <c r="AC47" s="69" t="s">
        <v>57</v>
      </c>
      <c r="AD47" s="49">
        <f t="shared" ref="AD47:AD52" si="8">IFERROR(IF(AND(W46="Probabilidad",W47="Probabilidad"),(AF46-(+AF46*Z47)),IF(W47="Probabilidad",(L46-(+L46*Z47)),IF(W47="Impacto",AF46,""))),"")</f>
        <v>0.216</v>
      </c>
      <c r="AE47" s="224"/>
      <c r="AF47" s="48">
        <f t="shared" si="3"/>
        <v>0.216</v>
      </c>
      <c r="AG47" s="224"/>
      <c r="AH47" s="50">
        <f>IFERROR(IF(AND(W46="Impacto",W47="Impacto"),(AH46-(+AH46*Z47)),IF(W47="Impacto",(P46-(+P46*Z47)),IF(W47="Probabilidad",AH46,""))),"")</f>
        <v>0.6</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8"/>
      <c r="N48" s="304"/>
      <c r="O48" s="310"/>
      <c r="P48" s="306"/>
      <c r="Q48" s="312"/>
      <c r="R48" s="63" t="s">
        <v>98</v>
      </c>
      <c r="S48" s="52" t="s">
        <v>1121</v>
      </c>
      <c r="T48" s="148" t="s">
        <v>1123</v>
      </c>
      <c r="U48" s="148" t="s">
        <v>281</v>
      </c>
      <c r="V48" s="68" t="str">
        <f t="shared" si="0"/>
        <v>El oficial o suboficial o civil de presupuesto del Departamento de Educación Militar (CEDE7),   valida mensualmente las necesidades que se presenten como urgencias funcionales no previstas en el Plan Anual de Adquisiciones Integral (PAAI),  de acuerdo a la Directiva Permanente No. 07 de 2021 "Lineamientos a tener en cuenta en la gestión financiera para las Unidades y Subunidades ejecutoras del Ministerio de Defensa Nacional",    con el propósito de ser presentados al Jefe del Departamento de Educación Militar (CEDE7), para el respectivo aval ante el departamento de Planeación (CEDE5),  en caso de no realizarse, se debe programar para el próximo trimestre,  dejando como evidencia de la validación un informe.</v>
      </c>
      <c r="W48" s="47" t="str">
        <f t="shared" si="2"/>
        <v>Probabilidad</v>
      </c>
      <c r="X48" s="69" t="s">
        <v>53</v>
      </c>
      <c r="Y48" s="69" t="s">
        <v>54</v>
      </c>
      <c r="Z48" s="48" t="str">
        <f t="shared" si="1"/>
        <v>40%</v>
      </c>
      <c r="AA48" s="69" t="s">
        <v>55</v>
      </c>
      <c r="AB48" s="69" t="s">
        <v>56</v>
      </c>
      <c r="AC48" s="69" t="s">
        <v>57</v>
      </c>
      <c r="AD48" s="49">
        <f t="shared" si="8"/>
        <v>0.12959999999999999</v>
      </c>
      <c r="AE48" s="224"/>
      <c r="AF48" s="48">
        <f t="shared" si="3"/>
        <v>0.12959999999999999</v>
      </c>
      <c r="AG48" s="224"/>
      <c r="AH48" s="50">
        <f>IFERROR(IF(AND(W46="Impacto",W47="Impacto",W48="Impacto"),(AH47-(+AH47*Z48)),IF(W48="Impacto",(P46-(+P46*Z48)),IF(W48="Probabilidad",AH47,""))),"")</f>
        <v>0.6</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0"/>
        <v xml:space="preserve">  </v>
      </c>
      <c r="W49" s="47" t="str">
        <f t="shared" si="2"/>
        <v/>
      </c>
      <c r="X49" s="69"/>
      <c r="Y49" s="69"/>
      <c r="Z49" s="48" t="str">
        <f t="shared" si="1"/>
        <v/>
      </c>
      <c r="AA49" s="69"/>
      <c r="AB49" s="69"/>
      <c r="AC49" s="69"/>
      <c r="AD49" s="49" t="str">
        <f t="shared" si="8"/>
        <v/>
      </c>
      <c r="AE49" s="224"/>
      <c r="AF49" s="48" t="str">
        <f t="shared" si="3"/>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0"/>
        <v xml:space="preserve">  </v>
      </c>
      <c r="W50" s="47" t="str">
        <f>IF(OR(X50="Preventivo",X50="Detectivo"),"Probabilidad",IF(X50="Correctivo","Impacto",""))</f>
        <v/>
      </c>
      <c r="X50" s="69"/>
      <c r="Y50" s="69"/>
      <c r="Z50" s="48" t="str">
        <f t="shared" si="1"/>
        <v/>
      </c>
      <c r="AA50" s="69"/>
      <c r="AB50" s="69"/>
      <c r="AC50" s="69"/>
      <c r="AD50" s="49" t="str">
        <f t="shared" si="8"/>
        <v/>
      </c>
      <c r="AE50" s="224"/>
      <c r="AF50" s="48" t="str">
        <f t="shared" si="3"/>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0"/>
        <v xml:space="preserve">  </v>
      </c>
      <c r="W51" s="47" t="str">
        <f>IF(OR(X51="Preventivo",X51="Detectivo"),"Probabilidad",IF(X51="Correctivo","Impacto",""))</f>
        <v/>
      </c>
      <c r="X51" s="69"/>
      <c r="Y51" s="69"/>
      <c r="Z51" s="48" t="str">
        <f t="shared" si="1"/>
        <v/>
      </c>
      <c r="AA51" s="69"/>
      <c r="AB51" s="69"/>
      <c r="AC51" s="69"/>
      <c r="AD51" s="49" t="str">
        <f t="shared" si="8"/>
        <v/>
      </c>
      <c r="AE51" s="224"/>
      <c r="AF51" s="48" t="str">
        <f t="shared" si="3"/>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0"/>
        <v xml:space="preserve">  </v>
      </c>
      <c r="W52" s="47" t="str">
        <f t="shared" si="2"/>
        <v/>
      </c>
      <c r="X52" s="69"/>
      <c r="Y52" s="69"/>
      <c r="Z52" s="48" t="str">
        <f t="shared" si="1"/>
        <v/>
      </c>
      <c r="AA52" s="69"/>
      <c r="AB52" s="69"/>
      <c r="AC52" s="69"/>
      <c r="AD52" s="49" t="str">
        <f t="shared" si="8"/>
        <v/>
      </c>
      <c r="AE52" s="224"/>
      <c r="AF52" s="48" t="str">
        <f t="shared" si="3"/>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IF(NOT(ISERROR(MATCH(M53,'[33]Tabla Impacto'!$B$222:$B$224,0))),'[33]Tabla Impacto'!$F$224,M53)</f>
        <v>0</v>
      </c>
      <c r="O53" s="310" t="str">
        <f>IF(OR(N53='[33]Tabla Impacto'!$C$12,N53='[33]Tabla Impacto'!$D$12),"Leve",IF(OR(N53='[33]Tabla Impacto'!$C$13,N53='[33]Tabla Impacto'!$D$13),"Menor",IF(OR(N53='[33]Tabla Impacto'!$C$14,N53='[33]Tabla Impacto'!$D$14),"Moderado",IF(OR(N53='[33]Tabla Impacto'!$C$15,N53='[33]Tabla Impacto'!$D$15),"Mayor",IF(OR(N53='[33]Tabla Impacto'!$C$16,N53='[33]Tabla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 t="shared" si="0"/>
        <v xml:space="preserve">  </v>
      </c>
      <c r="W53" s="47" t="str">
        <f t="shared" si="2"/>
        <v/>
      </c>
      <c r="X53" s="69"/>
      <c r="Y53" s="69"/>
      <c r="Z53" s="48" t="str">
        <f t="shared" si="1"/>
        <v/>
      </c>
      <c r="AA53" s="69"/>
      <c r="AB53" s="69"/>
      <c r="AC53" s="69"/>
      <c r="AD53" s="49" t="str">
        <f>IFERROR(IF(W53="Probabilidad",(L53-(+L53*Z53)),IF(W53="Impacto",L53,"")),"")</f>
        <v/>
      </c>
      <c r="AE53" s="224" t="str">
        <f>IFERROR(LOOKUP(LOOKUP(2,1/(AD53:AD59&lt;&gt;""),AD53:AD59),'[33]Opciones Tratamiento'!$I$2:$I$6,'[33]Opciones Tratamiento'!$J$2:$J$6),"")</f>
        <v/>
      </c>
      <c r="AF53" s="48" t="str">
        <f t="shared" si="3"/>
        <v/>
      </c>
      <c r="AG53" s="224" t="str">
        <f>IFERROR(LOOKUP(LOOKUP(2,1/(AH53:AH59&lt;&gt;""),AH53:AH59),'[33]Opciones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 t="shared" si="0"/>
        <v xml:space="preserve">  </v>
      </c>
      <c r="W54" s="47" t="str">
        <f t="shared" si="2"/>
        <v/>
      </c>
      <c r="X54" s="69"/>
      <c r="Y54" s="69"/>
      <c r="Z54" s="48" t="str">
        <f t="shared" si="1"/>
        <v/>
      </c>
      <c r="AA54" s="69"/>
      <c r="AB54" s="69"/>
      <c r="AC54" s="69"/>
      <c r="AD54" s="49" t="str">
        <f t="shared" ref="AD54:AD59" si="9">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si="0"/>
        <v xml:space="preserve">  </v>
      </c>
      <c r="W55" s="47" t="str">
        <f t="shared" si="2"/>
        <v/>
      </c>
      <c r="X55" s="69"/>
      <c r="Y55" s="69"/>
      <c r="Z55" s="48" t="str">
        <f t="shared" si="1"/>
        <v/>
      </c>
      <c r="AA55" s="69"/>
      <c r="AB55" s="69"/>
      <c r="AC55" s="69"/>
      <c r="AD55" s="49" t="str">
        <f t="shared" si="9"/>
        <v/>
      </c>
      <c r="AE55" s="224"/>
      <c r="AF55" s="48" t="str">
        <f t="shared" si="3"/>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0"/>
        <v xml:space="preserve">  </v>
      </c>
      <c r="W56" s="47" t="str">
        <f t="shared" si="2"/>
        <v/>
      </c>
      <c r="X56" s="69"/>
      <c r="Y56" s="69"/>
      <c r="Z56" s="48" t="str">
        <f t="shared" si="1"/>
        <v/>
      </c>
      <c r="AA56" s="69"/>
      <c r="AB56" s="69"/>
      <c r="AC56" s="69"/>
      <c r="AD56" s="49" t="str">
        <f t="shared" si="9"/>
        <v/>
      </c>
      <c r="AE56" s="224"/>
      <c r="AF56" s="48" t="str">
        <f t="shared" si="3"/>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0"/>
        <v xml:space="preserve">  </v>
      </c>
      <c r="W57" s="47" t="str">
        <f>IF(OR(X57="Preventivo",X57="Detectivo"),"Probabilidad",IF(X57="Correctivo","Impacto",""))</f>
        <v/>
      </c>
      <c r="X57" s="69"/>
      <c r="Y57" s="69"/>
      <c r="Z57" s="48" t="str">
        <f t="shared" si="1"/>
        <v/>
      </c>
      <c r="AA57" s="69"/>
      <c r="AB57" s="69"/>
      <c r="AC57" s="69"/>
      <c r="AD57" s="49" t="str">
        <f t="shared" si="9"/>
        <v/>
      </c>
      <c r="AE57" s="224"/>
      <c r="AF57" s="48" t="str">
        <f t="shared" si="3"/>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0"/>
        <v xml:space="preserve">  </v>
      </c>
      <c r="W58" s="47" t="str">
        <f>IF(OR(X58="Preventivo",X58="Detectivo"),"Probabilidad",IF(X58="Correctivo","Impacto",""))</f>
        <v/>
      </c>
      <c r="X58" s="69"/>
      <c r="Y58" s="69"/>
      <c r="Z58" s="48" t="str">
        <f t="shared" si="1"/>
        <v/>
      </c>
      <c r="AA58" s="69"/>
      <c r="AB58" s="69"/>
      <c r="AC58" s="69"/>
      <c r="AD58" s="49" t="str">
        <f t="shared" si="9"/>
        <v/>
      </c>
      <c r="AE58" s="224"/>
      <c r="AF58" s="48" t="str">
        <f t="shared" si="3"/>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0"/>
        <v xml:space="preserve">  </v>
      </c>
      <c r="W59" s="47" t="str">
        <f t="shared" si="2"/>
        <v/>
      </c>
      <c r="X59" s="69"/>
      <c r="Y59" s="69"/>
      <c r="Z59" s="48" t="str">
        <f t="shared" si="1"/>
        <v/>
      </c>
      <c r="AA59" s="69"/>
      <c r="AB59" s="69"/>
      <c r="AC59" s="69"/>
      <c r="AD59" s="49" t="str">
        <f t="shared" si="9"/>
        <v/>
      </c>
      <c r="AE59" s="224"/>
      <c r="AF59" s="48" t="str">
        <f t="shared" si="3"/>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IF(NOT(ISERROR(MATCH(M60,'[33]Tabla Impacto'!$B$222:$B$224,0))),'[33]Tabla Impacto'!$F$224,M60)</f>
        <v>0</v>
      </c>
      <c r="O60" s="310" t="str">
        <f>IF(OR(N60='[33]Tabla Impacto'!$C$12,N60='[33]Tabla Impacto'!$D$12),"Leve",IF(OR(N60='[33]Tabla Impacto'!$C$13,N60='[33]Tabla Impacto'!$D$13),"Menor",IF(OR(N60='[33]Tabla Impacto'!$C$14,N60='[33]Tabla Impacto'!$D$14),"Moderado",IF(OR(N60='[33]Tabla Impacto'!$C$15,N60='[33]Tabla Impacto'!$D$15),"Mayor",IF(OR(N60='[33]Tabla Impacto'!$C$16,N60='[33]Tabla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 t="shared" si="0"/>
        <v xml:space="preserve">  </v>
      </c>
      <c r="W60" s="47" t="str">
        <f t="shared" si="2"/>
        <v/>
      </c>
      <c r="X60" s="69"/>
      <c r="Y60" s="69"/>
      <c r="Z60" s="48" t="str">
        <f t="shared" si="1"/>
        <v/>
      </c>
      <c r="AA60" s="69"/>
      <c r="AB60" s="69"/>
      <c r="AC60" s="69"/>
      <c r="AD60" s="49" t="str">
        <f>IFERROR(IF(W60="Probabilidad",(L60-(+L60*Z60)),IF(W60="Impacto",L60,"")),"")</f>
        <v/>
      </c>
      <c r="AE60" s="224" t="str">
        <f>IFERROR(LOOKUP(LOOKUP(2,1/(AD60:AD66&lt;&gt;""),AD60:AD66),'[33]Opciones Tratamiento'!$I$2:$I$6,'[33]Opciones Tratamiento'!$J$2:$J$6),"")</f>
        <v/>
      </c>
      <c r="AF60" s="48" t="str">
        <f t="shared" si="3"/>
        <v/>
      </c>
      <c r="AG60" s="224" t="str">
        <f>IFERROR(LOOKUP(LOOKUP(2,1/(AH60:AH66&lt;&gt;""),AH60:AH66),'[33]Opciones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 t="shared" si="0"/>
        <v xml:space="preserve">  </v>
      </c>
      <c r="W61" s="47" t="str">
        <f t="shared" si="2"/>
        <v/>
      </c>
      <c r="X61" s="69"/>
      <c r="Y61" s="69"/>
      <c r="Z61" s="48" t="str">
        <f t="shared" si="1"/>
        <v/>
      </c>
      <c r="AA61" s="69"/>
      <c r="AB61" s="69"/>
      <c r="AC61" s="69"/>
      <c r="AD61" s="49" t="str">
        <f t="shared" ref="AD61:AD66" si="10">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si="0"/>
        <v xml:space="preserve">  </v>
      </c>
      <c r="W62" s="47" t="str">
        <f t="shared" si="2"/>
        <v/>
      </c>
      <c r="X62" s="69"/>
      <c r="Y62" s="69"/>
      <c r="Z62" s="48" t="str">
        <f t="shared" si="1"/>
        <v/>
      </c>
      <c r="AA62" s="69"/>
      <c r="AB62" s="69"/>
      <c r="AC62" s="69"/>
      <c r="AD62" s="49" t="str">
        <f t="shared" si="10"/>
        <v/>
      </c>
      <c r="AE62" s="224"/>
      <c r="AF62" s="48" t="str">
        <f t="shared" si="3"/>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0"/>
        <v xml:space="preserve">  </v>
      </c>
      <c r="W63" s="47" t="str">
        <f t="shared" si="2"/>
        <v/>
      </c>
      <c r="X63" s="69"/>
      <c r="Y63" s="69"/>
      <c r="Z63" s="48" t="str">
        <f t="shared" si="1"/>
        <v/>
      </c>
      <c r="AA63" s="69"/>
      <c r="AB63" s="69"/>
      <c r="AC63" s="69"/>
      <c r="AD63" s="49" t="str">
        <f t="shared" si="10"/>
        <v/>
      </c>
      <c r="AE63" s="224"/>
      <c r="AF63" s="48" t="str">
        <f t="shared" si="3"/>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0"/>
        <v xml:space="preserve">  </v>
      </c>
      <c r="W64" s="47" t="str">
        <f>IF(OR(X64="Preventivo",X64="Detectivo"),"Probabilidad",IF(X64="Correctivo","Impacto",""))</f>
        <v/>
      </c>
      <c r="X64" s="69"/>
      <c r="Y64" s="69"/>
      <c r="Z64" s="48" t="str">
        <f t="shared" si="1"/>
        <v/>
      </c>
      <c r="AA64" s="69"/>
      <c r="AB64" s="69"/>
      <c r="AC64" s="69"/>
      <c r="AD64" s="49" t="str">
        <f t="shared" si="10"/>
        <v/>
      </c>
      <c r="AE64" s="224"/>
      <c r="AF64" s="48" t="str">
        <f t="shared" si="3"/>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0"/>
        <v xml:space="preserve">  </v>
      </c>
      <c r="W65" s="47" t="str">
        <f>IF(OR(X65="Preventivo",X65="Detectivo"),"Probabilidad",IF(X65="Correctivo","Impacto",""))</f>
        <v/>
      </c>
      <c r="X65" s="69"/>
      <c r="Y65" s="69"/>
      <c r="Z65" s="48" t="str">
        <f t="shared" si="1"/>
        <v/>
      </c>
      <c r="AA65" s="69"/>
      <c r="AB65" s="69"/>
      <c r="AC65" s="69"/>
      <c r="AD65" s="49" t="str">
        <f t="shared" si="10"/>
        <v/>
      </c>
      <c r="AE65" s="224"/>
      <c r="AF65" s="48" t="str">
        <f t="shared" si="3"/>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0"/>
        <v xml:space="preserve">  </v>
      </c>
      <c r="W66" s="47" t="str">
        <f t="shared" si="2"/>
        <v/>
      </c>
      <c r="X66" s="69"/>
      <c r="Y66" s="69"/>
      <c r="Z66" s="48" t="str">
        <f t="shared" si="1"/>
        <v/>
      </c>
      <c r="AA66" s="69"/>
      <c r="AB66" s="69"/>
      <c r="AC66" s="69"/>
      <c r="AD66" s="49" t="str">
        <f t="shared" si="10"/>
        <v/>
      </c>
      <c r="AE66" s="224"/>
      <c r="AF66" s="48" t="str">
        <f t="shared" si="3"/>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IF(NOT(ISERROR(MATCH(M67,'[33]Tabla Impacto'!$B$222:$B$224,0))),'[33]Tabla Impacto'!$F$224,M67)</f>
        <v>0</v>
      </c>
      <c r="O67" s="310" t="str">
        <f>IF(OR(N67='[33]Tabla Impacto'!$C$12,N67='[33]Tabla Impacto'!$D$12),"Leve",IF(OR(N67='[33]Tabla Impacto'!$C$13,N67='[33]Tabla Impacto'!$D$13),"Menor",IF(OR(N67='[33]Tabla Impacto'!$C$14,N67='[33]Tabla Impacto'!$D$14),"Moderado",IF(OR(N67='[33]Tabla Impacto'!$C$15,N67='[33]Tabla Impacto'!$D$15),"Mayor",IF(OR(N67='[33]Tabla Impacto'!$C$16,N67='[33]Tabla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 t="shared" si="0"/>
        <v xml:space="preserve">  </v>
      </c>
      <c r="W67" s="47" t="str">
        <f t="shared" si="2"/>
        <v/>
      </c>
      <c r="X67" s="69"/>
      <c r="Y67" s="69"/>
      <c r="Z67" s="48" t="str">
        <f t="shared" si="1"/>
        <v/>
      </c>
      <c r="AA67" s="69"/>
      <c r="AB67" s="69"/>
      <c r="AC67" s="69"/>
      <c r="AD67" s="49" t="str">
        <f>IFERROR(IF(W67="Probabilidad",(L67-(+L67*Z67)),IF(W67="Impacto",L67,"")),"")</f>
        <v/>
      </c>
      <c r="AE67" s="224" t="str">
        <f>IFERROR(LOOKUP(LOOKUP(2,1/(AD67:AD73&lt;&gt;""),AD67:AD73),'[33]Opciones Tratamiento'!$I$2:$I$6,'[33]Opciones Tratamiento'!$J$2:$J$6),"")</f>
        <v/>
      </c>
      <c r="AF67" s="48" t="str">
        <f t="shared" si="3"/>
        <v/>
      </c>
      <c r="AG67" s="224" t="str">
        <f>IFERROR(LOOKUP(LOOKUP(2,1/(AH67:AH73&lt;&gt;""),AH67:AH73),'[33]Opciones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 t="shared" si="0"/>
        <v xml:space="preserve">  </v>
      </c>
      <c r="W68" s="47" t="str">
        <f t="shared" si="2"/>
        <v/>
      </c>
      <c r="X68" s="69"/>
      <c r="Y68" s="69"/>
      <c r="Z68" s="48" t="str">
        <f t="shared" si="1"/>
        <v/>
      </c>
      <c r="AA68" s="69"/>
      <c r="AB68" s="69"/>
      <c r="AC68" s="69"/>
      <c r="AD68" s="49" t="str">
        <f t="shared" ref="AD68:AD73" si="11">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si="0"/>
        <v xml:space="preserve">  </v>
      </c>
      <c r="W69" s="47" t="str">
        <f t="shared" si="2"/>
        <v/>
      </c>
      <c r="X69" s="69"/>
      <c r="Y69" s="69"/>
      <c r="Z69" s="48" t="str">
        <f t="shared" si="1"/>
        <v/>
      </c>
      <c r="AA69" s="69"/>
      <c r="AB69" s="69"/>
      <c r="AC69" s="69"/>
      <c r="AD69" s="49" t="str">
        <f t="shared" si="11"/>
        <v/>
      </c>
      <c r="AE69" s="224"/>
      <c r="AF69" s="48" t="str">
        <f t="shared" si="3"/>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0"/>
        <v xml:space="preserve">  </v>
      </c>
      <c r="W70" s="47" t="str">
        <f t="shared" si="2"/>
        <v/>
      </c>
      <c r="X70" s="69"/>
      <c r="Y70" s="69"/>
      <c r="Z70" s="48" t="str">
        <f t="shared" si="1"/>
        <v/>
      </c>
      <c r="AA70" s="69"/>
      <c r="AB70" s="69"/>
      <c r="AC70" s="69"/>
      <c r="AD70" s="49" t="str">
        <f t="shared" si="11"/>
        <v/>
      </c>
      <c r="AE70" s="224"/>
      <c r="AF70" s="48" t="str">
        <f t="shared" si="3"/>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0"/>
        <v xml:space="preserve">  </v>
      </c>
      <c r="W71" s="47" t="str">
        <f t="shared" si="2"/>
        <v/>
      </c>
      <c r="X71" s="69"/>
      <c r="Y71" s="69"/>
      <c r="Z71" s="48" t="str">
        <f t="shared" si="1"/>
        <v/>
      </c>
      <c r="AA71" s="69"/>
      <c r="AB71" s="69"/>
      <c r="AC71" s="69"/>
      <c r="AD71" s="49" t="str">
        <f t="shared" si="11"/>
        <v/>
      </c>
      <c r="AE71" s="224"/>
      <c r="AF71" s="48" t="str">
        <f t="shared" si="3"/>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0"/>
        <v xml:space="preserve">  </v>
      </c>
      <c r="W72" s="47" t="str">
        <f t="shared" si="2"/>
        <v/>
      </c>
      <c r="X72" s="69"/>
      <c r="Y72" s="69"/>
      <c r="Z72" s="48" t="str">
        <f t="shared" si="1"/>
        <v/>
      </c>
      <c r="AA72" s="69"/>
      <c r="AB72" s="69"/>
      <c r="AC72" s="69"/>
      <c r="AD72" s="49" t="str">
        <f t="shared" si="11"/>
        <v/>
      </c>
      <c r="AE72" s="224"/>
      <c r="AF72" s="48" t="str">
        <f t="shared" si="3"/>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0"/>
        <v xml:space="preserve">  </v>
      </c>
      <c r="W73" s="47" t="str">
        <f t="shared" si="2"/>
        <v/>
      </c>
      <c r="X73" s="69"/>
      <c r="Y73" s="69"/>
      <c r="Z73" s="48" t="str">
        <f t="shared" si="1"/>
        <v/>
      </c>
      <c r="AA73" s="69"/>
      <c r="AB73" s="69"/>
      <c r="AC73" s="69"/>
      <c r="AD73" s="49" t="str">
        <f t="shared" si="11"/>
        <v/>
      </c>
      <c r="AE73" s="224"/>
      <c r="AF73" s="48" t="str">
        <f t="shared" si="3"/>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IF(NOT(ISERROR(MATCH(M74,'[33]Tabla Impacto'!$B$222:$B$224,0))),'[33]Tabla Impacto'!$F$224,M74)</f>
        <v>0</v>
      </c>
      <c r="O74" s="310" t="str">
        <f>IF(OR(N74='[33]Tabla Impacto'!$C$12,N74='[33]Tabla Impacto'!$D$12),"Leve",IF(OR(N74='[33]Tabla Impacto'!$C$13,N74='[33]Tabla Impacto'!$D$13),"Menor",IF(OR(N74='[33]Tabla Impacto'!$C$14,N74='[33]Tabla Impacto'!$D$14),"Moderado",IF(OR(N74='[33]Tabla Impacto'!$C$15,N74='[33]Tabla Impacto'!$D$15),"Mayor",IF(OR(N74='[33]Tabla Impacto'!$C$16,N74='[33]Tabla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 t="shared" si="0"/>
        <v xml:space="preserve">  </v>
      </c>
      <c r="W74" s="47" t="str">
        <f t="shared" si="2"/>
        <v/>
      </c>
      <c r="X74" s="69"/>
      <c r="Y74" s="69"/>
      <c r="Z74" s="48" t="str">
        <f t="shared" si="1"/>
        <v/>
      </c>
      <c r="AA74" s="69"/>
      <c r="AB74" s="69"/>
      <c r="AC74" s="69"/>
      <c r="AD74" s="49" t="str">
        <f>IFERROR(IF(W74="Probabilidad",(L74-(+L74*Z74)),IF(W74="Impacto",L74,"")),"")</f>
        <v/>
      </c>
      <c r="AE74" s="224" t="str">
        <f>IFERROR(LOOKUP(LOOKUP(2,1/(AD74:AD80&lt;&gt;""),AD74:AD80),'[33]Opciones Tratamiento'!$I$2:$I$6,'[33]Opciones Tratamiento'!$J$2:$J$6),"")</f>
        <v/>
      </c>
      <c r="AF74" s="48" t="str">
        <f t="shared" si="3"/>
        <v/>
      </c>
      <c r="AG74" s="224" t="str">
        <f>IFERROR(LOOKUP(LOOKUP(2,1/(AH74:AH80&lt;&gt;""),AH74:AH80),'[33]Opciones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 t="shared" ref="V75:V94" si="12">+CONCATENATE(S75," ",T75," ",U75)</f>
        <v xml:space="preserve">  </v>
      </c>
      <c r="W75" s="47" t="str">
        <f t="shared" si="2"/>
        <v/>
      </c>
      <c r="X75" s="69"/>
      <c r="Y75" s="69"/>
      <c r="Z75" s="48" t="str">
        <f t="shared" ref="Z75:Z94" si="13">IF(AND(X75="Preventivo",Y75="Automático"),"50%",IF(AND(X75="Preventivo",Y75="Manual"),"40%",IF(AND(X75="Detectivo",Y75="Automático"),"40%",IF(AND(X75="Detectivo",Y75="Manual"),"30%",IF(AND(X75="Correctivo",Y75="Automático"),"35%",IF(AND(X75="Correctivo",Y75="Manual"),"25%",""))))))</f>
        <v/>
      </c>
      <c r="AA75" s="69"/>
      <c r="AB75" s="69"/>
      <c r="AC75" s="69"/>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si="12"/>
        <v xml:space="preserve">  </v>
      </c>
      <c r="W76" s="47" t="str">
        <f t="shared" ref="W76:W94" si="15">IF(OR(X76="Preventivo",X76="Detectivo"),"Probabilidad",IF(X76="Correctivo","Impacto",""))</f>
        <v/>
      </c>
      <c r="X76" s="69"/>
      <c r="Y76" s="69"/>
      <c r="Z76" s="48" t="str">
        <f t="shared" si="13"/>
        <v/>
      </c>
      <c r="AA76" s="69"/>
      <c r="AB76" s="69"/>
      <c r="AC76" s="69"/>
      <c r="AD76" s="49" t="str">
        <f t="shared" si="14"/>
        <v/>
      </c>
      <c r="AE76" s="224"/>
      <c r="AF76" s="48" t="str">
        <f t="shared" si="3"/>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12"/>
        <v xml:space="preserve">  </v>
      </c>
      <c r="W77" s="47" t="str">
        <f t="shared" si="15"/>
        <v/>
      </c>
      <c r="X77" s="69"/>
      <c r="Y77" s="69"/>
      <c r="Z77" s="48" t="str">
        <f t="shared" si="13"/>
        <v/>
      </c>
      <c r="AA77" s="69"/>
      <c r="AB77" s="69"/>
      <c r="AC77" s="69"/>
      <c r="AD77" s="49" t="str">
        <f t="shared" si="14"/>
        <v/>
      </c>
      <c r="AE77" s="224"/>
      <c r="AF77" s="48" t="str">
        <f t="shared" si="3"/>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12"/>
        <v xml:space="preserve">  </v>
      </c>
      <c r="W78" s="47" t="str">
        <f t="shared" si="15"/>
        <v/>
      </c>
      <c r="X78" s="69"/>
      <c r="Y78" s="69"/>
      <c r="Z78" s="48" t="str">
        <f t="shared" si="13"/>
        <v/>
      </c>
      <c r="AA78" s="69"/>
      <c r="AB78" s="69"/>
      <c r="AC78" s="69"/>
      <c r="AD78" s="49" t="str">
        <f t="shared" si="14"/>
        <v/>
      </c>
      <c r="AE78" s="224"/>
      <c r="AF78" s="48" t="str">
        <f t="shared" si="3"/>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12"/>
        <v xml:space="preserve">  </v>
      </c>
      <c r="W79" s="47" t="str">
        <f t="shared" si="15"/>
        <v/>
      </c>
      <c r="X79" s="69"/>
      <c r="Y79" s="69"/>
      <c r="Z79" s="48" t="str">
        <f t="shared" si="13"/>
        <v/>
      </c>
      <c r="AA79" s="69"/>
      <c r="AB79" s="69"/>
      <c r="AC79" s="69"/>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12"/>
        <v xml:space="preserve">  </v>
      </c>
      <c r="W80" s="47" t="str">
        <f t="shared" si="15"/>
        <v/>
      </c>
      <c r="X80" s="69"/>
      <c r="Y80" s="69"/>
      <c r="Z80" s="48" t="str">
        <f t="shared" si="13"/>
        <v/>
      </c>
      <c r="AA80" s="69"/>
      <c r="AB80" s="69"/>
      <c r="AC80" s="69"/>
      <c r="AD80" s="49" t="str">
        <f t="shared" si="14"/>
        <v/>
      </c>
      <c r="AE80" s="224"/>
      <c r="AF80" s="48" t="str">
        <f t="shared" si="16"/>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IF(NOT(ISERROR(MATCH(M81,'[33]Tabla Impacto'!$B$222:$B$224,0))),'[33]Tabla Impacto'!$F$224,M81)</f>
        <v>0</v>
      </c>
      <c r="O81" s="310" t="str">
        <f>IF(OR(N81='[33]Tabla Impacto'!$C$12,N81='[33]Tabla Impacto'!$D$12),"Leve",IF(OR(N81='[33]Tabla Impacto'!$C$13,N81='[33]Tabla Impacto'!$D$13),"Menor",IF(OR(N81='[33]Tabla Impacto'!$C$14,N81='[33]Tabla Impacto'!$D$14),"Moderado",IF(OR(N81='[33]Tabla Impacto'!$C$15,N81='[33]Tabla Impacto'!$D$15),"Mayor",IF(OR(N81='[33]Tabla Impacto'!$C$16,N81='[33]Tabla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 t="shared" si="12"/>
        <v xml:space="preserve">  </v>
      </c>
      <c r="W81" s="47" t="str">
        <f t="shared" si="15"/>
        <v/>
      </c>
      <c r="X81" s="69"/>
      <c r="Y81" s="69"/>
      <c r="Z81" s="48" t="str">
        <f t="shared" si="13"/>
        <v/>
      </c>
      <c r="AA81" s="69"/>
      <c r="AB81" s="69"/>
      <c r="AC81" s="69"/>
      <c r="AD81" s="49" t="str">
        <f>IFERROR(IF(W81="Probabilidad",(L81-(+L81*Z81)),IF(W81="Impacto",L81,"")),"")</f>
        <v/>
      </c>
      <c r="AE81" s="224" t="str">
        <f>IFERROR(LOOKUP(LOOKUP(2,1/(AD81:AD87&lt;&gt;""),AD81:AD87),'[33]Opciones Tratamiento'!$I$2:$I$6,'[33]Opciones Tratamiento'!$J$2:$J$6),"")</f>
        <v/>
      </c>
      <c r="AF81" s="48" t="str">
        <f t="shared" si="16"/>
        <v/>
      </c>
      <c r="AG81" s="224" t="str">
        <f>IFERROR(LOOKUP(LOOKUP(2,1/(AH81:AH87&lt;&gt;""),AH81:AH87),'[33]Opciones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 t="shared" si="12"/>
        <v xml:space="preserve">  </v>
      </c>
      <c r="W82" s="47" t="str">
        <f t="shared" si="15"/>
        <v/>
      </c>
      <c r="X82" s="69"/>
      <c r="Y82" s="69"/>
      <c r="Z82" s="48" t="str">
        <f t="shared" si="13"/>
        <v/>
      </c>
      <c r="AA82" s="69"/>
      <c r="AB82" s="69"/>
      <c r="AC82" s="69"/>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si="12"/>
        <v xml:space="preserve">  </v>
      </c>
      <c r="W83" s="47" t="str">
        <f t="shared" si="15"/>
        <v/>
      </c>
      <c r="X83" s="69"/>
      <c r="Y83" s="69"/>
      <c r="Z83" s="48" t="str">
        <f t="shared" si="13"/>
        <v/>
      </c>
      <c r="AA83" s="69"/>
      <c r="AB83" s="69"/>
      <c r="AC83" s="69"/>
      <c r="AD83" s="49" t="str">
        <f t="shared" si="17"/>
        <v/>
      </c>
      <c r="AE83" s="224"/>
      <c r="AF83" s="48" t="str">
        <f t="shared" si="16"/>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12"/>
        <v xml:space="preserve">  </v>
      </c>
      <c r="W84" s="47" t="str">
        <f t="shared" si="15"/>
        <v/>
      </c>
      <c r="X84" s="69"/>
      <c r="Y84" s="69"/>
      <c r="Z84" s="48" t="str">
        <f t="shared" si="13"/>
        <v/>
      </c>
      <c r="AA84" s="69"/>
      <c r="AB84" s="69"/>
      <c r="AC84" s="69"/>
      <c r="AD84" s="49" t="str">
        <f t="shared" si="17"/>
        <v/>
      </c>
      <c r="AE84" s="224"/>
      <c r="AF84" s="48" t="str">
        <f t="shared" si="16"/>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12"/>
        <v xml:space="preserve">  </v>
      </c>
      <c r="W85" s="47" t="str">
        <f t="shared" si="15"/>
        <v/>
      </c>
      <c r="X85" s="69"/>
      <c r="Y85" s="69"/>
      <c r="Z85" s="48" t="str">
        <f t="shared" si="13"/>
        <v/>
      </c>
      <c r="AA85" s="69"/>
      <c r="AB85" s="69"/>
      <c r="AC85" s="69"/>
      <c r="AD85" s="49" t="str">
        <f t="shared" si="17"/>
        <v/>
      </c>
      <c r="AE85" s="224"/>
      <c r="AF85" s="48" t="str">
        <f t="shared" si="16"/>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12"/>
        <v xml:space="preserve">  </v>
      </c>
      <c r="W86" s="47" t="str">
        <f t="shared" si="15"/>
        <v/>
      </c>
      <c r="X86" s="69"/>
      <c r="Y86" s="69"/>
      <c r="Z86" s="48" t="str">
        <f t="shared" si="13"/>
        <v/>
      </c>
      <c r="AA86" s="69"/>
      <c r="AB86" s="69"/>
      <c r="AC86" s="69"/>
      <c r="AD86" s="49" t="str">
        <f t="shared" si="17"/>
        <v/>
      </c>
      <c r="AE86" s="224"/>
      <c r="AF86" s="48" t="str">
        <f t="shared" si="16"/>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12"/>
        <v xml:space="preserve">  </v>
      </c>
      <c r="W87" s="47" t="str">
        <f t="shared" si="15"/>
        <v/>
      </c>
      <c r="X87" s="69"/>
      <c r="Y87" s="69"/>
      <c r="Z87" s="48" t="str">
        <f t="shared" si="13"/>
        <v/>
      </c>
      <c r="AA87" s="69"/>
      <c r="AB87" s="69"/>
      <c r="AC87" s="69"/>
      <c r="AD87" s="49" t="str">
        <f t="shared" si="17"/>
        <v/>
      </c>
      <c r="AE87" s="224"/>
      <c r="AF87" s="48" t="str">
        <f t="shared" si="16"/>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IF(NOT(ISERROR(MATCH(M88,'[33]Tabla Impacto'!$B$222:$B$224,0))),'[33]Tabla Impacto'!$F$224,M88)</f>
        <v>0</v>
      </c>
      <c r="O88" s="310" t="str">
        <f>IF(OR(N88='[33]Tabla Impacto'!$C$12,N88='[33]Tabla Impacto'!$D$12),"Leve",IF(OR(N88='[33]Tabla Impacto'!$C$13,N88='[33]Tabla Impacto'!$D$13),"Menor",IF(OR(N88='[33]Tabla Impacto'!$C$14,N88='[33]Tabla Impacto'!$D$14),"Moderado",IF(OR(N88='[33]Tabla Impacto'!$C$15,N88='[33]Tabla Impacto'!$D$15),"Mayor",IF(OR(N88='[33]Tabla Impacto'!$C$16,N88='[33]Tabla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 t="shared" si="12"/>
        <v xml:space="preserve">  </v>
      </c>
      <c r="W88" s="47" t="str">
        <f t="shared" si="15"/>
        <v/>
      </c>
      <c r="X88" s="69"/>
      <c r="Y88" s="69"/>
      <c r="Z88" s="48" t="str">
        <f t="shared" si="13"/>
        <v/>
      </c>
      <c r="AA88" s="69"/>
      <c r="AB88" s="69"/>
      <c r="AC88" s="69"/>
      <c r="AD88" s="49" t="str">
        <f>IFERROR(IF(W88="Probabilidad",(L88-(+L88*Z88)),IF(W88="Impacto",L88,"")),"")</f>
        <v/>
      </c>
      <c r="AE88" s="224" t="str">
        <f>IFERROR(LOOKUP(LOOKUP(2,1/(AD88:AD94&lt;&gt;""),AD88:AD94),'[33]Opciones Tratamiento'!$I$2:$I$6,'[33]Opciones Tratamiento'!$J$2:$J$6),"")</f>
        <v/>
      </c>
      <c r="AF88" s="48" t="str">
        <f t="shared" si="16"/>
        <v/>
      </c>
      <c r="AG88" s="224" t="str">
        <f>IFERROR(LOOKUP(LOOKUP(2,1/(AH88:AH94&lt;&gt;""),AH88:AH94),'[33]Opciones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 t="shared" si="12"/>
        <v xml:space="preserve">  </v>
      </c>
      <c r="W89" s="47" t="str">
        <f t="shared" si="15"/>
        <v/>
      </c>
      <c r="X89" s="69"/>
      <c r="Y89" s="69"/>
      <c r="Z89" s="48" t="str">
        <f t="shared" si="13"/>
        <v/>
      </c>
      <c r="AA89" s="69"/>
      <c r="AB89" s="69"/>
      <c r="AC89" s="69"/>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si="12"/>
        <v xml:space="preserve">  </v>
      </c>
      <c r="W90" s="47" t="str">
        <f t="shared" si="15"/>
        <v/>
      </c>
      <c r="X90" s="69"/>
      <c r="Y90" s="69"/>
      <c r="Z90" s="48" t="str">
        <f t="shared" si="13"/>
        <v/>
      </c>
      <c r="AA90" s="69"/>
      <c r="AB90" s="69"/>
      <c r="AC90" s="69"/>
      <c r="AD90" s="49" t="str">
        <f t="shared" si="18"/>
        <v/>
      </c>
      <c r="AE90" s="224"/>
      <c r="AF90" s="48" t="str">
        <f t="shared" si="16"/>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12"/>
        <v xml:space="preserve">  </v>
      </c>
      <c r="W91" s="47" t="str">
        <f t="shared" si="15"/>
        <v/>
      </c>
      <c r="X91" s="69"/>
      <c r="Y91" s="69"/>
      <c r="Z91" s="48" t="str">
        <f t="shared" si="13"/>
        <v/>
      </c>
      <c r="AA91" s="69"/>
      <c r="AB91" s="69"/>
      <c r="AC91" s="69"/>
      <c r="AD91" s="49" t="str">
        <f t="shared" si="18"/>
        <v/>
      </c>
      <c r="AE91" s="224"/>
      <c r="AF91" s="48" t="str">
        <f t="shared" si="16"/>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12"/>
        <v xml:space="preserve">  </v>
      </c>
      <c r="W92" s="47" t="str">
        <f t="shared" si="15"/>
        <v/>
      </c>
      <c r="X92" s="69"/>
      <c r="Y92" s="69"/>
      <c r="Z92" s="48" t="str">
        <f t="shared" si="13"/>
        <v/>
      </c>
      <c r="AA92" s="69"/>
      <c r="AB92" s="69"/>
      <c r="AC92" s="69"/>
      <c r="AD92" s="49" t="str">
        <f t="shared" si="18"/>
        <v/>
      </c>
      <c r="AE92" s="224"/>
      <c r="AF92" s="48" t="str">
        <f t="shared" si="16"/>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12"/>
        <v xml:space="preserve">  </v>
      </c>
      <c r="W93" s="47" t="str">
        <f t="shared" si="15"/>
        <v/>
      </c>
      <c r="X93" s="69"/>
      <c r="Y93" s="69"/>
      <c r="Z93" s="48" t="str">
        <f t="shared" si="13"/>
        <v/>
      </c>
      <c r="AA93" s="69"/>
      <c r="AB93" s="69"/>
      <c r="AC93" s="69"/>
      <c r="AD93" s="49" t="str">
        <f t="shared" si="18"/>
        <v/>
      </c>
      <c r="AE93" s="224"/>
      <c r="AF93" s="48" t="str">
        <f t="shared" si="16"/>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12"/>
        <v xml:space="preserve">  </v>
      </c>
      <c r="W94" s="47" t="str">
        <f t="shared" si="15"/>
        <v/>
      </c>
      <c r="X94" s="69"/>
      <c r="Y94" s="69"/>
      <c r="Z94" s="48" t="str">
        <f t="shared" si="13"/>
        <v/>
      </c>
      <c r="AA94" s="69"/>
      <c r="AB94" s="69"/>
      <c r="AC94" s="69"/>
      <c r="AD94" s="49" t="str">
        <f t="shared" si="18"/>
        <v/>
      </c>
      <c r="AE94" s="224"/>
      <c r="AF94" s="48" t="str">
        <f t="shared" si="16"/>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DpgG3EmGJ938Xbia93GXImMtbapBiCgtLwSLBgHcqX06fiH57G6LtFSxvb/07RGDdlKgjA69weCsnbGKN6zKKg==" saltValue="BqHedPOR/mvePMmmdvMcgw=="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A46:A52"/>
    <mergeCell ref="C46:C52"/>
    <mergeCell ref="D46:D52"/>
    <mergeCell ref="E46:E52"/>
    <mergeCell ref="F46:F52"/>
    <mergeCell ref="G46:G52"/>
    <mergeCell ref="H46:H52"/>
    <mergeCell ref="I46:I52"/>
    <mergeCell ref="J46:J52"/>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E18:E24"/>
    <mergeCell ref="F18:F24"/>
    <mergeCell ref="G18:G24"/>
    <mergeCell ref="H18:H24"/>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K9:K10"/>
    <mergeCell ref="L9:L10"/>
    <mergeCell ref="M9:M10"/>
    <mergeCell ref="A11:A17"/>
    <mergeCell ref="C11:C17"/>
    <mergeCell ref="D11:D17"/>
    <mergeCell ref="E11:E17"/>
    <mergeCell ref="L11:L17"/>
    <mergeCell ref="M11:M17"/>
    <mergeCell ref="I9:I10"/>
    <mergeCell ref="F11:F17"/>
    <mergeCell ref="G11:G17"/>
    <mergeCell ref="H11:H17"/>
    <mergeCell ref="I11:I17"/>
    <mergeCell ref="J11:J17"/>
    <mergeCell ref="K11:K17"/>
    <mergeCell ref="H32:H38"/>
    <mergeCell ref="A9:A10"/>
    <mergeCell ref="B9:B10"/>
    <mergeCell ref="C9:C10"/>
    <mergeCell ref="D9:D10"/>
    <mergeCell ref="E9:E10"/>
    <mergeCell ref="F9:F10"/>
    <mergeCell ref="G9:G10"/>
    <mergeCell ref="H9:H10"/>
    <mergeCell ref="A25:A31"/>
    <mergeCell ref="C25:C31"/>
    <mergeCell ref="D25:D31"/>
    <mergeCell ref="E25:E31"/>
    <mergeCell ref="F25:F31"/>
    <mergeCell ref="G25:G31"/>
    <mergeCell ref="A32:A38"/>
    <mergeCell ref="C32:C38"/>
    <mergeCell ref="D32:D38"/>
    <mergeCell ref="E32:E38"/>
    <mergeCell ref="F32:F38"/>
    <mergeCell ref="G32:G38"/>
    <mergeCell ref="A18:A24"/>
    <mergeCell ref="C18:C24"/>
    <mergeCell ref="D18:D24"/>
    <mergeCell ref="C1:Q1"/>
    <mergeCell ref="R1:AO4"/>
    <mergeCell ref="AP1:AS1"/>
    <mergeCell ref="C2:Q2"/>
    <mergeCell ref="AP2:AS2"/>
    <mergeCell ref="C3:Q3"/>
    <mergeCell ref="AP3:AS3"/>
    <mergeCell ref="C4:Q4"/>
    <mergeCell ref="AP4:AS4"/>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s>
  <conditionalFormatting sqref="AG81">
    <cfRule type="cellIs" dxfId="4175" priority="6" operator="equal">
      <formula>"Catastrófico"</formula>
    </cfRule>
    <cfRule type="cellIs" dxfId="4174" priority="7" operator="equal">
      <formula>"Mayor"</formula>
    </cfRule>
    <cfRule type="cellIs" dxfId="4173" priority="8" operator="equal">
      <formula>"Moderado"</formula>
    </cfRule>
    <cfRule type="cellIs" dxfId="4172" priority="9" operator="equal">
      <formula>"Menor"</formula>
    </cfRule>
    <cfRule type="cellIs" dxfId="4171" priority="10" operator="equal">
      <formula>"Leve"</formula>
    </cfRule>
  </conditionalFormatting>
  <conditionalFormatting sqref="AG88">
    <cfRule type="cellIs" dxfId="4170" priority="1" operator="equal">
      <formula>"Catastrófico"</formula>
    </cfRule>
    <cfRule type="cellIs" dxfId="4169" priority="2" operator="equal">
      <formula>"Mayor"</formula>
    </cfRule>
    <cfRule type="cellIs" dxfId="4168" priority="3" operator="equal">
      <formula>"Moderado"</formula>
    </cfRule>
    <cfRule type="cellIs" dxfId="4167" priority="4" operator="equal">
      <formula>"Menor"</formula>
    </cfRule>
    <cfRule type="cellIs" dxfId="4166" priority="5" operator="equal">
      <formula>"Leve"</formula>
    </cfRule>
  </conditionalFormatting>
  <conditionalFormatting sqref="K11">
    <cfRule type="cellIs" dxfId="4165" priority="339" operator="equal">
      <formula>"Muy Alta"</formula>
    </cfRule>
    <cfRule type="cellIs" dxfId="4164" priority="340" operator="equal">
      <formula>"Alta"</formula>
    </cfRule>
    <cfRule type="cellIs" dxfId="4163" priority="341" operator="equal">
      <formula>"Media"</formula>
    </cfRule>
    <cfRule type="cellIs" dxfId="4162" priority="342" operator="equal">
      <formula>"Baja"</formula>
    </cfRule>
    <cfRule type="cellIs" dxfId="4161" priority="343" operator="equal">
      <formula>"Muy Baja"</formula>
    </cfRule>
  </conditionalFormatting>
  <conditionalFormatting sqref="K18">
    <cfRule type="cellIs" dxfId="4160" priority="310" operator="equal">
      <formula>"Muy Alta"</formula>
    </cfRule>
    <cfRule type="cellIs" dxfId="4159" priority="311" operator="equal">
      <formula>"Alta"</formula>
    </cfRule>
    <cfRule type="cellIs" dxfId="4158" priority="312" operator="equal">
      <formula>"Media"</formula>
    </cfRule>
    <cfRule type="cellIs" dxfId="4157" priority="313" operator="equal">
      <formula>"Baja"</formula>
    </cfRule>
    <cfRule type="cellIs" dxfId="4156" priority="314" operator="equal">
      <formula>"Muy Baja"</formula>
    </cfRule>
  </conditionalFormatting>
  <conditionalFormatting sqref="K25">
    <cfRule type="cellIs" dxfId="4155" priority="281" operator="equal">
      <formula>"Muy Alta"</formula>
    </cfRule>
    <cfRule type="cellIs" dxfId="4154" priority="282" operator="equal">
      <formula>"Alta"</formula>
    </cfRule>
    <cfRule type="cellIs" dxfId="4153" priority="283" operator="equal">
      <formula>"Media"</formula>
    </cfRule>
    <cfRule type="cellIs" dxfId="4152" priority="284" operator="equal">
      <formula>"Baja"</formula>
    </cfRule>
    <cfRule type="cellIs" dxfId="4151" priority="285" operator="equal">
      <formula>"Muy Baja"</formula>
    </cfRule>
  </conditionalFormatting>
  <conditionalFormatting sqref="K32">
    <cfRule type="cellIs" dxfId="4150" priority="252" operator="equal">
      <formula>"Muy Alta"</formula>
    </cfRule>
    <cfRule type="cellIs" dxfId="4149" priority="253" operator="equal">
      <formula>"Alta"</formula>
    </cfRule>
    <cfRule type="cellIs" dxfId="4148" priority="254" operator="equal">
      <formula>"Media"</formula>
    </cfRule>
    <cfRule type="cellIs" dxfId="4147" priority="255" operator="equal">
      <formula>"Baja"</formula>
    </cfRule>
    <cfRule type="cellIs" dxfId="4146" priority="256" operator="equal">
      <formula>"Muy Baja"</formula>
    </cfRule>
  </conditionalFormatting>
  <conditionalFormatting sqref="K39">
    <cfRule type="cellIs" dxfId="4145" priority="223" operator="equal">
      <formula>"Muy Alta"</formula>
    </cfRule>
    <cfRule type="cellIs" dxfId="4144" priority="224" operator="equal">
      <formula>"Alta"</formula>
    </cfRule>
    <cfRule type="cellIs" dxfId="4143" priority="225" operator="equal">
      <formula>"Media"</formula>
    </cfRule>
    <cfRule type="cellIs" dxfId="4142" priority="226" operator="equal">
      <formula>"Baja"</formula>
    </cfRule>
    <cfRule type="cellIs" dxfId="4141" priority="227" operator="equal">
      <formula>"Muy Baja"</formula>
    </cfRule>
  </conditionalFormatting>
  <conditionalFormatting sqref="K46">
    <cfRule type="cellIs" dxfId="4140" priority="194" operator="equal">
      <formula>"Muy Alta"</formula>
    </cfRule>
    <cfRule type="cellIs" dxfId="4139" priority="195" operator="equal">
      <formula>"Alta"</formula>
    </cfRule>
    <cfRule type="cellIs" dxfId="4138" priority="196" operator="equal">
      <formula>"Media"</formula>
    </cfRule>
    <cfRule type="cellIs" dxfId="4137" priority="197" operator="equal">
      <formula>"Baja"</formula>
    </cfRule>
    <cfRule type="cellIs" dxfId="4136" priority="198" operator="equal">
      <formula>"Muy Baja"</formula>
    </cfRule>
  </conditionalFormatting>
  <conditionalFormatting sqref="K53">
    <cfRule type="cellIs" dxfId="4135" priority="165" operator="equal">
      <formula>"Muy Alta"</formula>
    </cfRule>
    <cfRule type="cellIs" dxfId="4134" priority="166" operator="equal">
      <formula>"Alta"</formula>
    </cfRule>
    <cfRule type="cellIs" dxfId="4133" priority="167" operator="equal">
      <formula>"Media"</formula>
    </cfRule>
    <cfRule type="cellIs" dxfId="4132" priority="168" operator="equal">
      <formula>"Baja"</formula>
    </cfRule>
    <cfRule type="cellIs" dxfId="4131" priority="169" operator="equal">
      <formula>"Muy Baja"</formula>
    </cfRule>
  </conditionalFormatting>
  <conditionalFormatting sqref="K60">
    <cfRule type="cellIs" dxfId="4130" priority="136" operator="equal">
      <formula>"Muy Alta"</formula>
    </cfRule>
    <cfRule type="cellIs" dxfId="4129" priority="137" operator="equal">
      <formula>"Alta"</formula>
    </cfRule>
    <cfRule type="cellIs" dxfId="4128" priority="138" operator="equal">
      <formula>"Media"</formula>
    </cfRule>
    <cfRule type="cellIs" dxfId="4127" priority="139" operator="equal">
      <formula>"Baja"</formula>
    </cfRule>
    <cfRule type="cellIs" dxfId="4126" priority="140" operator="equal">
      <formula>"Muy Baja"</formula>
    </cfRule>
  </conditionalFormatting>
  <conditionalFormatting sqref="N11">
    <cfRule type="containsText" dxfId="4125" priority="320" operator="containsText" text="❌">
      <formula>NOT(ISERROR(SEARCH("❌",N11)))</formula>
    </cfRule>
  </conditionalFormatting>
  <conditionalFormatting sqref="N18">
    <cfRule type="containsText" dxfId="4124" priority="291" operator="containsText" text="❌">
      <formula>NOT(ISERROR(SEARCH("❌",N18)))</formula>
    </cfRule>
  </conditionalFormatting>
  <conditionalFormatting sqref="N25">
    <cfRule type="containsText" dxfId="4123" priority="262" operator="containsText" text="❌">
      <formula>NOT(ISERROR(SEARCH("❌",N25)))</formula>
    </cfRule>
  </conditionalFormatting>
  <conditionalFormatting sqref="N32">
    <cfRule type="containsText" dxfId="4122" priority="233" operator="containsText" text="❌">
      <formula>NOT(ISERROR(SEARCH("❌",N32)))</formula>
    </cfRule>
  </conditionalFormatting>
  <conditionalFormatting sqref="N39">
    <cfRule type="containsText" dxfId="4121" priority="204" operator="containsText" text="❌">
      <formula>NOT(ISERROR(SEARCH("❌",N39)))</formula>
    </cfRule>
  </conditionalFormatting>
  <conditionalFormatting sqref="N46">
    <cfRule type="containsText" dxfId="4120" priority="175" operator="containsText" text="❌">
      <formula>NOT(ISERROR(SEARCH("❌",N46)))</formula>
    </cfRule>
  </conditionalFormatting>
  <conditionalFormatting sqref="N53">
    <cfRule type="containsText" dxfId="4119" priority="146" operator="containsText" text="❌">
      <formula>NOT(ISERROR(SEARCH("❌",N53)))</formula>
    </cfRule>
  </conditionalFormatting>
  <conditionalFormatting sqref="N60">
    <cfRule type="containsText" dxfId="4118" priority="117" operator="containsText" text="❌">
      <formula>NOT(ISERROR(SEARCH("❌",N60)))</formula>
    </cfRule>
  </conditionalFormatting>
  <conditionalFormatting sqref="O11">
    <cfRule type="cellIs" dxfId="4117" priority="344" operator="equal">
      <formula>"Catastrófico"</formula>
    </cfRule>
    <cfRule type="cellIs" dxfId="4116" priority="345" operator="equal">
      <formula>"Mayor"</formula>
    </cfRule>
    <cfRule type="cellIs" dxfId="4115" priority="346" operator="equal">
      <formula>"Moderado"</formula>
    </cfRule>
    <cfRule type="cellIs" dxfId="4114" priority="347" operator="equal">
      <formula>"Menor"</formula>
    </cfRule>
    <cfRule type="cellIs" dxfId="4113" priority="348" operator="equal">
      <formula>"Leve"</formula>
    </cfRule>
  </conditionalFormatting>
  <conditionalFormatting sqref="O18">
    <cfRule type="cellIs" dxfId="4112" priority="315" operator="equal">
      <formula>"Catastrófico"</formula>
    </cfRule>
    <cfRule type="cellIs" dxfId="4111" priority="316" operator="equal">
      <formula>"Mayor"</formula>
    </cfRule>
    <cfRule type="cellIs" dxfId="4110" priority="317" operator="equal">
      <formula>"Moderado"</formula>
    </cfRule>
    <cfRule type="cellIs" dxfId="4109" priority="318" operator="equal">
      <formula>"Menor"</formula>
    </cfRule>
    <cfRule type="cellIs" dxfId="4108" priority="319" operator="equal">
      <formula>"Leve"</formula>
    </cfRule>
  </conditionalFormatting>
  <conditionalFormatting sqref="O25">
    <cfRule type="cellIs" dxfId="4107" priority="286" operator="equal">
      <formula>"Catastrófico"</formula>
    </cfRule>
    <cfRule type="cellIs" dxfId="4106" priority="287" operator="equal">
      <formula>"Mayor"</formula>
    </cfRule>
    <cfRule type="cellIs" dxfId="4105" priority="288" operator="equal">
      <formula>"Moderado"</formula>
    </cfRule>
    <cfRule type="cellIs" dxfId="4104" priority="289" operator="equal">
      <formula>"Menor"</formula>
    </cfRule>
    <cfRule type="cellIs" dxfId="4103" priority="290" operator="equal">
      <formula>"Leve"</formula>
    </cfRule>
  </conditionalFormatting>
  <conditionalFormatting sqref="O32">
    <cfRule type="cellIs" dxfId="4102" priority="257" operator="equal">
      <formula>"Catastrófico"</formula>
    </cfRule>
    <cfRule type="cellIs" dxfId="4101" priority="258" operator="equal">
      <formula>"Mayor"</formula>
    </cfRule>
    <cfRule type="cellIs" dxfId="4100" priority="259" operator="equal">
      <formula>"Moderado"</formula>
    </cfRule>
    <cfRule type="cellIs" dxfId="4099" priority="260" operator="equal">
      <formula>"Menor"</formula>
    </cfRule>
    <cfRule type="cellIs" dxfId="4098" priority="261" operator="equal">
      <formula>"Leve"</formula>
    </cfRule>
  </conditionalFormatting>
  <conditionalFormatting sqref="O39">
    <cfRule type="cellIs" dxfId="4097" priority="228" operator="equal">
      <formula>"Catastrófico"</formula>
    </cfRule>
    <cfRule type="cellIs" dxfId="4096" priority="229" operator="equal">
      <formula>"Mayor"</formula>
    </cfRule>
    <cfRule type="cellIs" dxfId="4095" priority="230" operator="equal">
      <formula>"Moderado"</formula>
    </cfRule>
    <cfRule type="cellIs" dxfId="4094" priority="231" operator="equal">
      <formula>"Menor"</formula>
    </cfRule>
    <cfRule type="cellIs" dxfId="4093" priority="232" operator="equal">
      <formula>"Leve"</formula>
    </cfRule>
  </conditionalFormatting>
  <conditionalFormatting sqref="O46">
    <cfRule type="cellIs" dxfId="4092" priority="199" operator="equal">
      <formula>"Catastrófico"</formula>
    </cfRule>
    <cfRule type="cellIs" dxfId="4091" priority="200" operator="equal">
      <formula>"Mayor"</formula>
    </cfRule>
    <cfRule type="cellIs" dxfId="4090" priority="201" operator="equal">
      <formula>"Moderado"</formula>
    </cfRule>
    <cfRule type="cellIs" dxfId="4089" priority="202" operator="equal">
      <formula>"Menor"</formula>
    </cfRule>
    <cfRule type="cellIs" dxfId="4088" priority="203" operator="equal">
      <formula>"Leve"</formula>
    </cfRule>
  </conditionalFormatting>
  <conditionalFormatting sqref="O53">
    <cfRule type="cellIs" dxfId="4087" priority="170" operator="equal">
      <formula>"Catastrófico"</formula>
    </cfRule>
    <cfRule type="cellIs" dxfId="4086" priority="171" operator="equal">
      <formula>"Mayor"</formula>
    </cfRule>
    <cfRule type="cellIs" dxfId="4085" priority="172" operator="equal">
      <formula>"Moderado"</formula>
    </cfRule>
    <cfRule type="cellIs" dxfId="4084" priority="173" operator="equal">
      <formula>"Menor"</formula>
    </cfRule>
    <cfRule type="cellIs" dxfId="4083" priority="174" operator="equal">
      <formula>"Leve"</formula>
    </cfRule>
  </conditionalFormatting>
  <conditionalFormatting sqref="O60">
    <cfRule type="cellIs" dxfId="4082" priority="141" operator="equal">
      <formula>"Catastrófico"</formula>
    </cfRule>
    <cfRule type="cellIs" dxfId="4081" priority="142" operator="equal">
      <formula>"Mayor"</formula>
    </cfRule>
    <cfRule type="cellIs" dxfId="4080" priority="143" operator="equal">
      <formula>"Moderado"</formula>
    </cfRule>
    <cfRule type="cellIs" dxfId="4079" priority="144" operator="equal">
      <formula>"Menor"</formula>
    </cfRule>
    <cfRule type="cellIs" dxfId="4078" priority="145" operator="equal">
      <formula>"Leve"</formula>
    </cfRule>
  </conditionalFormatting>
  <conditionalFormatting sqref="Q11">
    <cfRule type="cellIs" dxfId="4077" priority="335" operator="equal">
      <formula>"Extremo"</formula>
    </cfRule>
    <cfRule type="cellIs" dxfId="4076" priority="336" operator="equal">
      <formula>"Alto"</formula>
    </cfRule>
    <cfRule type="cellIs" dxfId="4075" priority="337" operator="equal">
      <formula>"Moderado"</formula>
    </cfRule>
    <cfRule type="cellIs" dxfId="4074" priority="338" operator="equal">
      <formula>"Bajo"</formula>
    </cfRule>
  </conditionalFormatting>
  <conditionalFormatting sqref="Q18">
    <cfRule type="cellIs" dxfId="4073" priority="306" operator="equal">
      <formula>"Extremo"</formula>
    </cfRule>
    <cfRule type="cellIs" dxfId="4072" priority="307" operator="equal">
      <formula>"Alto"</formula>
    </cfRule>
    <cfRule type="cellIs" dxfId="4071" priority="308" operator="equal">
      <formula>"Moderado"</formula>
    </cfRule>
    <cfRule type="cellIs" dxfId="4070" priority="309" operator="equal">
      <formula>"Bajo"</formula>
    </cfRule>
  </conditionalFormatting>
  <conditionalFormatting sqref="Q25">
    <cfRule type="cellIs" dxfId="4069" priority="277" operator="equal">
      <formula>"Extremo"</formula>
    </cfRule>
    <cfRule type="cellIs" dxfId="4068" priority="278" operator="equal">
      <formula>"Alto"</formula>
    </cfRule>
    <cfRule type="cellIs" dxfId="4067" priority="279" operator="equal">
      <formula>"Moderado"</formula>
    </cfRule>
    <cfRule type="cellIs" dxfId="4066" priority="280" operator="equal">
      <formula>"Bajo"</formula>
    </cfRule>
  </conditionalFormatting>
  <conditionalFormatting sqref="Q32">
    <cfRule type="cellIs" dxfId="4065" priority="248" operator="equal">
      <formula>"Extremo"</formula>
    </cfRule>
    <cfRule type="cellIs" dxfId="4064" priority="249" operator="equal">
      <formula>"Alto"</formula>
    </cfRule>
    <cfRule type="cellIs" dxfId="4063" priority="250" operator="equal">
      <formula>"Moderado"</formula>
    </cfRule>
    <cfRule type="cellIs" dxfId="4062" priority="251" operator="equal">
      <formula>"Bajo"</formula>
    </cfRule>
  </conditionalFormatting>
  <conditionalFormatting sqref="Q39">
    <cfRule type="cellIs" dxfId="4061" priority="219" operator="equal">
      <formula>"Extremo"</formula>
    </cfRule>
    <cfRule type="cellIs" dxfId="4060" priority="220" operator="equal">
      <formula>"Alto"</formula>
    </cfRule>
    <cfRule type="cellIs" dxfId="4059" priority="221" operator="equal">
      <formula>"Moderado"</formula>
    </cfRule>
    <cfRule type="cellIs" dxfId="4058" priority="222" operator="equal">
      <formula>"Bajo"</formula>
    </cfRule>
  </conditionalFormatting>
  <conditionalFormatting sqref="Q46">
    <cfRule type="cellIs" dxfId="4057" priority="190" operator="equal">
      <formula>"Extremo"</formula>
    </cfRule>
    <cfRule type="cellIs" dxfId="4056" priority="191" operator="equal">
      <formula>"Alto"</formula>
    </cfRule>
    <cfRule type="cellIs" dxfId="4055" priority="192" operator="equal">
      <formula>"Moderado"</formula>
    </cfRule>
    <cfRule type="cellIs" dxfId="4054" priority="193" operator="equal">
      <formula>"Bajo"</formula>
    </cfRule>
  </conditionalFormatting>
  <conditionalFormatting sqref="Q53">
    <cfRule type="cellIs" dxfId="4053" priority="161" operator="equal">
      <formula>"Extremo"</formula>
    </cfRule>
    <cfRule type="cellIs" dxfId="4052" priority="162" operator="equal">
      <formula>"Alto"</formula>
    </cfRule>
    <cfRule type="cellIs" dxfId="4051" priority="163" operator="equal">
      <formula>"Moderado"</formula>
    </cfRule>
    <cfRule type="cellIs" dxfId="4050" priority="164" operator="equal">
      <formula>"Bajo"</formula>
    </cfRule>
  </conditionalFormatting>
  <conditionalFormatting sqref="Q60">
    <cfRule type="cellIs" dxfId="4049" priority="132" operator="equal">
      <formula>"Extremo"</formula>
    </cfRule>
    <cfRule type="cellIs" dxfId="4048" priority="133" operator="equal">
      <formula>"Alto"</formula>
    </cfRule>
    <cfRule type="cellIs" dxfId="4047" priority="134" operator="equal">
      <formula>"Moderado"</formula>
    </cfRule>
    <cfRule type="cellIs" dxfId="4046" priority="135" operator="equal">
      <formula>"Bajo"</formula>
    </cfRule>
  </conditionalFormatting>
  <conditionalFormatting sqref="AE11">
    <cfRule type="cellIs" dxfId="4045" priority="330" operator="equal">
      <formula>"Muy Alta"</formula>
    </cfRule>
    <cfRule type="cellIs" dxfId="4044" priority="331" operator="equal">
      <formula>"Alta"</formula>
    </cfRule>
    <cfRule type="cellIs" dxfId="4043" priority="332" operator="equal">
      <formula>"Media"</formula>
    </cfRule>
    <cfRule type="cellIs" dxfId="4042" priority="333" operator="equal">
      <formula>"Baja"</formula>
    </cfRule>
    <cfRule type="cellIs" dxfId="4041" priority="334" operator="equal">
      <formula>"Muy Baja"</formula>
    </cfRule>
  </conditionalFormatting>
  <conditionalFormatting sqref="AE18">
    <cfRule type="cellIs" dxfId="4040" priority="301" operator="equal">
      <formula>"Muy Alta"</formula>
    </cfRule>
    <cfRule type="cellIs" dxfId="4039" priority="302" operator="equal">
      <formula>"Alta"</formula>
    </cfRule>
    <cfRule type="cellIs" dxfId="4038" priority="303" operator="equal">
      <formula>"Media"</formula>
    </cfRule>
    <cfRule type="cellIs" dxfId="4037" priority="304" operator="equal">
      <formula>"Baja"</formula>
    </cfRule>
    <cfRule type="cellIs" dxfId="4036" priority="305" operator="equal">
      <formula>"Muy Baja"</formula>
    </cfRule>
  </conditionalFormatting>
  <conditionalFormatting sqref="AE25">
    <cfRule type="cellIs" dxfId="4035" priority="272" operator="equal">
      <formula>"Muy Alta"</formula>
    </cfRule>
    <cfRule type="cellIs" dxfId="4034" priority="273" operator="equal">
      <formula>"Alta"</formula>
    </cfRule>
    <cfRule type="cellIs" dxfId="4033" priority="274" operator="equal">
      <formula>"Media"</formula>
    </cfRule>
    <cfRule type="cellIs" dxfId="4032" priority="275" operator="equal">
      <formula>"Baja"</formula>
    </cfRule>
    <cfRule type="cellIs" dxfId="4031" priority="276" operator="equal">
      <formula>"Muy Baja"</formula>
    </cfRule>
  </conditionalFormatting>
  <conditionalFormatting sqref="AE32">
    <cfRule type="cellIs" dxfId="4030" priority="243" operator="equal">
      <formula>"Muy Alta"</formula>
    </cfRule>
    <cfRule type="cellIs" dxfId="4029" priority="244" operator="equal">
      <formula>"Alta"</formula>
    </cfRule>
    <cfRule type="cellIs" dxfId="4028" priority="245" operator="equal">
      <formula>"Media"</formula>
    </cfRule>
    <cfRule type="cellIs" dxfId="4027" priority="246" operator="equal">
      <formula>"Baja"</formula>
    </cfRule>
    <cfRule type="cellIs" dxfId="4026" priority="247" operator="equal">
      <formula>"Muy Baja"</formula>
    </cfRule>
  </conditionalFormatting>
  <conditionalFormatting sqref="AE39">
    <cfRule type="cellIs" dxfId="4025" priority="214" operator="equal">
      <formula>"Muy Alta"</formula>
    </cfRule>
    <cfRule type="cellIs" dxfId="4024" priority="215" operator="equal">
      <formula>"Alta"</formula>
    </cfRule>
    <cfRule type="cellIs" dxfId="4023" priority="216" operator="equal">
      <formula>"Media"</formula>
    </cfRule>
    <cfRule type="cellIs" dxfId="4022" priority="217" operator="equal">
      <formula>"Baja"</formula>
    </cfRule>
    <cfRule type="cellIs" dxfId="4021" priority="218" operator="equal">
      <formula>"Muy Baja"</formula>
    </cfRule>
  </conditionalFormatting>
  <conditionalFormatting sqref="AE46">
    <cfRule type="cellIs" dxfId="4020" priority="185" operator="equal">
      <formula>"Muy Alta"</formula>
    </cfRule>
    <cfRule type="cellIs" dxfId="4019" priority="186" operator="equal">
      <formula>"Alta"</formula>
    </cfRule>
    <cfRule type="cellIs" dxfId="4018" priority="187" operator="equal">
      <formula>"Media"</formula>
    </cfRule>
    <cfRule type="cellIs" dxfId="4017" priority="188" operator="equal">
      <formula>"Baja"</formula>
    </cfRule>
    <cfRule type="cellIs" dxfId="4016" priority="189" operator="equal">
      <formula>"Muy Baja"</formula>
    </cfRule>
  </conditionalFormatting>
  <conditionalFormatting sqref="AE53">
    <cfRule type="cellIs" dxfId="4015" priority="156" operator="equal">
      <formula>"Muy Alta"</formula>
    </cfRule>
    <cfRule type="cellIs" dxfId="4014" priority="157" operator="equal">
      <formula>"Alta"</formula>
    </cfRule>
    <cfRule type="cellIs" dxfId="4013" priority="158" operator="equal">
      <formula>"Media"</formula>
    </cfRule>
    <cfRule type="cellIs" dxfId="4012" priority="159" operator="equal">
      <formula>"Baja"</formula>
    </cfRule>
    <cfRule type="cellIs" dxfId="4011" priority="160" operator="equal">
      <formula>"Muy Baja"</formula>
    </cfRule>
  </conditionalFormatting>
  <conditionalFormatting sqref="AE60">
    <cfRule type="cellIs" dxfId="4010" priority="127" operator="equal">
      <formula>"Muy Alta"</formula>
    </cfRule>
    <cfRule type="cellIs" dxfId="4009" priority="128" operator="equal">
      <formula>"Alta"</formula>
    </cfRule>
    <cfRule type="cellIs" dxfId="4008" priority="129" operator="equal">
      <formula>"Media"</formula>
    </cfRule>
    <cfRule type="cellIs" dxfId="4007" priority="130" operator="equal">
      <formula>"Baja"</formula>
    </cfRule>
    <cfRule type="cellIs" dxfId="4006" priority="131" operator="equal">
      <formula>"Muy Baja"</formula>
    </cfRule>
  </conditionalFormatting>
  <conditionalFormatting sqref="AG11">
    <cfRule type="cellIs" dxfId="4005" priority="325" operator="equal">
      <formula>"Catastrófico"</formula>
    </cfRule>
    <cfRule type="cellIs" dxfId="4004" priority="326" operator="equal">
      <formula>"Mayor"</formula>
    </cfRule>
    <cfRule type="cellIs" dxfId="4003" priority="327" operator="equal">
      <formula>"Moderado"</formula>
    </cfRule>
    <cfRule type="cellIs" dxfId="4002" priority="328" operator="equal">
      <formula>"Menor"</formula>
    </cfRule>
    <cfRule type="cellIs" dxfId="4001" priority="329" operator="equal">
      <formula>"Leve"</formula>
    </cfRule>
  </conditionalFormatting>
  <conditionalFormatting sqref="AG18">
    <cfRule type="cellIs" dxfId="4000" priority="296" operator="equal">
      <formula>"Catastrófico"</formula>
    </cfRule>
    <cfRule type="cellIs" dxfId="3999" priority="297" operator="equal">
      <formula>"Mayor"</formula>
    </cfRule>
    <cfRule type="cellIs" dxfId="3998" priority="298" operator="equal">
      <formula>"Moderado"</formula>
    </cfRule>
    <cfRule type="cellIs" dxfId="3997" priority="299" operator="equal">
      <formula>"Menor"</formula>
    </cfRule>
    <cfRule type="cellIs" dxfId="3996" priority="300" operator="equal">
      <formula>"Leve"</formula>
    </cfRule>
  </conditionalFormatting>
  <conditionalFormatting sqref="AG25">
    <cfRule type="cellIs" dxfId="3995" priority="267" operator="equal">
      <formula>"Catastrófico"</formula>
    </cfRule>
    <cfRule type="cellIs" dxfId="3994" priority="268" operator="equal">
      <formula>"Mayor"</formula>
    </cfRule>
    <cfRule type="cellIs" dxfId="3993" priority="269" operator="equal">
      <formula>"Moderado"</formula>
    </cfRule>
    <cfRule type="cellIs" dxfId="3992" priority="270" operator="equal">
      <formula>"Menor"</formula>
    </cfRule>
    <cfRule type="cellIs" dxfId="3991" priority="271" operator="equal">
      <formula>"Leve"</formula>
    </cfRule>
  </conditionalFormatting>
  <conditionalFormatting sqref="AG32">
    <cfRule type="cellIs" dxfId="3990" priority="238" operator="equal">
      <formula>"Catastrófico"</formula>
    </cfRule>
    <cfRule type="cellIs" dxfId="3989" priority="239" operator="equal">
      <formula>"Mayor"</formula>
    </cfRule>
    <cfRule type="cellIs" dxfId="3988" priority="240" operator="equal">
      <formula>"Moderado"</formula>
    </cfRule>
    <cfRule type="cellIs" dxfId="3987" priority="241" operator="equal">
      <formula>"Menor"</formula>
    </cfRule>
    <cfRule type="cellIs" dxfId="3986" priority="242" operator="equal">
      <formula>"Leve"</formula>
    </cfRule>
  </conditionalFormatting>
  <conditionalFormatting sqref="AG39">
    <cfRule type="cellIs" dxfId="3985" priority="209" operator="equal">
      <formula>"Catastrófico"</formula>
    </cfRule>
    <cfRule type="cellIs" dxfId="3984" priority="210" operator="equal">
      <formula>"Mayor"</formula>
    </cfRule>
    <cfRule type="cellIs" dxfId="3983" priority="211" operator="equal">
      <formula>"Moderado"</formula>
    </cfRule>
    <cfRule type="cellIs" dxfId="3982" priority="212" operator="equal">
      <formula>"Menor"</formula>
    </cfRule>
    <cfRule type="cellIs" dxfId="3981" priority="213" operator="equal">
      <formula>"Leve"</formula>
    </cfRule>
  </conditionalFormatting>
  <conditionalFormatting sqref="AG46">
    <cfRule type="cellIs" dxfId="3980" priority="180" operator="equal">
      <formula>"Catastrófico"</formula>
    </cfRule>
    <cfRule type="cellIs" dxfId="3979" priority="181" operator="equal">
      <formula>"Mayor"</formula>
    </cfRule>
    <cfRule type="cellIs" dxfId="3978" priority="182" operator="equal">
      <formula>"Moderado"</formula>
    </cfRule>
    <cfRule type="cellIs" dxfId="3977" priority="183" operator="equal">
      <formula>"Menor"</formula>
    </cfRule>
    <cfRule type="cellIs" dxfId="3976" priority="184" operator="equal">
      <formula>"Leve"</formula>
    </cfRule>
  </conditionalFormatting>
  <conditionalFormatting sqref="AG53">
    <cfRule type="cellIs" dxfId="3975" priority="151" operator="equal">
      <formula>"Catastrófico"</formula>
    </cfRule>
    <cfRule type="cellIs" dxfId="3974" priority="152" operator="equal">
      <formula>"Mayor"</formula>
    </cfRule>
    <cfRule type="cellIs" dxfId="3973" priority="153" operator="equal">
      <formula>"Moderado"</formula>
    </cfRule>
    <cfRule type="cellIs" dxfId="3972" priority="154" operator="equal">
      <formula>"Menor"</formula>
    </cfRule>
    <cfRule type="cellIs" dxfId="3971" priority="155" operator="equal">
      <formula>"Leve"</formula>
    </cfRule>
  </conditionalFormatting>
  <conditionalFormatting sqref="AG60">
    <cfRule type="cellIs" dxfId="3970" priority="122" operator="equal">
      <formula>"Catastrófico"</formula>
    </cfRule>
    <cfRule type="cellIs" dxfId="3969" priority="123" operator="equal">
      <formula>"Mayor"</formula>
    </cfRule>
    <cfRule type="cellIs" dxfId="3968" priority="124" operator="equal">
      <formula>"Moderado"</formula>
    </cfRule>
    <cfRule type="cellIs" dxfId="3967" priority="125" operator="equal">
      <formula>"Menor"</formula>
    </cfRule>
    <cfRule type="cellIs" dxfId="3966" priority="126" operator="equal">
      <formula>"Leve"</formula>
    </cfRule>
  </conditionalFormatting>
  <conditionalFormatting sqref="AI11">
    <cfRule type="cellIs" dxfId="3965" priority="321" operator="equal">
      <formula>"Extremo"</formula>
    </cfRule>
    <cfRule type="cellIs" dxfId="3964" priority="322" operator="equal">
      <formula>"Alto"</formula>
    </cfRule>
    <cfRule type="cellIs" dxfId="3963" priority="323" operator="equal">
      <formula>"Moderado"</formula>
    </cfRule>
    <cfRule type="cellIs" dxfId="3962" priority="324" operator="equal">
      <formula>"Bajo"</formula>
    </cfRule>
  </conditionalFormatting>
  <conditionalFormatting sqref="AI18">
    <cfRule type="cellIs" dxfId="3961" priority="292" operator="equal">
      <formula>"Extremo"</formula>
    </cfRule>
    <cfRule type="cellIs" dxfId="3960" priority="293" operator="equal">
      <formula>"Alto"</formula>
    </cfRule>
    <cfRule type="cellIs" dxfId="3959" priority="294" operator="equal">
      <formula>"Moderado"</formula>
    </cfRule>
    <cfRule type="cellIs" dxfId="3958" priority="295" operator="equal">
      <formula>"Bajo"</formula>
    </cfRule>
  </conditionalFormatting>
  <conditionalFormatting sqref="AI25">
    <cfRule type="cellIs" dxfId="3957" priority="263" operator="equal">
      <formula>"Extremo"</formula>
    </cfRule>
    <cfRule type="cellIs" dxfId="3956" priority="264" operator="equal">
      <formula>"Alto"</formula>
    </cfRule>
    <cfRule type="cellIs" dxfId="3955" priority="265" operator="equal">
      <formula>"Moderado"</formula>
    </cfRule>
    <cfRule type="cellIs" dxfId="3954" priority="266" operator="equal">
      <formula>"Bajo"</formula>
    </cfRule>
  </conditionalFormatting>
  <conditionalFormatting sqref="AI32">
    <cfRule type="cellIs" dxfId="3953" priority="234" operator="equal">
      <formula>"Extremo"</formula>
    </cfRule>
    <cfRule type="cellIs" dxfId="3952" priority="235" operator="equal">
      <formula>"Alto"</formula>
    </cfRule>
    <cfRule type="cellIs" dxfId="3951" priority="236" operator="equal">
      <formula>"Moderado"</formula>
    </cfRule>
    <cfRule type="cellIs" dxfId="3950" priority="237" operator="equal">
      <formula>"Bajo"</formula>
    </cfRule>
  </conditionalFormatting>
  <conditionalFormatting sqref="AI39">
    <cfRule type="cellIs" dxfId="3949" priority="205" operator="equal">
      <formula>"Extremo"</formula>
    </cfRule>
    <cfRule type="cellIs" dxfId="3948" priority="206" operator="equal">
      <formula>"Alto"</formula>
    </cfRule>
    <cfRule type="cellIs" dxfId="3947" priority="207" operator="equal">
      <formula>"Moderado"</formula>
    </cfRule>
    <cfRule type="cellIs" dxfId="3946" priority="208" operator="equal">
      <formula>"Bajo"</formula>
    </cfRule>
  </conditionalFormatting>
  <conditionalFormatting sqref="AI46">
    <cfRule type="cellIs" dxfId="3945" priority="176" operator="equal">
      <formula>"Extremo"</formula>
    </cfRule>
    <cfRule type="cellIs" dxfId="3944" priority="177" operator="equal">
      <formula>"Alto"</formula>
    </cfRule>
    <cfRule type="cellIs" dxfId="3943" priority="178" operator="equal">
      <formula>"Moderado"</formula>
    </cfRule>
    <cfRule type="cellIs" dxfId="3942" priority="179" operator="equal">
      <formula>"Bajo"</formula>
    </cfRule>
  </conditionalFormatting>
  <conditionalFormatting sqref="AI53">
    <cfRule type="cellIs" dxfId="3941" priority="147" operator="equal">
      <formula>"Extremo"</formula>
    </cfRule>
    <cfRule type="cellIs" dxfId="3940" priority="148" operator="equal">
      <formula>"Alto"</formula>
    </cfRule>
    <cfRule type="cellIs" dxfId="3939" priority="149" operator="equal">
      <formula>"Moderado"</formula>
    </cfRule>
    <cfRule type="cellIs" dxfId="3938" priority="150" operator="equal">
      <formula>"Bajo"</formula>
    </cfRule>
  </conditionalFormatting>
  <conditionalFormatting sqref="AI60">
    <cfRule type="cellIs" dxfId="3937" priority="118" operator="equal">
      <formula>"Extremo"</formula>
    </cfRule>
    <cfRule type="cellIs" dxfId="3936" priority="119" operator="equal">
      <formula>"Alto"</formula>
    </cfRule>
    <cfRule type="cellIs" dxfId="3935" priority="120" operator="equal">
      <formula>"Moderado"</formula>
    </cfRule>
    <cfRule type="cellIs" dxfId="3934" priority="121" operator="equal">
      <formula>"Bajo"</formula>
    </cfRule>
  </conditionalFormatting>
  <conditionalFormatting sqref="K67">
    <cfRule type="cellIs" dxfId="3933" priority="107" operator="equal">
      <formula>"Muy Alta"</formula>
    </cfRule>
    <cfRule type="cellIs" dxfId="3932" priority="108" operator="equal">
      <formula>"Alta"</formula>
    </cfRule>
    <cfRule type="cellIs" dxfId="3931" priority="109" operator="equal">
      <formula>"Media"</formula>
    </cfRule>
    <cfRule type="cellIs" dxfId="3930" priority="110" operator="equal">
      <formula>"Baja"</formula>
    </cfRule>
    <cfRule type="cellIs" dxfId="3929" priority="111" operator="equal">
      <formula>"Muy Baja"</formula>
    </cfRule>
  </conditionalFormatting>
  <conditionalFormatting sqref="N67">
    <cfRule type="containsText" dxfId="3928" priority="88" operator="containsText" text="❌">
      <formula>NOT(ISERROR(SEARCH("❌",N67)))</formula>
    </cfRule>
  </conditionalFormatting>
  <conditionalFormatting sqref="O67">
    <cfRule type="cellIs" dxfId="3927" priority="112" operator="equal">
      <formula>"Catastrófico"</formula>
    </cfRule>
    <cfRule type="cellIs" dxfId="3926" priority="113" operator="equal">
      <formula>"Mayor"</formula>
    </cfRule>
    <cfRule type="cellIs" dxfId="3925" priority="114" operator="equal">
      <formula>"Moderado"</formula>
    </cfRule>
    <cfRule type="cellIs" dxfId="3924" priority="115" operator="equal">
      <formula>"Menor"</formula>
    </cfRule>
    <cfRule type="cellIs" dxfId="3923" priority="116" operator="equal">
      <formula>"Leve"</formula>
    </cfRule>
  </conditionalFormatting>
  <conditionalFormatting sqref="Q67">
    <cfRule type="cellIs" dxfId="3922" priority="103" operator="equal">
      <formula>"Extremo"</formula>
    </cfRule>
    <cfRule type="cellIs" dxfId="3921" priority="104" operator="equal">
      <formula>"Alto"</formula>
    </cfRule>
    <cfRule type="cellIs" dxfId="3920" priority="105" operator="equal">
      <formula>"Moderado"</formula>
    </cfRule>
    <cfRule type="cellIs" dxfId="3919" priority="106" operator="equal">
      <formula>"Bajo"</formula>
    </cfRule>
  </conditionalFormatting>
  <conditionalFormatting sqref="AE67">
    <cfRule type="cellIs" dxfId="3918" priority="98" operator="equal">
      <formula>"Muy Alta"</formula>
    </cfRule>
    <cfRule type="cellIs" dxfId="3917" priority="99" operator="equal">
      <formula>"Alta"</formula>
    </cfRule>
    <cfRule type="cellIs" dxfId="3916" priority="100" operator="equal">
      <formula>"Media"</formula>
    </cfRule>
    <cfRule type="cellIs" dxfId="3915" priority="101" operator="equal">
      <formula>"Baja"</formula>
    </cfRule>
    <cfRule type="cellIs" dxfId="3914" priority="102" operator="equal">
      <formula>"Muy Baja"</formula>
    </cfRule>
  </conditionalFormatting>
  <conditionalFormatting sqref="AG67">
    <cfRule type="cellIs" dxfId="3913" priority="93" operator="equal">
      <formula>"Catastrófico"</formula>
    </cfRule>
    <cfRule type="cellIs" dxfId="3912" priority="94" operator="equal">
      <formula>"Mayor"</formula>
    </cfRule>
    <cfRule type="cellIs" dxfId="3911" priority="95" operator="equal">
      <formula>"Moderado"</formula>
    </cfRule>
    <cfRule type="cellIs" dxfId="3910" priority="96" operator="equal">
      <formula>"Menor"</formula>
    </cfRule>
    <cfRule type="cellIs" dxfId="3909" priority="97" operator="equal">
      <formula>"Leve"</formula>
    </cfRule>
  </conditionalFormatting>
  <conditionalFormatting sqref="AI67">
    <cfRule type="cellIs" dxfId="3908" priority="89" operator="equal">
      <formula>"Extremo"</formula>
    </cfRule>
    <cfRule type="cellIs" dxfId="3907" priority="90" operator="equal">
      <formula>"Alto"</formula>
    </cfRule>
    <cfRule type="cellIs" dxfId="3906" priority="91" operator="equal">
      <formula>"Moderado"</formula>
    </cfRule>
    <cfRule type="cellIs" dxfId="3905" priority="92" operator="equal">
      <formula>"Bajo"</formula>
    </cfRule>
  </conditionalFormatting>
  <conditionalFormatting sqref="K74">
    <cfRule type="cellIs" dxfId="3904" priority="78" operator="equal">
      <formula>"Muy Alta"</formula>
    </cfRule>
    <cfRule type="cellIs" dxfId="3903" priority="79" operator="equal">
      <formula>"Alta"</formula>
    </cfRule>
    <cfRule type="cellIs" dxfId="3902" priority="80" operator="equal">
      <formula>"Media"</formula>
    </cfRule>
    <cfRule type="cellIs" dxfId="3901" priority="81" operator="equal">
      <formula>"Baja"</formula>
    </cfRule>
    <cfRule type="cellIs" dxfId="3900" priority="82" operator="equal">
      <formula>"Muy Baja"</formula>
    </cfRule>
  </conditionalFormatting>
  <conditionalFormatting sqref="N74">
    <cfRule type="containsText" dxfId="3899" priority="59" operator="containsText" text="❌">
      <formula>NOT(ISERROR(SEARCH("❌",N74)))</formula>
    </cfRule>
  </conditionalFormatting>
  <conditionalFormatting sqref="O74">
    <cfRule type="cellIs" dxfId="3898" priority="83" operator="equal">
      <formula>"Catastrófico"</formula>
    </cfRule>
    <cfRule type="cellIs" dxfId="3897" priority="84" operator="equal">
      <formula>"Mayor"</formula>
    </cfRule>
    <cfRule type="cellIs" dxfId="3896" priority="85" operator="equal">
      <formula>"Moderado"</formula>
    </cfRule>
    <cfRule type="cellIs" dxfId="3895" priority="86" operator="equal">
      <formula>"Menor"</formula>
    </cfRule>
    <cfRule type="cellIs" dxfId="3894" priority="87" operator="equal">
      <formula>"Leve"</formula>
    </cfRule>
  </conditionalFormatting>
  <conditionalFormatting sqref="Q74">
    <cfRule type="cellIs" dxfId="3893" priority="74" operator="equal">
      <formula>"Extremo"</formula>
    </cfRule>
    <cfRule type="cellIs" dxfId="3892" priority="75" operator="equal">
      <formula>"Alto"</formula>
    </cfRule>
    <cfRule type="cellIs" dxfId="3891" priority="76" operator="equal">
      <formula>"Moderado"</formula>
    </cfRule>
    <cfRule type="cellIs" dxfId="3890" priority="77" operator="equal">
      <formula>"Bajo"</formula>
    </cfRule>
  </conditionalFormatting>
  <conditionalFormatting sqref="AE74">
    <cfRule type="cellIs" dxfId="3889" priority="69" operator="equal">
      <formula>"Muy Alta"</formula>
    </cfRule>
    <cfRule type="cellIs" dxfId="3888" priority="70" operator="equal">
      <formula>"Alta"</formula>
    </cfRule>
    <cfRule type="cellIs" dxfId="3887" priority="71" operator="equal">
      <formula>"Media"</formula>
    </cfRule>
    <cfRule type="cellIs" dxfId="3886" priority="72" operator="equal">
      <formula>"Baja"</formula>
    </cfRule>
    <cfRule type="cellIs" dxfId="3885" priority="73" operator="equal">
      <formula>"Muy Baja"</formula>
    </cfRule>
  </conditionalFormatting>
  <conditionalFormatting sqref="AG74">
    <cfRule type="cellIs" dxfId="3884" priority="64" operator="equal">
      <formula>"Catastrófico"</formula>
    </cfRule>
    <cfRule type="cellIs" dxfId="3883" priority="65" operator="equal">
      <formula>"Mayor"</formula>
    </cfRule>
    <cfRule type="cellIs" dxfId="3882" priority="66" operator="equal">
      <formula>"Moderado"</formula>
    </cfRule>
    <cfRule type="cellIs" dxfId="3881" priority="67" operator="equal">
      <formula>"Menor"</formula>
    </cfRule>
    <cfRule type="cellIs" dxfId="3880" priority="68" operator="equal">
      <formula>"Leve"</formula>
    </cfRule>
  </conditionalFormatting>
  <conditionalFormatting sqref="AI74">
    <cfRule type="cellIs" dxfId="3879" priority="60" operator="equal">
      <formula>"Extremo"</formula>
    </cfRule>
    <cfRule type="cellIs" dxfId="3878" priority="61" operator="equal">
      <formula>"Alto"</formula>
    </cfRule>
    <cfRule type="cellIs" dxfId="3877" priority="62" operator="equal">
      <formula>"Moderado"</formula>
    </cfRule>
    <cfRule type="cellIs" dxfId="3876" priority="63" operator="equal">
      <formula>"Bajo"</formula>
    </cfRule>
  </conditionalFormatting>
  <conditionalFormatting sqref="K81">
    <cfRule type="cellIs" dxfId="3875" priority="49" operator="equal">
      <formula>"Muy Alta"</formula>
    </cfRule>
    <cfRule type="cellIs" dxfId="3874" priority="50" operator="equal">
      <formula>"Alta"</formula>
    </cfRule>
    <cfRule type="cellIs" dxfId="3873" priority="51" operator="equal">
      <formula>"Media"</formula>
    </cfRule>
    <cfRule type="cellIs" dxfId="3872" priority="52" operator="equal">
      <formula>"Baja"</formula>
    </cfRule>
    <cfRule type="cellIs" dxfId="3871" priority="53" operator="equal">
      <formula>"Muy Baja"</formula>
    </cfRule>
  </conditionalFormatting>
  <conditionalFormatting sqref="N81">
    <cfRule type="containsText" dxfId="3870" priority="39" operator="containsText" text="❌">
      <formula>NOT(ISERROR(SEARCH("❌",N81)))</formula>
    </cfRule>
  </conditionalFormatting>
  <conditionalFormatting sqref="O81">
    <cfRule type="cellIs" dxfId="3869" priority="54" operator="equal">
      <formula>"Catastrófico"</formula>
    </cfRule>
    <cfRule type="cellIs" dxfId="3868" priority="55" operator="equal">
      <formula>"Mayor"</formula>
    </cfRule>
    <cfRule type="cellIs" dxfId="3867" priority="56" operator="equal">
      <formula>"Moderado"</formula>
    </cfRule>
    <cfRule type="cellIs" dxfId="3866" priority="57" operator="equal">
      <formula>"Menor"</formula>
    </cfRule>
    <cfRule type="cellIs" dxfId="3865" priority="58" operator="equal">
      <formula>"Leve"</formula>
    </cfRule>
  </conditionalFormatting>
  <conditionalFormatting sqref="Q81">
    <cfRule type="cellIs" dxfId="3864" priority="45" operator="equal">
      <formula>"Extremo"</formula>
    </cfRule>
    <cfRule type="cellIs" dxfId="3863" priority="46" operator="equal">
      <formula>"Alto"</formula>
    </cfRule>
    <cfRule type="cellIs" dxfId="3862" priority="47" operator="equal">
      <formula>"Moderado"</formula>
    </cfRule>
    <cfRule type="cellIs" dxfId="3861" priority="48" operator="equal">
      <formula>"Bajo"</formula>
    </cfRule>
  </conditionalFormatting>
  <conditionalFormatting sqref="AE81">
    <cfRule type="cellIs" dxfId="3860" priority="40" operator="equal">
      <formula>"Muy Alta"</formula>
    </cfRule>
    <cfRule type="cellIs" dxfId="3859" priority="41" operator="equal">
      <formula>"Alta"</formula>
    </cfRule>
    <cfRule type="cellIs" dxfId="3858" priority="42" operator="equal">
      <formula>"Media"</formula>
    </cfRule>
    <cfRule type="cellIs" dxfId="3857" priority="43" operator="equal">
      <formula>"Baja"</formula>
    </cfRule>
    <cfRule type="cellIs" dxfId="3856" priority="44" operator="equal">
      <formula>"Muy Baja"</formula>
    </cfRule>
  </conditionalFormatting>
  <conditionalFormatting sqref="K88">
    <cfRule type="cellIs" dxfId="3855" priority="29" operator="equal">
      <formula>"Muy Alta"</formula>
    </cfRule>
    <cfRule type="cellIs" dxfId="3854" priority="30" operator="equal">
      <formula>"Alta"</formula>
    </cfRule>
    <cfRule type="cellIs" dxfId="3853" priority="31" operator="equal">
      <formula>"Media"</formula>
    </cfRule>
    <cfRule type="cellIs" dxfId="3852" priority="32" operator="equal">
      <formula>"Baja"</formula>
    </cfRule>
    <cfRule type="cellIs" dxfId="3851" priority="33" operator="equal">
      <formula>"Muy Baja"</formula>
    </cfRule>
  </conditionalFormatting>
  <conditionalFormatting sqref="N88">
    <cfRule type="containsText" dxfId="3850" priority="19" operator="containsText" text="❌">
      <formula>NOT(ISERROR(SEARCH("❌",N88)))</formula>
    </cfRule>
  </conditionalFormatting>
  <conditionalFormatting sqref="O88">
    <cfRule type="cellIs" dxfId="3849" priority="34" operator="equal">
      <formula>"Catastrófico"</formula>
    </cfRule>
    <cfRule type="cellIs" dxfId="3848" priority="35" operator="equal">
      <formula>"Mayor"</formula>
    </cfRule>
    <cfRule type="cellIs" dxfId="3847" priority="36" operator="equal">
      <formula>"Moderado"</formula>
    </cfRule>
    <cfRule type="cellIs" dxfId="3846" priority="37" operator="equal">
      <formula>"Menor"</formula>
    </cfRule>
    <cfRule type="cellIs" dxfId="3845" priority="38" operator="equal">
      <formula>"Leve"</formula>
    </cfRule>
  </conditionalFormatting>
  <conditionalFormatting sqref="Q88">
    <cfRule type="cellIs" dxfId="3844" priority="25" operator="equal">
      <formula>"Extremo"</formula>
    </cfRule>
    <cfRule type="cellIs" dxfId="3843" priority="26" operator="equal">
      <formula>"Alto"</formula>
    </cfRule>
    <cfRule type="cellIs" dxfId="3842" priority="27" operator="equal">
      <formula>"Moderado"</formula>
    </cfRule>
    <cfRule type="cellIs" dxfId="3841" priority="28" operator="equal">
      <formula>"Bajo"</formula>
    </cfRule>
  </conditionalFormatting>
  <conditionalFormatting sqref="AE88">
    <cfRule type="cellIs" dxfId="3840" priority="20" operator="equal">
      <formula>"Muy Alta"</formula>
    </cfRule>
    <cfRule type="cellIs" dxfId="3839" priority="21" operator="equal">
      <formula>"Alta"</formula>
    </cfRule>
    <cfRule type="cellIs" dxfId="3838" priority="22" operator="equal">
      <formula>"Media"</formula>
    </cfRule>
    <cfRule type="cellIs" dxfId="3837" priority="23" operator="equal">
      <formula>"Baja"</formula>
    </cfRule>
    <cfRule type="cellIs" dxfId="3836" priority="24" operator="equal">
      <formula>"Muy Baja"</formula>
    </cfRule>
  </conditionalFormatting>
  <conditionalFormatting sqref="AI81">
    <cfRule type="cellIs" dxfId="3835" priority="15" operator="equal">
      <formula>"Extremo"</formula>
    </cfRule>
    <cfRule type="cellIs" dxfId="3834" priority="16" operator="equal">
      <formula>"Alto"</formula>
    </cfRule>
    <cfRule type="cellIs" dxfId="3833" priority="17" operator="equal">
      <formula>"Moderado"</formula>
    </cfRule>
    <cfRule type="cellIs" dxfId="3832" priority="18" operator="equal">
      <formula>"Bajo"</formula>
    </cfRule>
  </conditionalFormatting>
  <conditionalFormatting sqref="AI88">
    <cfRule type="cellIs" dxfId="3831" priority="11" operator="equal">
      <formula>"Extremo"</formula>
    </cfRule>
    <cfRule type="cellIs" dxfId="3830" priority="12" operator="equal">
      <formula>"Alto"</formula>
    </cfRule>
    <cfRule type="cellIs" dxfId="3829" priority="13" operator="equal">
      <formula>"Moderado"</formula>
    </cfRule>
    <cfRule type="cellIs" dxfId="382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'D:\Descargas\[3. FO-CEDE5-DIGEC-487_Matriz_para_la_Gestion_Integral_del_Riesgo_V.14_DIPED - DIEDU.xlsx]Opciones Tratamiento'!#REF!</xm:f>
          </x14:formula1>
          <xm:sqref>I11:I94 AJ53 AJ11 AJ18 AJ25 AJ32 AJ39 AJ46 AJ60 AJ67 AJ74 AJ81 AJ88 B11 C11:C94 AO11:AO94</xm:sqref>
        </x14:dataValidation>
        <x14:dataValidation type="list" allowBlank="1" showInputMessage="1" showErrorMessage="1">
          <x14:formula1>
            <xm:f>'D:\Descargas\[3. FO-CEDE5-DIGEC-487_Matriz_para_la_Gestion_Integral_del_Riesgo_V.14_DIPED - DIEDU.xlsx]Tabla Impacto'!#REF!</xm:f>
          </x14:formula1>
          <xm:sqref>M11:M94</xm:sqref>
        </x14:dataValidation>
        <x14:dataValidation type="list" allowBlank="1" showInputMessage="1" showErrorMessage="1">
          <x14:formula1>
            <xm:f>'D:\Descargas\[3. FO-CEDE5-DIGEC-487_Matriz_para_la_Gestion_Integral_del_Riesgo_V.14_DIPED - DIEDU.xlsx]Tabla Valoración controles'!#REF!</xm:f>
          </x14:formula1>
          <xm:sqref>X11:Y94 AA11:AC94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N94"/>
  <sheetViews>
    <sheetView zoomScale="55" zoomScaleNormal="55" workbookViewId="0">
      <selection activeCell="H53" sqref="H53:H59"/>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7"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479</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33.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347</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0.75" customHeight="1" thickBot="1">
      <c r="A6" s="243" t="s">
        <v>15</v>
      </c>
      <c r="B6" s="244"/>
      <c r="C6" s="244"/>
      <c r="D6" s="245"/>
      <c r="E6" s="246"/>
      <c r="F6" s="247" t="s">
        <v>170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7.5" customHeight="1" thickBot="1">
      <c r="A7" s="262" t="s">
        <v>17</v>
      </c>
      <c r="B7" s="263"/>
      <c r="C7" s="263"/>
      <c r="D7" s="264"/>
      <c r="E7" s="265"/>
      <c r="F7" s="266" t="s">
        <v>67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68</v>
      </c>
      <c r="C11" s="220" t="s">
        <v>69</v>
      </c>
      <c r="D11" s="220" t="s">
        <v>340</v>
      </c>
      <c r="E11" s="229" t="s">
        <v>348</v>
      </c>
      <c r="F11" s="229" t="s">
        <v>349</v>
      </c>
      <c r="G11" s="229" t="s">
        <v>350</v>
      </c>
      <c r="H11" s="302" t="str">
        <f>+CONCATENATE(E11," ",F11," ",G11)</f>
        <v>Posibilidad de afectación  reputacional y económica por corrupción en la manipulación de los documentos soporte o en plataformas tecnológicas para la realización de procedimientos de administración de talento humano a causa del incumplimiento de los lineamientos para la administración del personal militar y civil de la Fuerza, derivado de la falta de verificación, supervisión efectiva y transversal entre las secciones de la Dirección de Personal.</v>
      </c>
      <c r="I11" s="232" t="s">
        <v>341</v>
      </c>
      <c r="J11" s="218">
        <v>5907</v>
      </c>
      <c r="K11" s="309" t="str">
        <f>IF(J11&lt;=0,"",IF(J11&lt;=3,"Muy Baja",IF(J11&lt;=34,"Baja",IF(J11&lt;=600,"Media",IF(J11&lt;=6000,"Alta","Muy Alta")))))</f>
        <v>Alta</v>
      </c>
      <c r="L11" s="305">
        <f>IF(K11="","",IF(K11="Muy Baja",0.2,IF(K11="Baja",0.4,IF(K11="Media",0.6,IF(K11="Alta",0.8,IF(K11="Muy Alta",1,))))))</f>
        <v>0.8</v>
      </c>
      <c r="M11" s="307" t="s">
        <v>351</v>
      </c>
      <c r="N11" s="303" t="str">
        <f>IF(NOT(ISERROR(MATCH(M11,'[2]Tabla Impacto'!$B$222:$B$224,0))),'[2]Tabla Impacto'!$F$224,M11)</f>
        <v xml:space="preserve">     El riesgo afecta la imagen de la entidad a nivel nacional, con efecto publicitarios sostenible a nivel país</v>
      </c>
      <c r="O11" s="309" t="str">
        <f>IF(OR(N11='[2]Tabla Impacto'!$C$12,N11='[2]Tabla Impacto'!$D$12),"Leve",IF(OR(N11='[2]Tabla Impacto'!$C$13,N11='[2]Tabla Impacto'!$D$13),"Menor",IF(OR(N11='[2]Tabla Impacto'!$C$14,N11='[2]Tabla Impacto'!$D$14),"Moderado",IF(OR(N11='[2]Tabla Impacto'!$C$15,N11='[2]Tabla Impacto'!$D$15),"Mayor",IF(OR(N11='[2]Tabla Impacto'!$C$16,N11='[2]Tabla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13" t="s">
        <v>94</v>
      </c>
      <c r="S11" s="55" t="s">
        <v>352</v>
      </c>
      <c r="T11" s="147" t="s">
        <v>353</v>
      </c>
      <c r="U11" s="147" t="s">
        <v>354</v>
      </c>
      <c r="V11" s="35" t="str">
        <f>+CONCATENATE(S11," ",T11," ",U11)</f>
        <v xml:space="preserve">El Director de Personal por intermedio del Oficial de Evaluación y Seguimiento y el Oficial de Base de datos  verifica trimestralmente de manera aleatoria las diferentes actividades que realizan las secciones de la Dirección de Personal y los privilegios de los usuarios SIATH, conforme lo descrito en la Directiva permanente “ Administración de Talento Humano”  N° 01032 de 2016, con el fin de controlar la correcta ejecución de las actividades de acuerdo a la normatividad, en caso de no realizarse esta actividad se efectuara un oficio con la reprogramación de la verificación. Dejando como soporte de la verificación un informe. </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85</v>
      </c>
      <c r="AB11" s="39" t="s">
        <v>56</v>
      </c>
      <c r="AC11" s="39" t="s">
        <v>120</v>
      </c>
      <c r="AD11" s="40">
        <f>IFERROR(IF(W11="Probabilidad",(L11-(+L11*Z11)),IF(W11="Impacto",L11,"")),"")</f>
        <v>0.48</v>
      </c>
      <c r="AE11" s="313" t="str">
        <f>IFERROR(LOOKUP(LOOKUP(2,1/(AD11:AD17&lt;&gt;""),AD11:AD17),'[2]Opciones Tratamiento'!$I$2:$I$6,'[2]Opciones Tratamiento'!$J$2:$J$6),"")</f>
        <v>Muy Baja</v>
      </c>
      <c r="AF11" s="41">
        <f>+AD11</f>
        <v>0.48</v>
      </c>
      <c r="AG11" s="313" t="str">
        <f>IFERROR(LOOKUP(LOOKUP(2,1/(AH11:AH17&lt;&gt;""),AH11:AH17),'[2]Opciones Tratamiento'!L2:M6),"")</f>
        <v>Moderado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6"/>
      <c r="AL11" s="13" t="s">
        <v>177</v>
      </c>
      <c r="AM11" s="34" t="s">
        <v>355</v>
      </c>
      <c r="AN11" s="34" t="s">
        <v>1633</v>
      </c>
      <c r="AO11" s="218" t="s">
        <v>59</v>
      </c>
      <c r="AP11" s="332"/>
      <c r="AQ11" s="335" t="s">
        <v>356</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4" t="s">
        <v>96</v>
      </c>
      <c r="S12" s="45" t="s">
        <v>173</v>
      </c>
      <c r="T12" s="148" t="s">
        <v>357</v>
      </c>
      <c r="U12" s="148" t="s">
        <v>358</v>
      </c>
      <c r="V12" s="46" t="str">
        <f t="shared" ref="V12:V17" si="0">+CONCATENATE(S12," ",T12," ",U12)</f>
        <v xml:space="preserve">El Director de personal por intermedio de los  Oficiales de las secciones de carrera administrativa, ascensos y retiros  cotejan semestralmente los cambios de arma del personal de oficiales y suboficiales, y el cumplimiento de las responsabilidades del personal civil en la plataforma SIGEP II (HV hojas de vida – Bienes y Rentas ) de acuerdo a directiva de personal vigente con el fin de corroborar que la información cargada sea coherente con los soportes correspondientes en caso de no hacer la verificación en el la fecha indicada se debe reprogramar en el periodo de evaluación. Dejando como soporte del cotejo dos informes de las verificaciones realizadas. </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7" t="s">
        <v>55</v>
      </c>
      <c r="AB12" s="37" t="s">
        <v>56</v>
      </c>
      <c r="AC12" s="37"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1</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4" t="s">
        <v>98</v>
      </c>
      <c r="S13" s="45" t="s">
        <v>174</v>
      </c>
      <c r="T13" s="148" t="s">
        <v>359</v>
      </c>
      <c r="U13" s="148" t="s">
        <v>360</v>
      </c>
      <c r="V13" s="46" t="str">
        <f t="shared" si="0"/>
        <v>El Director de personal por intermedio de los  Oficiales de las secciones de Base de Datos y Traslados verifica trimestralmente  el diligenciamiento de la Promesa de Reserva SIATH y el cumplimiento de la rotación de traslados, de acuerdo a los lineamientos de la directiva de personal, con el fin asegurar la confidencialidad de la información y dar cumplimiento a los lineamientos establecidos, si llegase a no cumplir con la meta de las acciones se debe informar mediante oficio al señor Director del por qué del incumplimiento; Dejando como evidencia de la verificación dos informes.</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7" t="s">
        <v>55</v>
      </c>
      <c r="AB13" s="37" t="s">
        <v>56</v>
      </c>
      <c r="AC13" s="37"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1</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4" t="s">
        <v>99</v>
      </c>
      <c r="S14" s="45" t="s">
        <v>175</v>
      </c>
      <c r="T14" s="148" t="s">
        <v>361</v>
      </c>
      <c r="U14" s="148" t="s">
        <v>362</v>
      </c>
      <c r="V14" s="46" t="str">
        <f t="shared" si="0"/>
        <v>El Director de personal por intermedio de los Oficiales de las secciones de Nómina, Evaluación y seguimiento y Ausencias Laborales verifica mensualmente  el estado de los cobros persuasivos,  las indemnizaciones de vacaciones y hace la revisión a la nómina de la dirección, de acuerdo a la directiva de personal, con el fin de contrastar la veracidad de los datos y dar cumplimiento a los criterios mínimos de dichas actividades; en caso de no cumplir con lo anterior se debe realizar una reunión de coordinación para establecer compromisos y dar cumplimiento a las verificaciones. dejando como soporte de la verificación dos informes y un acta de revisión de la nómina.</v>
      </c>
      <c r="W14" s="47" t="str">
        <f t="shared" si="1"/>
        <v>Probabilidad</v>
      </c>
      <c r="X14" s="37" t="s">
        <v>53</v>
      </c>
      <c r="Y14" s="37" t="s">
        <v>54</v>
      </c>
      <c r="Z14" s="48" t="str">
        <f t="shared" ref="Z14" si="4">IF(AND(X14="Preventivo",Y14="Automático"),"50%",IF(AND(X14="Preventivo",Y14="Manual"),"40%",IF(AND(X14="Detectivo",Y14="Automático"),"40%",IF(AND(X14="Detectivo",Y14="Manual"),"30%",IF(AND(X14="Correctivo",Y14="Automático"),"35%",IF(AND(X14="Correctivo",Y14="Manual"),"25%",""))))))</f>
        <v>40%</v>
      </c>
      <c r="AA14" s="37" t="s">
        <v>55</v>
      </c>
      <c r="AB14" s="37" t="s">
        <v>56</v>
      </c>
      <c r="AC14" s="37" t="s">
        <v>57</v>
      </c>
      <c r="AD14" s="49">
        <f>IFERROR(IF(AND(W11="Probabilidad",W12="Probabilidad",W13="Probabilidad",W14="Probabilidad"),(AF13-(+AF13*Z14)),IF(W14="Probabilidad",(L11-(+L11*Z14)),IF(W14="Impacto",AF13,""))),"")</f>
        <v>0.10367999999999998</v>
      </c>
      <c r="AE14" s="224"/>
      <c r="AF14" s="50">
        <f t="shared" ref="AF14:AF21" si="5">+AD14</f>
        <v>0.10367999999999998</v>
      </c>
      <c r="AG14" s="224"/>
      <c r="AH14" s="50">
        <f>IFERROR(IF(AND(W13="Impacto",W14="Impacto"),(AH13-(+AH13*Z14)),IF(W14="Impacto",(P11-(+P11*Z14)),IF(W14="Probabilidad",AH13,""))),"")</f>
        <v>1</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8"/>
      <c r="N15" s="304"/>
      <c r="O15" s="310"/>
      <c r="P15" s="306"/>
      <c r="Q15" s="312"/>
      <c r="R15" s="14" t="s">
        <v>131</v>
      </c>
      <c r="S15" s="52" t="s">
        <v>176</v>
      </c>
      <c r="T15" s="148" t="s">
        <v>363</v>
      </c>
      <c r="U15" s="148" t="s">
        <v>364</v>
      </c>
      <c r="V15" s="46" t="str">
        <f t="shared" si="0"/>
        <v>El Director de personal por intermedio de los Oficiales de las secciones de Altas y Bajas, Cursos y Auxilios y Ejecución Presupuestal verifica mensualmente los soportes documentales de los actos administrativos y los datos estadísticos de la ejecución por cada rubro asignado a la Dirección de Personal, de acuerdo a directiva de personal vigente,   con el fin de comprobar la veracidad de la información plasmada en las OAP ( orden administrativa de personal) y  de la revisión de gastos; en caso de no presentar la estadística se debe citar a reunión a los responsables y establecer causas y soluciones. Dejando como evidencia de la verificación tres informe y un acta de reunión.</v>
      </c>
      <c r="W15" s="47" t="str">
        <f t="shared" si="1"/>
        <v>Probabilidad</v>
      </c>
      <c r="X15" s="37" t="s">
        <v>53</v>
      </c>
      <c r="Y15" s="37" t="s">
        <v>54</v>
      </c>
      <c r="Z15" s="48" t="str">
        <f>IF(AND(X15="Preventivo",Y15="Automático"),"50%",IF(AND(X15="Preventivo",Y15="Manual"),"40%",IF(AND(X15="Detectivo",Y15="Automático"),"40%",IF(AND(X15="Detectivo",Y15="Manual"),"30%",IF(AND(X15="Correctivo",Y15="Automático"),"35%",IF(AND(X15="Correctivo",Y15="Manual"),"25%",""))))))</f>
        <v>40%</v>
      </c>
      <c r="AA15" s="37" t="s">
        <v>85</v>
      </c>
      <c r="AB15" s="37" t="s">
        <v>56</v>
      </c>
      <c r="AC15" s="37" t="s">
        <v>57</v>
      </c>
      <c r="AD15" s="49">
        <f>IFERROR(IF(AND(W11="Probabilidad",W12="Probabilidad",W13="Probabilidad",W14="Probabilidad",W15="Probabilidad"),(AF14-(+AF14*Z15)),IF(W15="Probabilidad",(L10-(+L10*Z15)),IF(W15="Impacto",AF14,""))),"")</f>
        <v>6.2207999999999986E-2</v>
      </c>
      <c r="AE15" s="224"/>
      <c r="AF15" s="50">
        <f t="shared" si="5"/>
        <v>6.2207999999999986E-2</v>
      </c>
      <c r="AG15" s="224"/>
      <c r="AH15" s="50">
        <f>IFERROR(IF(AND(W14="Impacto",W15="Impacto"),(AH14-(+AH14*Z15)),IF(W15="Impacto",(P11-(+P11*Z15)),IF(W15="Probabilidad",AH14,""))),"")</f>
        <v>1</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thickBot="1">
      <c r="A16" s="219"/>
      <c r="B16" s="221"/>
      <c r="C16" s="221"/>
      <c r="D16" s="221"/>
      <c r="E16" s="230"/>
      <c r="F16" s="230"/>
      <c r="G16" s="230"/>
      <c r="H16" s="231"/>
      <c r="I16" s="233"/>
      <c r="J16" s="219"/>
      <c r="K16" s="310"/>
      <c r="L16" s="306"/>
      <c r="M16" s="308"/>
      <c r="N16" s="304"/>
      <c r="O16" s="310"/>
      <c r="P16" s="306"/>
      <c r="Q16" s="312"/>
      <c r="R16" s="14" t="s">
        <v>160</v>
      </c>
      <c r="S16" s="45" t="s">
        <v>1634</v>
      </c>
      <c r="T16" s="148" t="s">
        <v>365</v>
      </c>
      <c r="U16" s="148" t="s">
        <v>1635</v>
      </c>
      <c r="V16" s="46" t="str">
        <f t="shared" si="0"/>
        <v xml:space="preserve">
El Director de Personal, por intermedio de su Ayudante y el Oficial líder del proceso de alimentación  verifica mensualmente la delegación de alimentación frente a las novedades enviadas por las unidades de acuerdo a lo establecido en la Directiva Permanente 01032/2016, con el fin de validar la información allí establecida por el analista previamente. En caso de no realizarse, se efectuara oficio explicando la razón por la cual no se ejecuto la verificación. Dejando como evidencia de la verificación un acta de reunión.</v>
      </c>
      <c r="W16" s="47" t="str">
        <f t="shared" si="1"/>
        <v>Impacto</v>
      </c>
      <c r="X16" s="37" t="s">
        <v>100</v>
      </c>
      <c r="Y16" s="37" t="s">
        <v>54</v>
      </c>
      <c r="Z16" s="48" t="str">
        <f>IF(AND(X16="Preventivo",Y16="Automático"),"50%",IF(AND(X16="Preventivo",Y16="Manual"),"40%",IF(AND(X16="Detectivo",Y16="Automático"),"40%",IF(AND(X16="Detectivo",Y16="Manual"),"30%",IF(AND(X16="Correctivo",Y16="Automático"),"35%",IF(AND(X16="Correctivo",Y16="Manual"),"25%",""))))))</f>
        <v>25%</v>
      </c>
      <c r="AA16" s="37" t="s">
        <v>85</v>
      </c>
      <c r="AB16" s="37" t="s">
        <v>56</v>
      </c>
      <c r="AC16" s="37" t="s">
        <v>57</v>
      </c>
      <c r="AD16" s="49">
        <f>IFERROR(IF(AND(W12="Probabilidad",W13="Probabilidad",W14="Probabilidad",W15="Probabilidad",W16="Probabilidad"),(AF15-(+AF15*Z16)),IF(W16="Probabilidad",(L11-(+L11*Z16)),IF(W16="Impacto",AF15,""))),"")</f>
        <v>6.2207999999999986E-2</v>
      </c>
      <c r="AE16" s="224"/>
      <c r="AF16" s="50">
        <f t="shared" si="5"/>
        <v>6.2207999999999986E-2</v>
      </c>
      <c r="AG16" s="224"/>
      <c r="AH16" s="50">
        <f>IFERROR(IF(AND(W14="Impacto",W15="Impacto",W16="Impacto"),(AH15-(+AH15*Z16)),IF(W16="Impacto",(P11-(+P11*Z16)),IF(W16="Probabilidad",AH15,""))),"")</f>
        <v>0.75</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148"/>
      <c r="U17" s="148"/>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69</v>
      </c>
      <c r="D18" s="220" t="s">
        <v>340</v>
      </c>
      <c r="E18" s="229" t="s">
        <v>334</v>
      </c>
      <c r="F18" s="230" t="s">
        <v>1636</v>
      </c>
      <c r="G18" s="230" t="s">
        <v>366</v>
      </c>
      <c r="H18" s="231" t="str">
        <f t="shared" ref="H18" si="6">+CONCATENATE(E18," ",F18," ",G18)</f>
        <v xml:space="preserve">Posibilidad de afectación reputacional por fraude interno en  la manipulación de los sistemas de información penitenciaria y carcelaria de las personas privadas de la libertad a causa de la falta de conocimientos específicos de los servidores públicos de las CPAMS para la función penitenciaria y carcelaria. </v>
      </c>
      <c r="I18" s="232" t="s">
        <v>341</v>
      </c>
      <c r="J18" s="218">
        <v>4236</v>
      </c>
      <c r="K18" s="310" t="str">
        <f>IF(J18&lt;=0,"",IF(J18&lt;=3,"Muy Baja",IF(J18&lt;=34,"Baja",IF(J18&lt;=600,"Media",IF(J18&lt;=6000,"Alta","Muy Alta")))))</f>
        <v>Alta</v>
      </c>
      <c r="L18" s="306">
        <f>IF(K18="","",IF(K18="Muy Baja",0.2,IF(K18="Baja",0.4,IF(K18="Media",0.6,IF(K18="Alta",0.8,IF(K18="Muy Alta",1,))))))</f>
        <v>0.8</v>
      </c>
      <c r="M18" s="314" t="s">
        <v>367</v>
      </c>
      <c r="N18" s="304" t="str">
        <f>IF(NOT(ISERROR(MATCH(M18,'[2]Tabla Impacto'!$B$222:$B$224,0))),'[2]Tabla Impacto'!$F$224,M18)</f>
        <v xml:space="preserve">     El riesgo afecta la imagen de alguna área de la organización</v>
      </c>
      <c r="O18" s="310" t="str">
        <f>IF(OR(N18='[2]Tabla Impacto'!$C$12,N18='[2]Tabla Impacto'!$D$12),"Leve",IF(OR(N18='[2]Tabla Impacto'!$C$13,N18='[2]Tabla Impacto'!$D$13),"Menor",IF(OR(N18='[2]Tabla Impacto'!$C$14,N18='[2]Tabla Impacto'!$D$14),"Moderado",IF(OR(N18='[2]Tabla Impacto'!$C$15,N18='[2]Tabla Impacto'!$D$15),"Mayor",IF(OR(N18='[2]Tabla Impacto'!$C$16,N18='[2]Tabla Impacto'!$D$16),"Catastrófico","")))))</f>
        <v>Leve</v>
      </c>
      <c r="P18" s="306">
        <f>IF(O18="","",IF(O18="Leve",0.2,IF(O18="Menor",0.4,IF(O18="Moderado",0.6,IF(O18="Mayor",0.8,IF(O18="Catastrófico",1,))))))</f>
        <v>0.2</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4" t="s">
        <v>94</v>
      </c>
      <c r="S18" s="45" t="s">
        <v>368</v>
      </c>
      <c r="T18" s="148" t="s">
        <v>369</v>
      </c>
      <c r="U18" s="148" t="s">
        <v>370</v>
      </c>
      <c r="V18" s="46" t="str">
        <f>+CONCATENATE(S18," ",T18," ",U18)</f>
        <v>El Oficial de telemática de la DICER verifica mensualmente los roles de usuarios, privilegios de acceso, modificación y reportes del aplicativo SISIPEC WEB (Sistema de Información de Sistematización Integral del Sistema Penitenciario y Carcelario) con el apoyo del profesional de soporte SISIPEC de acuerdo a MAAT (Modelo Anualizado de Atención y Tratamiento)  con el propósito de garantizar el correcto manejo de cargue y reportes de información del Personal Privado de la Libertad en el aplicativo. De no realizarse la actividad, se realiza análisis de las situaciones que contribuyen al incumplimiento ordenando y de manera inmediata realizar la actividad y acciones correctivas a que haya lugar por parte del mando con el funcionario responsable. Dejando como evidencia de la verificación un informe.</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0.48</v>
      </c>
      <c r="AE18" s="224" t="str">
        <f>IFERROR(LOOKUP(LOOKUP(2,1/(AD18:AD24&lt;&gt;""),AD18:AD24),'[2]Opciones Tratamiento'!$I$2:$I$6,'[2]Opciones Tratamiento'!$J$2:$J$6),"")</f>
        <v>Muy Baja</v>
      </c>
      <c r="AF18" s="48">
        <f t="shared" si="5"/>
        <v>0.48</v>
      </c>
      <c r="AG18" s="224" t="str">
        <f>IFERROR(LOOKUP(LOOKUP(2,1/(AH18:AH24&lt;&gt;""),AH18:AH24),'[2]Opciones Tratamiento'!L2:M6),"")</f>
        <v>Leve</v>
      </c>
      <c r="AH18" s="50">
        <f>IFERROR(IF(W18="Impacto",(P18-(+P18*Z18)),IF(W18="Probabilidad",P18,"")),"")</f>
        <v>0.2</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Bajo</v>
      </c>
      <c r="AJ18" s="228" t="s">
        <v>58</v>
      </c>
      <c r="AK18" s="7"/>
      <c r="AL18" s="14" t="s">
        <v>177</v>
      </c>
      <c r="AM18" s="45" t="s">
        <v>371</v>
      </c>
      <c r="AN18" s="52" t="s">
        <v>372</v>
      </c>
      <c r="AO18" s="219" t="s">
        <v>59</v>
      </c>
      <c r="AP18" s="332"/>
      <c r="AQ18" s="337" t="s">
        <v>1637</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4" t="s">
        <v>96</v>
      </c>
      <c r="S19" s="52" t="s">
        <v>373</v>
      </c>
      <c r="T19" s="148" t="s">
        <v>374</v>
      </c>
      <c r="U19" s="148" t="s">
        <v>375</v>
      </c>
      <c r="V19" s="46" t="str">
        <f>+CONCATENATE(S19," ",T19," ",U19)</f>
        <v>El Oficial Penitenciario de la DICER verifica mensualmente la nómina de las Cárceles y Penitenciarías para miembros de la Fuerza Pública de Alta y Media Seguridad CPAMS del Ejército Nacional realizando reunión con los Subdirectores de las CPAMS, con el fin de orientar para toma de decisiones con respecto al personal con cargos sensibles y que devengan menos del 50% de su salario. De no realizarse la actividad, se hace análisis de las situaciones que contribuyen al incumplimiento ordenando y de manera inmediata realizar la actividad y acciones correctivas a que haya lugar por parte del mando con el funcionario responsable. Dejando como evidencia de la verificación acta de reunión.</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55</v>
      </c>
      <c r="AB19" s="37" t="s">
        <v>56</v>
      </c>
      <c r="AC19" s="37" t="s">
        <v>57</v>
      </c>
      <c r="AD19" s="49">
        <f t="shared" ref="AD19:AD24" si="8">IFERROR(IF(AND(W18="Probabilidad",W19="Probabilidad"),(AF18-(+AF18*Z19)),IF(W19="Probabilidad",(L18-(+L18*Z19)),IF(W19="Impacto",AF18,""))),"")</f>
        <v>0.28799999999999998</v>
      </c>
      <c r="AE19" s="224"/>
      <c r="AF19" s="48">
        <f t="shared" si="5"/>
        <v>0.28799999999999998</v>
      </c>
      <c r="AG19" s="224"/>
      <c r="AH19" s="50">
        <f>IFERROR(IF(AND(W18="Impacto",W19="Impacto"),(AH18-(+AH18*Z19)),IF(W19="Impacto",(P18-(+P18*Z19)),IF(W19="Probabilidad",AH18,""))),"")</f>
        <v>0.2</v>
      </c>
      <c r="AI19" s="226"/>
      <c r="AJ19" s="228"/>
      <c r="AK19" s="7"/>
      <c r="AL19" s="14"/>
      <c r="AM19" s="45"/>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thickBot="1">
      <c r="A20" s="219"/>
      <c r="B20" s="221"/>
      <c r="C20" s="221"/>
      <c r="D20" s="221"/>
      <c r="E20" s="230"/>
      <c r="F20" s="230"/>
      <c r="G20" s="230"/>
      <c r="H20" s="231"/>
      <c r="I20" s="233"/>
      <c r="J20" s="219"/>
      <c r="K20" s="310"/>
      <c r="L20" s="306"/>
      <c r="M20" s="308"/>
      <c r="N20" s="304"/>
      <c r="O20" s="310"/>
      <c r="P20" s="306"/>
      <c r="Q20" s="312"/>
      <c r="R20" s="14" t="s">
        <v>98</v>
      </c>
      <c r="S20" s="52" t="s">
        <v>376</v>
      </c>
      <c r="T20" s="148" t="s">
        <v>377</v>
      </c>
      <c r="U20" s="148" t="s">
        <v>378</v>
      </c>
      <c r="V20" s="46" t="str">
        <f t="shared" ref="V20:V24" si="9">+CONCATENATE(S20," ",T20," ",U20)</f>
        <v>El Oficial de Asuntos Penitenciarios valida mensualmente con el equipo jurídico de la DICER que las PQRS sean contestadas dentro de los términos conforme al Procedimiento Servicio al Ciudadano Código P-COEJC-CEAYG-251, para emitir aval jurídico a las respuestas, e iniciar acciones necesarias en caso de evidenciar quejas por actos fraudulentos, con el fin de evitar actuaciones judiciales contra la institución y garantizar los derechos fundamentales de los ciudadanos. De no realizarse el control, se realiza análisis de las situaciones que contribuyen al incumplimiento ordenando de manera inmediata realizar la actividad y acciones correctivas a que haya lugar por parte del mando con el funcionario responsable. Dejando como soporte de la validación un acta de reunión.</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55</v>
      </c>
      <c r="AB20" s="37" t="s">
        <v>56</v>
      </c>
      <c r="AC20" s="37" t="s">
        <v>57</v>
      </c>
      <c r="AD20" s="49">
        <f t="shared" si="8"/>
        <v>0.17279999999999998</v>
      </c>
      <c r="AE20" s="224"/>
      <c r="AF20" s="48">
        <f t="shared" si="5"/>
        <v>0.17279999999999998</v>
      </c>
      <c r="AG20" s="224"/>
      <c r="AH20" s="50">
        <f>IFERROR(IF(AND(W18="Impacto",W19="Impacto",W20="Impacto"),(AH19-(+AH19*Z20)),IF(W20="Impacto",(P18-(+P18*Z20)),IF(W20="Probabilidad",AH19,""))),"")</f>
        <v>0.2</v>
      </c>
      <c r="AI20" s="226"/>
      <c r="AJ20" s="228"/>
      <c r="AK20" s="7"/>
      <c r="AL20" s="14"/>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c r="S21" s="52"/>
      <c r="T21" s="148"/>
      <c r="U21" s="148"/>
      <c r="V21" s="46" t="str">
        <f t="shared" si="9"/>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8"/>
        <v/>
      </c>
      <c r="AE21" s="224"/>
      <c r="AF21" s="48" t="str">
        <f t="shared" si="5"/>
        <v/>
      </c>
      <c r="AG21" s="224"/>
      <c r="AH21" s="50" t="str">
        <f>IFERROR(IF(AND(W20="Impacto",W21="Impacto"),(AH20-(+AH20*Z21)),IF(W21="Impacto",(P18-(+P18*Z21)),IF(W21="Probabilidad",AH20,""))),"")</f>
        <v/>
      </c>
      <c r="AI21" s="226"/>
      <c r="AJ21" s="228"/>
      <c r="AK21" s="7"/>
      <c r="AL21" s="14"/>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148"/>
      <c r="U22" s="148"/>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7"/>
      <c r="AL22" s="14"/>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148"/>
      <c r="U23" s="148"/>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7"/>
      <c r="AL23" s="14"/>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52"/>
      <c r="T24" s="148"/>
      <c r="U24" s="148"/>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7"/>
      <c r="AL24" s="14"/>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69</v>
      </c>
      <c r="D25" s="220" t="s">
        <v>340</v>
      </c>
      <c r="E25" s="229" t="s">
        <v>379</v>
      </c>
      <c r="F25" s="230" t="s">
        <v>380</v>
      </c>
      <c r="G25" s="230" t="s">
        <v>2040</v>
      </c>
      <c r="H25" s="231" t="str">
        <f t="shared" ref="H25" si="11">+CONCATENATE(E25," ",F25," ",G25)</f>
        <v>Posibilidad de afectación económica y reputacional por corrupción al desviar los recursos asignados para las actividades desarrolladas en la Dirección de familia y bienestar a causa de incumplimiento a lo establecido en la Directiva de familia y bienestar vigente.</v>
      </c>
      <c r="I25" s="232" t="s">
        <v>341</v>
      </c>
      <c r="J25" s="218">
        <v>1272</v>
      </c>
      <c r="K25" s="310" t="str">
        <f>IF(J25&lt;=0,"",IF(J25&lt;=3,"Muy Baja",IF(J25&lt;=34,"Baja",IF(J25&lt;=600,"Media",IF(J25&lt;=6000,"Alta","Muy Alta")))))</f>
        <v>Alta</v>
      </c>
      <c r="L25" s="306">
        <f>IF(K25="","",IF(K25="Muy Baja",0.2,IF(K25="Baja",0.4,IF(K25="Media",0.6,IF(K25="Alta",0.8,IF(K25="Muy Alta",1,))))))</f>
        <v>0.8</v>
      </c>
      <c r="M25" s="314" t="s">
        <v>381</v>
      </c>
      <c r="N25" s="304" t="str">
        <f>IF(NOT(ISERROR(MATCH(M25,'[2]Tabla Impacto'!$B$222:$B$224,0))),'[2]Tabla Impacto'!$F$224,M25)</f>
        <v xml:space="preserve">     Mayor a 500 SMLMV </v>
      </c>
      <c r="O25" s="310" t="str">
        <f>IF(OR(N25='[2]Tabla Impacto'!$C$12,N25='[2]Tabla Impacto'!$D$12),"Leve",IF(OR(N25='[2]Tabla Impacto'!$C$13,N25='[2]Tabla Impacto'!$D$13),"Menor",IF(OR(N25='[2]Tabla Impacto'!$C$14,N25='[2]Tabla Impacto'!$D$14),"Moderado",IF(OR(N25='[2]Tabla Impacto'!$C$15,N25='[2]Tabla Impacto'!$D$15),"Mayor",IF(OR(N25='[2]Tabla Impacto'!$C$16,N25='[2]Tabla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4" t="s">
        <v>94</v>
      </c>
      <c r="S25" s="45" t="s">
        <v>382</v>
      </c>
      <c r="T25" s="148" t="s">
        <v>383</v>
      </c>
      <c r="U25" s="148" t="s">
        <v>384</v>
      </c>
      <c r="V25" s="46" t="str">
        <f>+CONCATENATE(S25," ",T25," ",U25)</f>
        <v>El Oficial de bienestar y disciplina y oficial de familia de la Dirección de familia  verifica de manera mensual la ejecución de las actividades desarrolladas de acuerdo a lo establecido por la directiva de políticas y lineamientos en familia y bienestar vigente, para la ejecución de las actividades misionales desarrolladas en la Dirección de Familia y Bienestar, Con el fin  de evaluar de manera integral el avance en el cumplimiento de las actividades programadas, se realiza un seguimiento detallado a la ejecución de las acciones desarrolladas durante el período evaluado. Este proceso permite verificar que dichas actividades se estén llevando a cabo conforme a lo establecido en la planeación de la vigencia, identificar posibles desviaciones y asegurar la adopción de medidas que garanticen el logro de los objetivos institucionales. en caso de que no se cumpla con esta actividad se genera acta de reunión con compromisos. Dejando como evidencia de la  verificación, un informe ejecutivo de las actividades desarrolladas en el área de familia y en el área de bienestar.</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0.48</v>
      </c>
      <c r="AE25" s="224" t="str">
        <f>IFERROR(LOOKUP(LOOKUP(2,1/(AD25:AD31&lt;&gt;""),AD25:AD31),'[2]Opciones Tratamiento'!$I$2:$I$6,'[2]Opciones Tratamiento'!$J$2:$J$6),"")</f>
        <v>Muy Baja</v>
      </c>
      <c r="AF25" s="48">
        <f>+AD25</f>
        <v>0.48</v>
      </c>
      <c r="AG25" s="224" t="str">
        <f>IFERROR(LOOKUP(LOOKUP(2,1/(AH25:AH31&lt;&gt;""),AH25:AH31),'[2]Opciones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7"/>
      <c r="AL25" s="14" t="s">
        <v>177</v>
      </c>
      <c r="AM25" s="57" t="s">
        <v>385</v>
      </c>
      <c r="AN25" s="58" t="s">
        <v>386</v>
      </c>
      <c r="AO25" s="219" t="s">
        <v>59</v>
      </c>
      <c r="AP25" s="332"/>
      <c r="AQ25" s="337" t="s">
        <v>171</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4" t="s">
        <v>96</v>
      </c>
      <c r="S26" s="52" t="s">
        <v>387</v>
      </c>
      <c r="T26" s="148" t="s">
        <v>388</v>
      </c>
      <c r="U26" s="148" t="s">
        <v>389</v>
      </c>
      <c r="V26" s="46" t="str">
        <f>+CONCATENATE(S26," ",T26," ",U26)</f>
        <v>El subdirector de Familia y Bienestar  verifica  de manera mensual  con los responsables de la ejecución del manejo de los recursos de las actividades desarrolladas, de acuerdo a lo establecido  por la directiva de políticas y lineamientos en familia y bienestar vigente, para  la ejecución de las actividades misionales desarrolladas en la Dirección de Familia y Bienestar,  Con el fin de asegurar una gestión eficiente y transparente de los recursos asignados, se realiza un seguimiento sistemático a los procesos que cuentan con partidas presupuestales definidas. Este seguimiento contempla la verificación del porcentaje de ejecución frente a lo programado para la vigencia, lo que permite evaluar el avance real, identificar desviaciones, implementar oportunamente medidas correctivas y garantizar el cumplimiento de los objetivos establecidos en la planeación presupuestal, en caso de que no se cumpla con esta actividad se genera un informe justificando por qué no se realizó, dejando como evidencia de la verificación el acta de reunión radar de transparencia.</v>
      </c>
      <c r="W26" s="47" t="str">
        <f t="shared" si="1"/>
        <v>Probabilidad</v>
      </c>
      <c r="X26" s="37" t="s">
        <v>73</v>
      </c>
      <c r="Y26" s="37" t="s">
        <v>54</v>
      </c>
      <c r="Z26" s="48" t="str">
        <f t="shared" ref="Z26" si="12">IF(AND(X26="Preventivo",Y26="Automático"),"50%",IF(AND(X26="Preventivo",Y26="Manual"),"40%",IF(AND(X26="Detectivo",Y26="Automático"),"40%",IF(AND(X26="Detectivo",Y26="Manual"),"30%",IF(AND(X26="Correctivo",Y26="Automático"),"35%",IF(AND(X26="Correctivo",Y26="Manual"),"25%",""))))))</f>
        <v>30%</v>
      </c>
      <c r="AA26" s="37" t="s">
        <v>55</v>
      </c>
      <c r="AB26" s="37" t="s">
        <v>56</v>
      </c>
      <c r="AC26" s="37" t="s">
        <v>57</v>
      </c>
      <c r="AD26" s="49">
        <f t="shared" ref="AD26:AD31" si="13">IFERROR(IF(AND(W25="Probabilidad",W26="Probabilidad"),(AF25-(+AF25*Z26)),IF(W26="Probabilidad",(L25-(+L25*Z26)),IF(W26="Impacto",AF25,""))),"")</f>
        <v>0.33599999999999997</v>
      </c>
      <c r="AE26" s="224"/>
      <c r="AF26" s="48">
        <f t="shared" ref="AF26" si="14">+AD26</f>
        <v>0.33599999999999997</v>
      </c>
      <c r="AG26" s="224"/>
      <c r="AH26" s="50">
        <f>IFERROR(IF(AND(W25="Impacto",W26="Impacto"),(AH25-(+AH25*Z26)),IF(W26="Impacto",(P25-(+P25*Z26)),IF(W26="Probabilidad",AH25,""))),"")</f>
        <v>1</v>
      </c>
      <c r="AI26" s="226"/>
      <c r="AJ26" s="228"/>
      <c r="AK26" s="7"/>
      <c r="AL26" s="14"/>
      <c r="AM26" s="45"/>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thickBot="1">
      <c r="A27" s="219"/>
      <c r="B27" s="221"/>
      <c r="C27" s="221"/>
      <c r="D27" s="221"/>
      <c r="E27" s="230"/>
      <c r="F27" s="230"/>
      <c r="G27" s="230"/>
      <c r="H27" s="231"/>
      <c r="I27" s="233"/>
      <c r="J27" s="219"/>
      <c r="K27" s="310"/>
      <c r="L27" s="306"/>
      <c r="M27" s="308"/>
      <c r="N27" s="304"/>
      <c r="O27" s="310"/>
      <c r="P27" s="306"/>
      <c r="Q27" s="312"/>
      <c r="R27" s="14" t="s">
        <v>98</v>
      </c>
      <c r="S27" s="52" t="s">
        <v>390</v>
      </c>
      <c r="T27" s="148" t="s">
        <v>391</v>
      </c>
      <c r="U27" s="148" t="s">
        <v>392</v>
      </c>
      <c r="V27" s="46" t="str">
        <f t="shared" ref="V27:V31" si="15">+CONCATENATE(S27," ",T27," ",U27)</f>
        <v>El Oficial de Presupuesto DIFAB verifica de manera mensual el estado actual de los activos fijos y de control administrativo mediante el proceso de revistas programadas y ordenadas por la Dirección de Familia y Bienestar en el cumplimiento al manual de bienes del MDN vigente. Con el fin de asegurar una gestión integral y eficiente de los activos institucionales, se implementa un sistema de seguimiento permanente orientado a monitorear su estado físico, funcionalidad y disponibilidad. Este control continuo permite identificar de manera oportuna cualquier pérdida, deterioro injustificado o novedad que pueda comprometer la integridad o adecuado uso de los bienes, facilitando la adopción de acciones preventivas y correctivas que garanticen su conservación y prolonguen su vida útil.” en caso de que no se cumpla con esta actividad se genera un informe justificando por qué no se realizó, dejando como evidencia de la verificación de un informe ejecutivo.</v>
      </c>
      <c r="W27" s="47" t="str">
        <f t="shared" si="1"/>
        <v>Probabilidad</v>
      </c>
      <c r="X27" s="37" t="s">
        <v>73</v>
      </c>
      <c r="Y27" s="37" t="s">
        <v>54</v>
      </c>
      <c r="Z27" s="48" t="str">
        <f>IF(AND(X27="Preventivo",Y27="Automático"),"50%",IF(AND(X27="Preventivo",Y27="Manual"),"40%",IF(AND(X27="Detectivo",Y27="Automático"),"40%",IF(AND(X27="Detectivo",Y27="Manual"),"30%",IF(AND(X27="Correctivo",Y27="Automático"),"35%",IF(AND(X27="Correctivo",Y27="Manual"),"25%",""))))))</f>
        <v>30%</v>
      </c>
      <c r="AA27" s="37" t="s">
        <v>55</v>
      </c>
      <c r="AB27" s="37" t="s">
        <v>56</v>
      </c>
      <c r="AC27" s="37" t="s">
        <v>57</v>
      </c>
      <c r="AD27" s="49">
        <f t="shared" si="13"/>
        <v>0.23519999999999996</v>
      </c>
      <c r="AE27" s="224"/>
      <c r="AF27" s="48">
        <f>+AD27</f>
        <v>0.23519999999999996</v>
      </c>
      <c r="AG27" s="224"/>
      <c r="AH27" s="50">
        <f>IFERROR(IF(AND(W25="Impacto",W26="Impacto",W27="Impacto"),(AH26-(+AH26*Z27)),IF(W27="Impacto",(P25-(+P25*Z27)),IF(W27="Probabilidad",AH26,""))),"")</f>
        <v>1</v>
      </c>
      <c r="AI27" s="226"/>
      <c r="AJ27" s="228"/>
      <c r="AK27" s="7"/>
      <c r="AL27" s="14"/>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52"/>
      <c r="T28" s="148"/>
      <c r="U28" s="148"/>
      <c r="V28" s="46" t="str">
        <f t="shared" si="15"/>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3"/>
        <v/>
      </c>
      <c r="AE28" s="224"/>
      <c r="AF28" s="48" t="str">
        <f t="shared" ref="AF28" si="17">+AD28</f>
        <v/>
      </c>
      <c r="AG28" s="224"/>
      <c r="AH28" s="50" t="str">
        <f>IFERROR(IF(AND(W27="Impacto",W28="Impacto"),(AH27-(+AH27*Z28)),IF(W28="Impacto",(P25-(+P25*Z28)),IF(W28="Probabilidad",AH27,""))),"")</f>
        <v/>
      </c>
      <c r="AI28" s="226"/>
      <c r="AJ28" s="228"/>
      <c r="AK28" s="7"/>
      <c r="AL28" s="14"/>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52"/>
      <c r="T29" s="148"/>
      <c r="U29" s="148"/>
      <c r="V29" s="46" t="str">
        <f t="shared" si="15"/>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3"/>
        <v/>
      </c>
      <c r="AE29" s="224"/>
      <c r="AF29" s="48" t="str">
        <f>+AD29</f>
        <v/>
      </c>
      <c r="AG29" s="224"/>
      <c r="AH29" s="50" t="str">
        <f>IFERROR(IF(AND(W28="Impacto",W29="Impacto"),(AH28-(+AH28*Z29)),IF(W29="Impacto",(P25-(+P25*Z29)),IF(W29="Probabilidad",AH28,""))),"")</f>
        <v/>
      </c>
      <c r="AI29" s="226"/>
      <c r="AJ29" s="228"/>
      <c r="AK29" s="7"/>
      <c r="AL29" s="14"/>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52"/>
      <c r="T30" s="148"/>
      <c r="U30" s="148"/>
      <c r="V30" s="46" t="str">
        <f t="shared" si="15"/>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3"/>
        <v/>
      </c>
      <c r="AE30" s="224"/>
      <c r="AF30" s="48" t="str">
        <f>+AD30</f>
        <v/>
      </c>
      <c r="AG30" s="224"/>
      <c r="AH30" s="50" t="str">
        <f>IFERROR(IF(AND(W28="Impacto",W29="Impacto",W30="Impacto"),(AH29-(+AH29*Z30)),IF(W30="Impacto",(P25-(+P25*Z30)),IF(W30="Probabilidad",AH29,""))),"")</f>
        <v/>
      </c>
      <c r="AI30" s="226"/>
      <c r="AJ30" s="228"/>
      <c r="AK30" s="7"/>
      <c r="AL30" s="14"/>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52"/>
      <c r="T31" s="148"/>
      <c r="U31" s="148"/>
      <c r="V31" s="46" t="str">
        <f t="shared" si="15"/>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3"/>
        <v/>
      </c>
      <c r="AE31" s="224"/>
      <c r="AF31" s="48" t="str">
        <f>+AD31</f>
        <v/>
      </c>
      <c r="AG31" s="224"/>
      <c r="AH31" s="50" t="str">
        <f>IFERROR(IF(AND(W28="Impacto",W29="Impacto",W30="Impacto",W31="Impacto"),(AH30-(+AH30*Z31)),IF(W31="Impacto",(P25-(+P25*Z31)),IF(W31="Probabilidad",AH30,""))),"")</f>
        <v/>
      </c>
      <c r="AI31" s="226"/>
      <c r="AJ31" s="228"/>
      <c r="AK31" s="7"/>
      <c r="AL31" s="14"/>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69</v>
      </c>
      <c r="D32" s="220" t="s">
        <v>340</v>
      </c>
      <c r="E32" s="229" t="s">
        <v>334</v>
      </c>
      <c r="F32" s="230" t="s">
        <v>2042</v>
      </c>
      <c r="G32" s="230" t="s">
        <v>393</v>
      </c>
      <c r="H32" s="231" t="str">
        <f t="shared" ref="H32" si="18">+CONCATENATE(E32," ",F32," ",G32)</f>
        <v>Posibilidad de afectación reputacional por fraude interno en la acción u omisión de un funcionario se manipule, venda, entregue o modifique información relacionada con la evaluación por competencias del personal militar estudiado para ascenso o llamamiento a curso al grado inmediatamente superior, en la categoría de Oficiales:  de MY a TC, CR a BG, BG A MG y en categoría de suboficiales de SM a SMC, SMC a SMCC. A causa de la falta de seguimiento y aplicación rigurosa de protocolos éticos y tecnológicos que compromete la transparencia en los procesos de evaluación para ascensos.</v>
      </c>
      <c r="I32" s="232" t="s">
        <v>341</v>
      </c>
      <c r="J32" s="218">
        <v>16450</v>
      </c>
      <c r="K32" s="310" t="str">
        <f>IF(J32&lt;=0,"",IF(J32&lt;=3,"Muy Baja",IF(J32&lt;=34,"Baja",IF(J32&lt;=600,"Media",IF(J32&lt;=6000,"Alta","Muy Alta")))))</f>
        <v>Muy Alta</v>
      </c>
      <c r="L32" s="306">
        <f>IF(K32="","",IF(K32="Muy Baja",0.2,IF(K32="Baja",0.4,IF(K32="Media",0.6,IF(K32="Alta",0.8,IF(K32="Muy Alta",1,))))))</f>
        <v>1</v>
      </c>
      <c r="M32" s="314" t="s">
        <v>335</v>
      </c>
      <c r="N32" s="304" t="str">
        <f>IF(NOT(ISERROR(MATCH(M32,'[2]Tabla Impacto'!$B$222:$B$224,0))),'[2]Tabla Impacto'!$F$224,M32)</f>
        <v xml:space="preserve">     El riesgo afecta la imagen de  la entidad con efecto publicitario sostenido a nivel de sector administrativo, nivel departamental o municipal</v>
      </c>
      <c r="O32" s="310" t="str">
        <f>IF(OR(N32='[2]Tabla Impacto'!$C$12,N32='[2]Tabla Impacto'!$D$12),"Leve",IF(OR(N32='[2]Tabla Impacto'!$C$13,N32='[2]Tabla Impacto'!$D$13),"Menor",IF(OR(N32='[2]Tabla Impacto'!$C$14,N32='[2]Tabla Impacto'!$D$14),"Moderado",IF(OR(N32='[2]Tabla Impacto'!$C$15,N32='[2]Tabla Impacto'!$D$15),"Mayor",IF(OR(N32='[2]Tabla Impacto'!$C$16,N32='[2]Tabla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4" t="s">
        <v>94</v>
      </c>
      <c r="S32" s="45" t="s">
        <v>74</v>
      </c>
      <c r="T32" s="148" t="s">
        <v>395</v>
      </c>
      <c r="U32" s="148" t="s">
        <v>1638</v>
      </c>
      <c r="V32" s="46" t="str">
        <f>+CONCATENATE(S32," ",T32," ",U32)</f>
        <v>Oficial de Evaluación y Desarrollo Verifica mensualmente, la información contenida en el backup mensual, así como llevar el control detallado de las actividades de acuerdo al procedimiento de Evaluación y desarrollo por competencias. con el fin de tener soporte digital de la información recolectada durante las actividades realizadas, en caso de no realizarse esta actividad se realiza un informe detallado justificando el por que no se realizó.  Dejando como evidencia de la verificación un Oficio de entrega de un CD con el backup.</v>
      </c>
      <c r="W32" s="47" t="str">
        <f t="shared" si="1"/>
        <v>Probabilidad</v>
      </c>
      <c r="X32" s="37" t="s">
        <v>53</v>
      </c>
      <c r="Y32" s="37" t="s">
        <v>54</v>
      </c>
      <c r="Z32" s="48" t="str">
        <f>IF(AND(X32="Preventivo",Y32="Automático"),"50%",IF(AND(X32="Preventivo",Y32="Manual"),"40%",IF(AND(X32="Detectivo",Y32="Automático"),"40%",IF(AND(X32="Detectivo",Y32="Manual"),"30%",IF(AND(X32="Correctivo",Y32="Automático"),"35%",IF(AND(X32="Correctivo",Y32="Manual"),"25%",""))))))</f>
        <v>40%</v>
      </c>
      <c r="AA32" s="37" t="s">
        <v>55</v>
      </c>
      <c r="AB32" s="37" t="s">
        <v>56</v>
      </c>
      <c r="AC32" s="37" t="s">
        <v>57</v>
      </c>
      <c r="AD32" s="49">
        <f>IFERROR(IF(W32="Probabilidad",(L32-(+L32*Z32)),IF(W32="Impacto",L32,"")),"")</f>
        <v>0.6</v>
      </c>
      <c r="AE32" s="224" t="str">
        <f>IFERROR(LOOKUP(LOOKUP(2,1/(AD32:AD38&lt;&gt;""),AD32:AD38),'[2]Opciones Tratamiento'!$I$2:$I$6,'[2]Opciones Tratamiento'!$J$2:$J$6),"")</f>
        <v>Muy Baja</v>
      </c>
      <c r="AF32" s="48">
        <f>+AD32</f>
        <v>0.6</v>
      </c>
      <c r="AG32" s="224" t="str">
        <f>IFERROR(LOOKUP(LOOKUP(2,1/(AH32:AH38&lt;&gt;""),AH32:AH38),'[2]Opciones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58</v>
      </c>
      <c r="AK32" s="7"/>
      <c r="AL32" s="14" t="s">
        <v>177</v>
      </c>
      <c r="AM32" s="45" t="s">
        <v>396</v>
      </c>
      <c r="AN32" s="52" t="s">
        <v>74</v>
      </c>
      <c r="AO32" s="219"/>
      <c r="AP32" s="332"/>
      <c r="AQ32" s="337" t="s">
        <v>172</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14" t="s">
        <v>96</v>
      </c>
      <c r="S33" s="52" t="s">
        <v>74</v>
      </c>
      <c r="T33" s="148" t="s">
        <v>397</v>
      </c>
      <c r="U33" s="148" t="s">
        <v>398</v>
      </c>
      <c r="V33" s="46" t="str">
        <f>+CONCATENATE(S33," ",T33," ",U33)</f>
        <v>Oficial de Evaluación y Desarrollo verifica trimestralmente la realización de capacitación y sensibilización al personal de la sección de acuerdo al procedimiento de Evaluación y desarrollo por competencias, con el fin de fortalecer conocimientos en relación al código ético y deontológico del psicólogo. En caso de que no se realice esta actividad se elaborara un informe justificando la reprogramación de esta. Dejando como evidencia de la verificación un acta de capacitación con sus anexos.</v>
      </c>
      <c r="W33" s="47" t="str">
        <f t="shared" si="1"/>
        <v>Probabilidad</v>
      </c>
      <c r="X33" s="37" t="s">
        <v>53</v>
      </c>
      <c r="Y33" s="37" t="s">
        <v>54</v>
      </c>
      <c r="Z33" s="48" t="str">
        <f t="shared" ref="Z33" si="19">IF(AND(X33="Preventivo",Y33="Automático"),"50%",IF(AND(X33="Preventivo",Y33="Manual"),"40%",IF(AND(X33="Detectivo",Y33="Automático"),"40%",IF(AND(X33="Detectivo",Y33="Manual"),"30%",IF(AND(X33="Correctivo",Y33="Automático"),"35%",IF(AND(X33="Correctivo",Y33="Manual"),"25%",""))))))</f>
        <v>40%</v>
      </c>
      <c r="AA33" s="37" t="s">
        <v>55</v>
      </c>
      <c r="AB33" s="37" t="s">
        <v>56</v>
      </c>
      <c r="AC33" s="37" t="s">
        <v>57</v>
      </c>
      <c r="AD33" s="49">
        <f t="shared" ref="AD33:AD38" si="20">IFERROR(IF(AND(W32="Probabilidad",W33="Probabilidad"),(AF32-(+AF32*Z33)),IF(W33="Probabilidad",(L32-(+L32*Z33)),IF(W33="Impacto",AF32,""))),"")</f>
        <v>0.36</v>
      </c>
      <c r="AE33" s="224"/>
      <c r="AF33" s="48">
        <f t="shared" ref="AF33" si="21">+AD33</f>
        <v>0.36</v>
      </c>
      <c r="AG33" s="224"/>
      <c r="AH33" s="50">
        <f>IFERROR(IF(AND(W32="Impacto",W33="Impacto"),(AH32-(+AH32*Z33)),IF(W33="Impacto",(P32-(+P32*Z33)),IF(W33="Probabilidad",AH32,""))),"")</f>
        <v>0.8</v>
      </c>
      <c r="AI33" s="226"/>
      <c r="AJ33" s="228"/>
      <c r="AK33" s="7"/>
      <c r="AL33" s="14"/>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8"/>
      <c r="N34" s="304"/>
      <c r="O34" s="310"/>
      <c r="P34" s="306"/>
      <c r="Q34" s="312"/>
      <c r="R34" s="14" t="s">
        <v>98</v>
      </c>
      <c r="S34" s="52" t="s">
        <v>74</v>
      </c>
      <c r="T34" s="148" t="s">
        <v>399</v>
      </c>
      <c r="U34" s="148" t="s">
        <v>400</v>
      </c>
      <c r="V34" s="46" t="str">
        <f t="shared" ref="V34:V38" si="22">+CONCATENATE(S34," ",T34," ",U34)</f>
        <v xml:space="preserve">Oficial de Evaluación y Desarrollo valida mensualmente el correcto envío de los links (evaluación de competencias directivas y del SG-SST, de acuerdo al árbol de relación creado para el personal a evaluar (3 superiores, 3 subalternos y autoevaluación), con el fin de se realicen los barridos en la plataforma e identificar el número de respuestas de acuerdo al procedimiento de Evaluación y desarrollo por competencias. En caso de no se realice esta actividad se efectuara un informe de ejecución, Dejando como soporte de la validación un informe. </v>
      </c>
      <c r="W34" s="47" t="str">
        <f t="shared" si="1"/>
        <v>Probabilidad</v>
      </c>
      <c r="X34" s="37" t="s">
        <v>53</v>
      </c>
      <c r="Y34" s="37" t="s">
        <v>54</v>
      </c>
      <c r="Z34" s="48" t="str">
        <f>IF(AND(X34="Preventivo",Y34="Automático"),"50%",IF(AND(X34="Preventivo",Y34="Manual"),"40%",IF(AND(X34="Detectivo",Y34="Automático"),"40%",IF(AND(X34="Detectivo",Y34="Manual"),"30%",IF(AND(X34="Correctivo",Y34="Automático"),"35%",IF(AND(X34="Correctivo",Y34="Manual"),"25%",""))))))</f>
        <v>40%</v>
      </c>
      <c r="AA34" s="37" t="s">
        <v>55</v>
      </c>
      <c r="AB34" s="37" t="s">
        <v>56</v>
      </c>
      <c r="AC34" s="37" t="s">
        <v>57</v>
      </c>
      <c r="AD34" s="49">
        <f t="shared" si="20"/>
        <v>0.216</v>
      </c>
      <c r="AE34" s="224"/>
      <c r="AF34" s="48">
        <f>+AD34</f>
        <v>0.216</v>
      </c>
      <c r="AG34" s="224"/>
      <c r="AH34" s="50">
        <f>IFERROR(IF(AND(W32="Impacto",W33="Impacto",W34="Impacto"),(AH33-(+AH33*Z34)),IF(W34="Impacto",(P32-(+P32*Z34)),IF(W34="Probabilidad",AH33,""))),"")</f>
        <v>0.8</v>
      </c>
      <c r="AI34" s="226"/>
      <c r="AJ34" s="228"/>
      <c r="AK34" s="7"/>
      <c r="AL34" s="14"/>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customHeight="1" thickBot="1">
      <c r="A35" s="219"/>
      <c r="B35" s="221"/>
      <c r="C35" s="221"/>
      <c r="D35" s="221"/>
      <c r="E35" s="230"/>
      <c r="F35" s="230"/>
      <c r="G35" s="230"/>
      <c r="H35" s="231"/>
      <c r="I35" s="233"/>
      <c r="J35" s="219"/>
      <c r="K35" s="310"/>
      <c r="L35" s="306"/>
      <c r="M35" s="308"/>
      <c r="N35" s="304"/>
      <c r="O35" s="310"/>
      <c r="P35" s="306"/>
      <c r="Q35" s="312"/>
      <c r="R35" s="14" t="s">
        <v>99</v>
      </c>
      <c r="S35" s="52" t="s">
        <v>74</v>
      </c>
      <c r="T35" s="148" t="s">
        <v>401</v>
      </c>
      <c r="U35" s="148" t="s">
        <v>402</v>
      </c>
      <c r="V35" s="46" t="str">
        <f t="shared" si="22"/>
        <v>Oficial de Evaluación y Desarrollo Verifica mensualmente el seguimiento detallado de las actividades relacionadas con el procedimiento de Evaluación por competencias, con qué fin que se cumplan los lineamientos establecidos del procedimiento, En caso de no realizarse esta actividad se efectuara un oficio de reprogramación de esta, Dejando como soporte de la verificación un informe.</v>
      </c>
      <c r="W35" s="47" t="str">
        <f t="shared" si="1"/>
        <v>Probabilidad</v>
      </c>
      <c r="X35" s="37" t="s">
        <v>53</v>
      </c>
      <c r="Y35" s="37" t="s">
        <v>54</v>
      </c>
      <c r="Z35" s="48" t="str">
        <f t="shared" ref="Z35" si="23">IF(AND(X35="Preventivo",Y35="Automático"),"50%",IF(AND(X35="Preventivo",Y35="Manual"),"40%",IF(AND(X35="Detectivo",Y35="Automático"),"40%",IF(AND(X35="Detectivo",Y35="Manual"),"30%",IF(AND(X35="Correctivo",Y35="Automático"),"35%",IF(AND(X35="Correctivo",Y35="Manual"),"25%",""))))))</f>
        <v>40%</v>
      </c>
      <c r="AA35" s="37" t="s">
        <v>55</v>
      </c>
      <c r="AB35" s="37" t="s">
        <v>56</v>
      </c>
      <c r="AC35" s="37" t="s">
        <v>57</v>
      </c>
      <c r="AD35" s="49">
        <f t="shared" si="20"/>
        <v>0.12959999999999999</v>
      </c>
      <c r="AE35" s="224"/>
      <c r="AF35" s="48">
        <f t="shared" ref="AF35" si="24">+AD35</f>
        <v>0.12959999999999999</v>
      </c>
      <c r="AG35" s="224"/>
      <c r="AH35" s="50">
        <f>IFERROR(IF(AND(W34="Impacto",W35="Impacto"),(AH34-(+AH34*Z35)),IF(W35="Impacto",(P32-(+P32*Z35)),IF(W35="Probabilidad",AH34,""))),"")</f>
        <v>0.8</v>
      </c>
      <c r="AI35" s="226"/>
      <c r="AJ35" s="228"/>
      <c r="AK35" s="7"/>
      <c r="AL35" s="14"/>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148"/>
      <c r="U36" s="148"/>
      <c r="V36" s="46" t="str">
        <f t="shared" si="22"/>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0"/>
        <v/>
      </c>
      <c r="AE36" s="224"/>
      <c r="AF36" s="48" t="str">
        <f>+AD36</f>
        <v/>
      </c>
      <c r="AG36" s="224"/>
      <c r="AH36" s="50" t="str">
        <f>IFERROR(IF(AND(W35="Impacto",W36="Impacto"),(AH35-(+AH35*Z36)),IF(W36="Impacto",(P32-(+P32*Z36)),IF(W36="Probabilidad",AH35,""))),"")</f>
        <v/>
      </c>
      <c r="AI36" s="226"/>
      <c r="AJ36" s="228"/>
      <c r="AK36" s="7"/>
      <c r="AL36" s="14"/>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148"/>
      <c r="U37" s="148"/>
      <c r="V37" s="46" t="str">
        <f t="shared" si="22"/>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0"/>
        <v/>
      </c>
      <c r="AE37" s="224"/>
      <c r="AF37" s="48" t="str">
        <f>+AD37</f>
        <v/>
      </c>
      <c r="AG37" s="224"/>
      <c r="AH37" s="50" t="str">
        <f>IFERROR(IF(AND(W35="Impacto",W36="Impacto",W37="Impacto"),(AH36-(+AH36*Z37)),IF(W37="Impacto",(P32-(+P32*Z37)),IF(W37="Probabilidad",AH36,""))),"")</f>
        <v/>
      </c>
      <c r="AI37" s="226"/>
      <c r="AJ37" s="228"/>
      <c r="AK37" s="7"/>
      <c r="AL37" s="14"/>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148"/>
      <c r="U38" s="148"/>
      <c r="V38" s="46" t="str">
        <f t="shared" si="22"/>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0"/>
        <v/>
      </c>
      <c r="AE38" s="224"/>
      <c r="AF38" s="48" t="str">
        <f>+AD38</f>
        <v/>
      </c>
      <c r="AG38" s="224"/>
      <c r="AH38" s="50" t="str">
        <f>IFERROR(IF(AND(W35="Impacto",W36="Impacto",W37="Impacto",W38="Impacto"),(AH37-(+AH37*Z38)),IF(W38="Impacto",(P32-(+P32*Z38)),IF(W38="Probabilidad",AH37,""))),"")</f>
        <v/>
      </c>
      <c r="AI38" s="226"/>
      <c r="AJ38" s="228"/>
      <c r="AK38" s="7"/>
      <c r="AL38" s="14"/>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69</v>
      </c>
      <c r="D39" s="220" t="s">
        <v>340</v>
      </c>
      <c r="E39" s="229" t="s">
        <v>334</v>
      </c>
      <c r="F39" s="230" t="s">
        <v>403</v>
      </c>
      <c r="G39" s="230" t="s">
        <v>2046</v>
      </c>
      <c r="H39" s="231" t="str">
        <f t="shared" ref="H39" si="25">+CONCATENATE(E39," ",F39," ",G39)</f>
        <v>Posibilidad de afectación reputacional Por fraude interno en la incorrecta certificación de personal militar en los cursos y diplomados que ofrece la Dirección de Preservación, en materia de SG-SST (Seguridad y salud en el Trabajo) a causa de falencias en el cumplimiento de los deberes académicos.</v>
      </c>
      <c r="I39" s="232" t="s">
        <v>341</v>
      </c>
      <c r="J39" s="218">
        <v>1008</v>
      </c>
      <c r="K39" s="310" t="str">
        <f>IF(J39&lt;=0,"",IF(J39&lt;=3,"Muy Baja",IF(J39&lt;=34,"Baja",IF(J39&lt;=600,"Media",IF(J39&lt;=6000,"Alta","Muy Alta")))))</f>
        <v>Alta</v>
      </c>
      <c r="L39" s="306">
        <f>IF(K39="","",IF(K39="Muy Baja",0.2,IF(K39="Baja",0.4,IF(K39="Media",0.6,IF(K39="Alta",0.8,IF(K39="Muy Alta",1,))))))</f>
        <v>0.8</v>
      </c>
      <c r="M39" s="314" t="s">
        <v>338</v>
      </c>
      <c r="N39" s="304" t="str">
        <f>IF(NOT(ISERROR(MATCH(M39,'[2]Tabla Impacto'!$B$222:$B$224,0))),'[2]Tabla Impacto'!$F$224,M39)</f>
        <v xml:space="preserve">     El riesgo afecta la imagen de la entidad con algunos usuarios de relevancia frente al logro de los objetivos</v>
      </c>
      <c r="O39" s="310" t="str">
        <f>IF(OR(N39='[2]Tabla Impacto'!$C$12,N39='[2]Tabla Impacto'!$D$12),"Leve",IF(OR(N39='[2]Tabla Impacto'!$C$13,N39='[2]Tabla Impacto'!$D$13),"Menor",IF(OR(N39='[2]Tabla Impacto'!$C$14,N39='[2]Tabla Impacto'!$D$14),"Moderado",IF(OR(N39='[2]Tabla Impacto'!$C$15,N39='[2]Tabla Impacto'!$D$15),"Mayor",IF(OR(N39='[2]Tabla Impacto'!$C$16,N39='[2]Tabla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14" t="s">
        <v>94</v>
      </c>
      <c r="S39" s="45" t="s">
        <v>404</v>
      </c>
      <c r="T39" s="148" t="s">
        <v>405</v>
      </c>
      <c r="U39" s="148" t="s">
        <v>406</v>
      </c>
      <c r="V39" s="46" t="str">
        <f>+CONCATENATE(S39," ",T39," ",U39)</f>
        <v>El Oficial Análisis y Preservación Coteja mensualmente la revisión, por parte de los ingenieros administradores de la plataforma Blackboard CEMIL–ESLOG, de la certificación del personal que realiza los cursos, conforme a lo establecido al plan anual de trabajo SG-SST. En caso de no cumplir con lo anterior se debe realizar una reunión de coordinación para establecer compromisos y dar cumplimiento a las verificaciones. Dejando como evidencia documental del cotejo un informe de Seguimiento.</v>
      </c>
      <c r="W39" s="47" t="str">
        <f t="shared" si="1"/>
        <v>Probabilidad</v>
      </c>
      <c r="X39" s="37" t="s">
        <v>53</v>
      </c>
      <c r="Y39" s="37" t="s">
        <v>54</v>
      </c>
      <c r="Z39" s="48" t="str">
        <f>IF(AND(X39="Preventivo",Y39="Automático"),"50%",IF(AND(X39="Preventivo",Y39="Manual"),"40%",IF(AND(X39="Detectivo",Y39="Automático"),"40%",IF(AND(X39="Detectivo",Y39="Manual"),"30%",IF(AND(X39="Correctivo",Y39="Automático"),"35%",IF(AND(X39="Correctivo",Y39="Manual"),"25%",""))))))</f>
        <v>40%</v>
      </c>
      <c r="AA39" s="37" t="s">
        <v>55</v>
      </c>
      <c r="AB39" s="37" t="s">
        <v>56</v>
      </c>
      <c r="AC39" s="37" t="s">
        <v>57</v>
      </c>
      <c r="AD39" s="49">
        <f>IFERROR(IF(W39="Probabilidad",(L39-(+L39*Z39)),IF(W39="Impacto",L39,"")),"")</f>
        <v>0.48</v>
      </c>
      <c r="AE39" s="224" t="str">
        <f>IFERROR(LOOKUP(LOOKUP(2,1/(AD39:AD45&lt;&gt;""),AD39:AD45),'[2]Opciones Tratamiento'!$I$2:$I$6,'[2]Opciones Tratamiento'!$J$2:$J$6),"")</f>
        <v>Muy Baja</v>
      </c>
      <c r="AF39" s="48">
        <f>+AD39</f>
        <v>0.48</v>
      </c>
      <c r="AG39" s="224" t="str">
        <f>IFERROR(LOOKUP(LOOKUP(2,1/(AH39:AH45&lt;&gt;""),AH39:AH45),'[2]Opciones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7"/>
      <c r="AL39" s="14" t="s">
        <v>177</v>
      </c>
      <c r="AM39" s="45" t="s">
        <v>407</v>
      </c>
      <c r="AN39" s="52" t="s">
        <v>1639</v>
      </c>
      <c r="AO39" s="219" t="s">
        <v>59</v>
      </c>
      <c r="AP39" s="332"/>
      <c r="AQ39" s="337" t="s">
        <v>1640</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14" t="s">
        <v>96</v>
      </c>
      <c r="S40" s="52" t="s">
        <v>404</v>
      </c>
      <c r="T40" s="148" t="s">
        <v>408</v>
      </c>
      <c r="U40" s="148" t="s">
        <v>409</v>
      </c>
      <c r="V40" s="46" t="str">
        <f>+CONCATENATE(S40," ",T40," ",U40)</f>
        <v xml:space="preserve">El Oficial Análisis y Preservación valida mensualmente el listado del personal que desarrolló el (curso de trabajo en alturas), (espacios confinados en sus distintos niveles) realizados con Ministerio de Trabajo, como está estipulado en la  Directiva Permanente N.0224 del Sistema de Gestión de Seguridad y Salud en el Trabajo  de Diciembre del 2017 y Decreto 1072 de 2015, con el fin de realizar el cruce  del personal que asistió a las instrucciones, firmó las actas de capacitación y figura debidamente certificado, garantizando así la transparencia del proceso, la trazabilidad de la información  y previniendo irregularidades relacionadas con la certificación militar, En caso de no realizarse, se efectuara oficio explicando la razón por la cual no se ejecutó la verificación. Dejando como evidencia de la validación un informe de actividad. </v>
      </c>
      <c r="W40" s="47" t="str">
        <f t="shared" si="1"/>
        <v>Probabilidad</v>
      </c>
      <c r="X40" s="37" t="s">
        <v>53</v>
      </c>
      <c r="Y40" s="37" t="s">
        <v>54</v>
      </c>
      <c r="Z40" s="48" t="str">
        <f t="shared" ref="Z40" si="26">IF(AND(X40="Preventivo",Y40="Automático"),"50%",IF(AND(X40="Preventivo",Y40="Manual"),"40%",IF(AND(X40="Detectivo",Y40="Automático"),"40%",IF(AND(X40="Detectivo",Y40="Manual"),"30%",IF(AND(X40="Correctivo",Y40="Automático"),"35%",IF(AND(X40="Correctivo",Y40="Manual"),"25%",""))))))</f>
        <v>40%</v>
      </c>
      <c r="AA40" s="37" t="s">
        <v>55</v>
      </c>
      <c r="AB40" s="37" t="s">
        <v>56</v>
      </c>
      <c r="AC40" s="37" t="s">
        <v>57</v>
      </c>
      <c r="AD40" s="49">
        <f t="shared" ref="AD40:AD45" si="27">IFERROR(IF(AND(W39="Probabilidad",W40="Probabilidad"),(AF39-(+AF39*Z40)),IF(W40="Probabilidad",(L39-(+L39*Z40)),IF(W40="Impacto",AF39,""))),"")</f>
        <v>0.28799999999999998</v>
      </c>
      <c r="AE40" s="224"/>
      <c r="AF40" s="48">
        <f t="shared" ref="AF40" si="28">+AD40</f>
        <v>0.28799999999999998</v>
      </c>
      <c r="AG40" s="224"/>
      <c r="AH40" s="50">
        <f>IFERROR(IF(AND(W39="Impacto",W40="Impacto"),(AH39-(+AH39*Z40)),IF(W40="Impacto",(P39-(+P39*Z40)),IF(W40="Probabilidad",AH39,""))),"")</f>
        <v>0.6</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thickBot="1">
      <c r="A41" s="219"/>
      <c r="B41" s="221"/>
      <c r="C41" s="221"/>
      <c r="D41" s="221"/>
      <c r="E41" s="230"/>
      <c r="F41" s="230"/>
      <c r="G41" s="230"/>
      <c r="H41" s="231"/>
      <c r="I41" s="233"/>
      <c r="J41" s="219"/>
      <c r="K41" s="310"/>
      <c r="L41" s="306"/>
      <c r="M41" s="308"/>
      <c r="N41" s="304"/>
      <c r="O41" s="310"/>
      <c r="P41" s="306"/>
      <c r="Q41" s="312"/>
      <c r="R41" s="14" t="s">
        <v>98</v>
      </c>
      <c r="S41" s="52" t="s">
        <v>404</v>
      </c>
      <c r="T41" s="148" t="s">
        <v>410</v>
      </c>
      <c r="U41" s="148" t="s">
        <v>411</v>
      </c>
      <c r="V41" s="46" t="str">
        <f t="shared" ref="V41:V45" si="29">+CONCATENATE(S41," ",T41," ",U41)</f>
        <v>El Oficial Análisis y Preservación verifica mensualmente el cumplimiento de los procedimientos por parte del administrador de la plataforma BLACKBOARD, de acuerdo con lo establecido en el Plan Anual de Trabajo del SG-SST. Con el fin de prevenir irregularidades relacionadas con la transparencia en la gestión de la plataforma, garantizando la trazabilidad y el respaldo de toda la información registrada. En caso de incumplimiento, se realizará una reunión de coordinación para establecer compromisos y asegurar la ejecución de las verificaciones. Dejando como evidencia de la verificación, un acta de reunión.</v>
      </c>
      <c r="W41" s="47" t="str">
        <f t="shared" si="1"/>
        <v>Probabilidad</v>
      </c>
      <c r="X41" s="37" t="s">
        <v>53</v>
      </c>
      <c r="Y41" s="37" t="s">
        <v>54</v>
      </c>
      <c r="Z41" s="48" t="str">
        <f>IF(AND(X41="Preventivo",Y41="Automático"),"50%",IF(AND(X41="Preventivo",Y41="Manual"),"40%",IF(AND(X41="Detectivo",Y41="Automático"),"40%",IF(AND(X41="Detectivo",Y41="Manual"),"30%",IF(AND(X41="Correctivo",Y41="Automático"),"35%",IF(AND(X41="Correctivo",Y41="Manual"),"25%",""))))))</f>
        <v>40%</v>
      </c>
      <c r="AA41" s="37" t="s">
        <v>55</v>
      </c>
      <c r="AB41" s="37" t="s">
        <v>56</v>
      </c>
      <c r="AC41" s="37" t="s">
        <v>57</v>
      </c>
      <c r="AD41" s="49">
        <f t="shared" si="27"/>
        <v>0.17279999999999998</v>
      </c>
      <c r="AE41" s="224"/>
      <c r="AF41" s="48">
        <f>+AD41</f>
        <v>0.17279999999999998</v>
      </c>
      <c r="AG41" s="224"/>
      <c r="AH41" s="50">
        <f>IFERROR(IF(AND(W39="Impacto",W40="Impacto",W41="Impacto"),(AH40-(+AH40*Z41)),IF(W41="Impacto",(P39-(+P39*Z41)),IF(W41="Probabilidad",AH40,""))),"")</f>
        <v>0.6</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148"/>
      <c r="U42" s="148"/>
      <c r="V42" s="46" t="str">
        <f t="shared" si="29"/>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7"/>
        <v/>
      </c>
      <c r="AE42" s="224"/>
      <c r="AF42" s="48" t="str">
        <f t="shared" ref="AF42" si="31">+AD42</f>
        <v/>
      </c>
      <c r="AG42" s="224"/>
      <c r="AH42" s="50" t="str">
        <f>IFERROR(IF(AND(W41="Impacto",W42="Impacto"),(AH41-(+AH41*Z42)),IF(W42="Impacto",(P39-(+P39*Z42)),IF(W42="Probabilidad",AH41,""))),"")</f>
        <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148"/>
      <c r="U43" s="148"/>
      <c r="V43" s="46" t="str">
        <f t="shared" si="29"/>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7"/>
        <v/>
      </c>
      <c r="AE43" s="224"/>
      <c r="AF43" s="48" t="str">
        <f>+AD43</f>
        <v/>
      </c>
      <c r="AG43" s="224"/>
      <c r="AH43" s="50" t="str">
        <f>IFERROR(IF(AND(W42="Impacto",W43="Impacto"),(AH42-(+AH42*Z43)),IF(W43="Impacto",(P39-(+P39*Z43)),IF(W43="Probabilidad",AH42,""))),"")</f>
        <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148"/>
      <c r="U44" s="148"/>
      <c r="V44" s="46" t="str">
        <f t="shared" si="29"/>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7"/>
        <v/>
      </c>
      <c r="AE44" s="224"/>
      <c r="AF44" s="48" t="str">
        <f>+AD44</f>
        <v/>
      </c>
      <c r="AG44" s="224"/>
      <c r="AH44" s="50" t="str">
        <f>IFERROR(IF(AND(W42="Impacto",W43="Impacto",W44="Impacto"),(AH43-(+AH43*Z44)),IF(W44="Impacto",(P39-(+P39*Z44)),IF(W44="Probabilidad",AH43,""))),"")</f>
        <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148"/>
      <c r="U45" s="148"/>
      <c r="V45" s="46" t="str">
        <f t="shared" si="29"/>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7"/>
        <v/>
      </c>
      <c r="AE45" s="224"/>
      <c r="AF45" s="48" t="str">
        <f>+AD45</f>
        <v/>
      </c>
      <c r="AG45" s="224"/>
      <c r="AH45" s="50" t="str">
        <f>IFERROR(IF(AND(W42="Impacto",W43="Impacto",W44="Impacto",W45="Impacto"),(AH44-(+AH44*Z45)),IF(W45="Impacto",(P39-(+P39*Z45)),IF(W45="Probabilidad",AH44,""))),"")</f>
        <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t="s">
        <v>69</v>
      </c>
      <c r="D46" s="220" t="s">
        <v>340</v>
      </c>
      <c r="E46" s="229" t="s">
        <v>348</v>
      </c>
      <c r="F46" s="230" t="s">
        <v>412</v>
      </c>
      <c r="G46" s="230" t="s">
        <v>2045</v>
      </c>
      <c r="H46" s="231" t="str">
        <f t="shared" ref="H46" si="32">+CONCATENATE(E46," ",F46," ",G46)</f>
        <v>Posibilidad de afectación  reputacional y económica Por fraude interno al adulterar los expedientes prestacionales que generan pago de indemnizaciones, fallecidos y cesantías a causa de que los servidores públicos reciban dádivas por el cobro de trámites.</v>
      </c>
      <c r="I46" s="232" t="s">
        <v>341</v>
      </c>
      <c r="J46" s="218">
        <v>8028</v>
      </c>
      <c r="K46" s="310" t="str">
        <f>IF(J46&lt;=0,"",IF(J46&lt;=3,"Muy Baja",IF(J46&lt;=34,"Baja",IF(J46&lt;=600,"Media",IF(J46&lt;=6000,"Alta","Muy Alta")))))</f>
        <v>Muy Alta</v>
      </c>
      <c r="L46" s="306">
        <f>IF(K46="","",IF(K46="Muy Baja",0.2,IF(K46="Baja",0.4,IF(K46="Media",0.6,IF(K46="Alta",0.8,IF(K46="Muy Alta",1,))))))</f>
        <v>1</v>
      </c>
      <c r="M46" s="314" t="s">
        <v>351</v>
      </c>
      <c r="N46" s="304" t="str">
        <f>IF(NOT(ISERROR(MATCH(M46,'[2]Tabla Impacto'!$B$222:$B$224,0))),'[2]Tabla Impacto'!$F$224,M46)</f>
        <v xml:space="preserve">     El riesgo afecta la imagen de la entidad a nivel nacional, con efecto publicitarios sostenible a nivel país</v>
      </c>
      <c r="O46" s="310" t="str">
        <f>IF(OR(N46='[2]Tabla Impacto'!$C$12,N46='[2]Tabla Impacto'!$D$12),"Leve",IF(OR(N46='[2]Tabla Impacto'!$C$13,N46='[2]Tabla Impacto'!$D$13),"Menor",IF(OR(N46='[2]Tabla Impacto'!$C$14,N46='[2]Tabla Impacto'!$D$14),"Moderado",IF(OR(N46='[2]Tabla Impacto'!$C$15,N46='[2]Tabla Impacto'!$D$15),"Mayor",IF(OR(N46='[2]Tabla Impacto'!$C$16,N46='[2]Tabla Impacto'!$D$16),"Catastrófico","")))))</f>
        <v>Catastrófico</v>
      </c>
      <c r="P46" s="306">
        <f>IF(O46="","",IF(O46="Leve",0.2,IF(O46="Menor",0.4,IF(O46="Moderado",0.6,IF(O46="Mayor",0.8,IF(O46="Catastrófico",1,))))))</f>
        <v>1</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Extremo</v>
      </c>
      <c r="R46" s="14" t="s">
        <v>94</v>
      </c>
      <c r="S46" s="45" t="s">
        <v>72</v>
      </c>
      <c r="T46" s="148" t="s">
        <v>413</v>
      </c>
      <c r="U46" s="148" t="s">
        <v>414</v>
      </c>
      <c r="V46" s="46" t="str">
        <f>+CONCATENATE(S46," ",T46," ",U46)</f>
        <v>El Subdirector de Prestaciones Sociales verifica mensualmente la conformación de expedientes prestacionales, de acuerdo a la directiva ministerial No. 025 del 2018, con el fin de validar que estos cumplan con lo dispuesto en el Procedimiento gestión de reconocimiento prestacional P-COPER-DIPSO-462, en caso de no realizarse, se elabora oficio explicando la razón por la cual no se ejecutó la verificación, dejando como evidencia de la verificación un informe.</v>
      </c>
      <c r="W46" s="47" t="str">
        <f t="shared" si="1"/>
        <v>Probabilidad</v>
      </c>
      <c r="X46" s="37" t="s">
        <v>53</v>
      </c>
      <c r="Y46" s="37" t="s">
        <v>54</v>
      </c>
      <c r="Z46" s="48" t="str">
        <f>IF(AND(X46="Preventivo",Y46="Automático"),"50%",IF(AND(X46="Preventivo",Y46="Manual"),"40%",IF(AND(X46="Detectivo",Y46="Automático"),"40%",IF(AND(X46="Detectivo",Y46="Manual"),"30%",IF(AND(X46="Correctivo",Y46="Automático"),"35%",IF(AND(X46="Correctivo",Y46="Manual"),"25%",""))))))</f>
        <v>40%</v>
      </c>
      <c r="AA46" s="37" t="s">
        <v>55</v>
      </c>
      <c r="AB46" s="37" t="s">
        <v>56</v>
      </c>
      <c r="AC46" s="37" t="s">
        <v>57</v>
      </c>
      <c r="AD46" s="49">
        <f>IFERROR(IF(W46="Probabilidad",(L46-(+L46*Z46)),IF(W46="Impacto",L46,"")),"")</f>
        <v>0.6</v>
      </c>
      <c r="AE46" s="224" t="str">
        <f>IFERROR(LOOKUP(LOOKUP(2,1/(AD46:AD52&lt;&gt;""),AD46:AD52),'[2]Opciones Tratamiento'!$I$2:$I$6,'[2]Opciones Tratamiento'!$J$2:$J$6),"")</f>
        <v>Muy Baja</v>
      </c>
      <c r="AF46" s="48">
        <f>+AD46</f>
        <v>0.6</v>
      </c>
      <c r="AG46" s="224" t="str">
        <f>IFERROR(LOOKUP(LOOKUP(2,1/(AH46:AH52&lt;&gt;""),AH46:AH52),'[2]Opciones Tratamiento'!L2:M6),"")</f>
        <v>Catastrófico</v>
      </c>
      <c r="AH46" s="50">
        <f>IFERROR(IF(W46="Impacto",(P46-(+P46*Z46)),IF(W46="Probabilidad",P46,"")),"")</f>
        <v>1</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Extremo</v>
      </c>
      <c r="AJ46" s="228" t="s">
        <v>58</v>
      </c>
      <c r="AK46" s="7"/>
      <c r="AL46" s="14" t="s">
        <v>177</v>
      </c>
      <c r="AM46" s="45" t="s">
        <v>415</v>
      </c>
      <c r="AN46" s="52" t="s">
        <v>1641</v>
      </c>
      <c r="AO46" s="219" t="s">
        <v>59</v>
      </c>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8"/>
      <c r="N47" s="304"/>
      <c r="O47" s="310"/>
      <c r="P47" s="306"/>
      <c r="Q47" s="312"/>
      <c r="R47" s="14" t="s">
        <v>96</v>
      </c>
      <c r="S47" s="52" t="s">
        <v>416</v>
      </c>
      <c r="T47" s="148" t="s">
        <v>417</v>
      </c>
      <c r="U47" s="148" t="s">
        <v>418</v>
      </c>
      <c r="V47" s="46" t="str">
        <f>+CONCATENATE(S47," ",T47," ",U47)</f>
        <v>El Oficial jurídico Verifica mensualmente que el personal encargado de procesos sensibles reciba capacitación orientada a identificar conductas asociadas a la corrupción y a comprender las consecuencias disciplinarias, administrativas y penales derivadas de dichas prácticas, en cumplimiento al "Proceso de administración de personal activo para el reconocimiento de prestaciones sociales unitarias por parte de la DIPSO", con el fin de fortalecer la cultura de integridad y prevenir riesgos institucionales dentro de la Dirección. En caso de no realizarse, se elabora oficio explicando la razón por la cual no se ejecutó la actividad. Dejando como evidencia de la verificación el acta de capacitación.</v>
      </c>
      <c r="W47" s="47" t="str">
        <f t="shared" si="1"/>
        <v>Probabilidad</v>
      </c>
      <c r="X47" s="37" t="s">
        <v>53</v>
      </c>
      <c r="Y47" s="37" t="s">
        <v>54</v>
      </c>
      <c r="Z47" s="48" t="str">
        <f t="shared" ref="Z47" si="33">IF(AND(X47="Preventivo",Y47="Automático"),"50%",IF(AND(X47="Preventivo",Y47="Manual"),"40%",IF(AND(X47="Detectivo",Y47="Automático"),"40%",IF(AND(X47="Detectivo",Y47="Manual"),"30%",IF(AND(X47="Correctivo",Y47="Automático"),"35%",IF(AND(X47="Correctivo",Y47="Manual"),"25%",""))))))</f>
        <v>40%</v>
      </c>
      <c r="AA47" s="37" t="s">
        <v>55</v>
      </c>
      <c r="AB47" s="37" t="s">
        <v>56</v>
      </c>
      <c r="AC47" s="37" t="s">
        <v>57</v>
      </c>
      <c r="AD47" s="49">
        <f t="shared" ref="AD47:AD52" si="34">IFERROR(IF(AND(W46="Probabilidad",W47="Probabilidad"),(AF46-(+AF46*Z47)),IF(W47="Probabilidad",(L46-(+L46*Z47)),IF(W47="Impacto",AF46,""))),"")</f>
        <v>0.36</v>
      </c>
      <c r="AE47" s="224"/>
      <c r="AF47" s="48">
        <f t="shared" ref="AF47" si="35">+AD47</f>
        <v>0.36</v>
      </c>
      <c r="AG47" s="224"/>
      <c r="AH47" s="50">
        <f>IFERROR(IF(AND(W46="Impacto",W47="Impacto"),(AH46-(+AH46*Z47)),IF(W47="Impacto",(P46-(+P46*Z47)),IF(W47="Probabilidad",AH46,""))),"")</f>
        <v>1</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8"/>
      <c r="N48" s="304"/>
      <c r="O48" s="310"/>
      <c r="P48" s="306"/>
      <c r="Q48" s="312"/>
      <c r="R48" s="14" t="s">
        <v>98</v>
      </c>
      <c r="S48" s="52" t="s">
        <v>72</v>
      </c>
      <c r="T48" s="148" t="s">
        <v>419</v>
      </c>
      <c r="U48" s="148" t="s">
        <v>420</v>
      </c>
      <c r="V48" s="46" t="str">
        <f t="shared" ref="V48:V52" si="36">+CONCATENATE(S48," ",T48," ",U48)</f>
        <v>El Subdirector de Prestaciones Sociales valida semestralmente ante el Comando de Apoyo de Combate de Contrainteligencia Militar (CACIM)la realización de pruebas de poligrafía de rutina al personal recién trasladado a la Dirección, en cumplimiento de la Directiva Permanente vigente "Proceso de administración de personal activo para el reconocimiento de prestaciones sociales unitarias por parte de la DIPSO", con el fin de asegurar la aplicación de medidas preventivas orientadas al fortalecimiento de la integridad y la confiabilidad del talento humano. En caso de no realizarse, se elabora oficio explicando la razón por la cual no se ejecutó la actividad. Dejando como evidencia un oficio de solicitud polígrafo.</v>
      </c>
      <c r="W48" s="47" t="str">
        <f t="shared" si="1"/>
        <v>Probabilidad</v>
      </c>
      <c r="X48" s="37" t="s">
        <v>53</v>
      </c>
      <c r="Y48" s="37" t="s">
        <v>54</v>
      </c>
      <c r="Z48" s="48" t="str">
        <f>IF(AND(X48="Preventivo",Y48="Automático"),"50%",IF(AND(X48="Preventivo",Y48="Manual"),"40%",IF(AND(X48="Detectivo",Y48="Automático"),"40%",IF(AND(X48="Detectivo",Y48="Manual"),"30%",IF(AND(X48="Correctivo",Y48="Automático"),"35%",IF(AND(X48="Correctivo",Y48="Manual"),"25%",""))))))</f>
        <v>40%</v>
      </c>
      <c r="AA48" s="37" t="s">
        <v>55</v>
      </c>
      <c r="AB48" s="37" t="s">
        <v>56</v>
      </c>
      <c r="AC48" s="37" t="s">
        <v>57</v>
      </c>
      <c r="AD48" s="49">
        <f t="shared" si="34"/>
        <v>0.216</v>
      </c>
      <c r="AE48" s="224"/>
      <c r="AF48" s="48">
        <f>+AD48</f>
        <v>0.216</v>
      </c>
      <c r="AG48" s="224"/>
      <c r="AH48" s="50">
        <f>IFERROR(IF(AND(W46="Impacto",W47="Impacto",W48="Impacto"),(AH47-(+AH47*Z48)),IF(W48="Impacto",(P46-(+P46*Z48)),IF(W48="Probabilidad",AH47,""))),"")</f>
        <v>1</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customHeight="1" thickBot="1">
      <c r="A49" s="219"/>
      <c r="B49" s="221"/>
      <c r="C49" s="221"/>
      <c r="D49" s="221"/>
      <c r="E49" s="230"/>
      <c r="F49" s="230"/>
      <c r="G49" s="230"/>
      <c r="H49" s="231"/>
      <c r="I49" s="233"/>
      <c r="J49" s="219"/>
      <c r="K49" s="310"/>
      <c r="L49" s="306"/>
      <c r="M49" s="308"/>
      <c r="N49" s="304"/>
      <c r="O49" s="310"/>
      <c r="P49" s="306"/>
      <c r="Q49" s="312"/>
      <c r="R49" s="14" t="s">
        <v>99</v>
      </c>
      <c r="S49" s="52" t="s">
        <v>72</v>
      </c>
      <c r="T49" s="148" t="s">
        <v>421</v>
      </c>
      <c r="U49" s="148" t="s">
        <v>422</v>
      </c>
      <c r="V49" s="46" t="str">
        <f t="shared" si="36"/>
        <v>El Subdirector de Prestaciones Sociales verifica  de manera mensual con los responsables de la ejecución del manejo de los recursos que generan pago de (indemnizaciones, fallecidos y cesantías), de acuerdo a lo establecido por la directiva vigente, para la ejecución de las actividades misionales desarrolladas en la DIPSO,  Con el fin  de asegurar una gestión eficiente de los recursos asignados, así como el avance de la ejecución de las partidas otorgadas a la Dirección de Prestaciones Sociales, en caso de que no se cumpla con esta actividad se genera un informe justificando por qué no se realizó, dejando como evidencia de la verificación acta de reunión del Radar de Transparencia.</v>
      </c>
      <c r="W49" s="47" t="str">
        <f t="shared" si="1"/>
        <v>Probabilidad</v>
      </c>
      <c r="X49" s="37" t="s">
        <v>53</v>
      </c>
      <c r="Y49" s="37" t="s">
        <v>54</v>
      </c>
      <c r="Z49" s="48" t="str">
        <f t="shared" ref="Z49" si="37">IF(AND(X49="Preventivo",Y49="Automático"),"50%",IF(AND(X49="Preventivo",Y49="Manual"),"40%",IF(AND(X49="Detectivo",Y49="Automático"),"40%",IF(AND(X49="Detectivo",Y49="Manual"),"30%",IF(AND(X49="Correctivo",Y49="Automático"),"35%",IF(AND(X49="Correctivo",Y49="Manual"),"25%",""))))))</f>
        <v>40%</v>
      </c>
      <c r="AA49" s="37" t="s">
        <v>55</v>
      </c>
      <c r="AB49" s="37" t="s">
        <v>56</v>
      </c>
      <c r="AC49" s="37" t="s">
        <v>57</v>
      </c>
      <c r="AD49" s="49">
        <f t="shared" si="34"/>
        <v>0.12959999999999999</v>
      </c>
      <c r="AE49" s="224"/>
      <c r="AF49" s="48">
        <f t="shared" ref="AF49" si="38">+AD49</f>
        <v>0.12959999999999999</v>
      </c>
      <c r="AG49" s="224"/>
      <c r="AH49" s="50">
        <f>IFERROR(IF(AND(W48="Impacto",W49="Impacto"),(AH48-(+AH48*Z49)),IF(W49="Impacto",(P46-(+P46*Z49)),IF(W49="Probabilidad",AH48,""))),"")</f>
        <v>1</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148"/>
      <c r="U50" s="148"/>
      <c r="V50" s="46" t="str">
        <f t="shared" si="36"/>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4"/>
        <v/>
      </c>
      <c r="AE50" s="224"/>
      <c r="AF50" s="48" t="str">
        <f>+AD50</f>
        <v/>
      </c>
      <c r="AG50" s="224"/>
      <c r="AH50" s="50" t="str">
        <f>IFERROR(IF(AND(W49="Impacto",W50="Impacto"),(AH49-(+AH49*Z50)),IF(W50="Impacto",(P46-(+P46*Z50)),IF(W50="Probabilidad",AH49,""))),"")</f>
        <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148"/>
      <c r="U51" s="148"/>
      <c r="V51" s="46" t="str">
        <f t="shared" si="36"/>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4"/>
        <v/>
      </c>
      <c r="AE51" s="224"/>
      <c r="AF51" s="48" t="str">
        <f>+AD51</f>
        <v/>
      </c>
      <c r="AG51" s="224"/>
      <c r="AH51" s="50" t="str">
        <f>IFERROR(IF(AND(W49="Impacto",W50="Impacto",W51="Impacto"),(AH50-(+AH50*Z51)),IF(W51="Impacto",(P46-(+P46*Z51)),IF(W51="Probabilidad",AH50,""))),"")</f>
        <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148"/>
      <c r="U52" s="148"/>
      <c r="V52" s="46" t="str">
        <f t="shared" si="36"/>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4"/>
        <v/>
      </c>
      <c r="AE52" s="224"/>
      <c r="AF52" s="48" t="str">
        <f>+AD52</f>
        <v/>
      </c>
      <c r="AG52" s="224"/>
      <c r="AH52" s="50" t="str">
        <f>IFERROR(IF(AND(W49="Impacto",W50="Impacto",W51="Impacto",W52="Impacto"),(AH51-(+AH51*Z52)),IF(W52="Impacto",(P46-(+P46*Z52)),IF(W52="Probabilidad",AH51,""))),"")</f>
        <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t="s">
        <v>69</v>
      </c>
      <c r="D53" s="220" t="s">
        <v>340</v>
      </c>
      <c r="E53" s="229" t="s">
        <v>348</v>
      </c>
      <c r="F53" s="230" t="s">
        <v>2047</v>
      </c>
      <c r="G53" s="230" t="s">
        <v>423</v>
      </c>
      <c r="H53" s="231" t="str">
        <f t="shared" ref="H53" si="39">+CONCATENATE(E53," ",F53," ",G53)</f>
        <v>Posibilidad de afectación  reputacional y económica por fraude interno en la adulteración de conceptos médicos y documentos asociados al proceso de Juntas Médicas para el pago injustificado de indemnizaciones a causa de que el personal de medicina laboral reciba dádivas o beneficio personal dentro del proceso de las juntas médicas.</v>
      </c>
      <c r="I53" s="232" t="s">
        <v>341</v>
      </c>
      <c r="J53" s="219">
        <v>8880</v>
      </c>
      <c r="K53" s="310" t="str">
        <f>IF(J53&lt;=0,"",IF(J53&lt;=3,"Muy Baja",IF(J53&lt;=34,"Baja",IF(J53&lt;=600,"Media",IF(J53&lt;=6000,"Alta","Muy Alta")))))</f>
        <v>Muy Alta</v>
      </c>
      <c r="L53" s="306">
        <f>IF(K53="","",IF(K53="Muy Baja",0.2,IF(K53="Baja",0.4,IF(K53="Media",0.6,IF(K53="Alta",0.8,IF(K53="Muy Alta",1,))))))</f>
        <v>1</v>
      </c>
      <c r="M53" s="314" t="s">
        <v>335</v>
      </c>
      <c r="N53" s="304" t="str">
        <f>IF(NOT(ISERROR(MATCH(M53,'[2]Tabla Impacto'!$B$222:$B$224,0))),'[2]Tabla Impacto'!$F$224,M53)</f>
        <v xml:space="preserve">     El riesgo afecta la imagen de  la entidad con efecto publicitario sostenido a nivel de sector administrativo, nivel departamental o municipal</v>
      </c>
      <c r="O53" s="310" t="str">
        <f>IF(OR(N53='[2]Tabla Impacto'!$C$12,N53='[2]Tabla Impacto'!$D$12),"Leve",IF(OR(N53='[2]Tabla Impacto'!$C$13,N53='[2]Tabla Impacto'!$D$13),"Menor",IF(OR(N53='[2]Tabla Impacto'!$C$14,N53='[2]Tabla Impacto'!$D$14),"Moderado",IF(OR(N53='[2]Tabla Impacto'!$C$15,N53='[2]Tabla Impacto'!$D$15),"Mayor",IF(OR(N53='[2]Tabla Impacto'!$C$16,N53='[2]Tabla Impacto'!$D$16),"Catastrófico","")))))</f>
        <v>Mayor</v>
      </c>
      <c r="P53" s="306">
        <f>IF(O53="","",IF(O53="Leve",0.2,IF(O53="Menor",0.4,IF(O53="Moderado",0.6,IF(O53="Mayor",0.8,IF(O53="Catastrófico",1,))))))</f>
        <v>0.8</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Alto</v>
      </c>
      <c r="R53" s="14" t="s">
        <v>94</v>
      </c>
      <c r="S53" s="45" t="s">
        <v>71</v>
      </c>
      <c r="T53" s="148" t="s">
        <v>424</v>
      </c>
      <c r="U53" s="148" t="s">
        <v>425</v>
      </c>
      <c r="V53" s="46" t="str">
        <f>+CONCATENATE(S53," ",T53," ",U53)</f>
        <v>Oficial Juntas Médicas verifica semestralmente o cuando exista cambios de personal, el cumplimiento de la capacitación sobre marcos legales, sobre el proceso de juntas médicas, inducción o reinducción al puesto de trabajo, bajo lo estipulado en la Directiva Permanente N° 00000166 programa de inducción y re inducción, con el fin de evitar el desconocimiento de la normatividad aplicable, de sus funciones y responsabilidades. En caso de no realizar esta capacitación, se efectuará un acta de levantamiento del cargo plasmando todas las novedades. Dejando como evidencia de la verificación el acta de capacitación y acta de entrega del cargo.</v>
      </c>
      <c r="W53" s="47" t="str">
        <f t="shared" si="1"/>
        <v>Probabilidad</v>
      </c>
      <c r="X53" s="37" t="s">
        <v>53</v>
      </c>
      <c r="Y53" s="37" t="s">
        <v>54</v>
      </c>
      <c r="Z53" s="48" t="str">
        <f>IF(AND(X53="Preventivo",Y53="Automático"),"50%",IF(AND(X53="Preventivo",Y53="Manual"),"40%",IF(AND(X53="Detectivo",Y53="Automático"),"40%",IF(AND(X53="Detectivo",Y53="Manual"),"30%",IF(AND(X53="Correctivo",Y53="Automático"),"35%",IF(AND(X53="Correctivo",Y53="Manual"),"25%",""))))))</f>
        <v>40%</v>
      </c>
      <c r="AA53" s="37" t="s">
        <v>55</v>
      </c>
      <c r="AB53" s="37" t="s">
        <v>56</v>
      </c>
      <c r="AC53" s="37" t="s">
        <v>57</v>
      </c>
      <c r="AD53" s="49">
        <f>IFERROR(IF(W53="Probabilidad",(L53-(+L53*Z53)),IF(W53="Impacto",L53,"")),"")</f>
        <v>0.6</v>
      </c>
      <c r="AE53" s="224" t="str">
        <f>IFERROR(LOOKUP(LOOKUP(2,1/(AD53:AD59&lt;&gt;""),AD53:AD59),'[2]Opciones Tratamiento'!$I$2:$I$6,'[2]Opciones Tratamiento'!$J$2:$J$6),"")</f>
        <v>Muy Baja</v>
      </c>
      <c r="AF53" s="48">
        <f>+AD53</f>
        <v>0.6</v>
      </c>
      <c r="AG53" s="224" t="str">
        <f>IFERROR(LOOKUP(LOOKUP(2,1/(AH53:AH59&lt;&gt;""),AH53:AH59),'[2]Opciones Tratamiento'!L2:M6),"")</f>
        <v>Mayor</v>
      </c>
      <c r="AH53" s="50">
        <f>IFERROR(IF(W53="Impacto",(P53-(+P53*Z53)),IF(W53="Probabilidad",P53,"")),"")</f>
        <v>0.8</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Alto</v>
      </c>
      <c r="AJ53" s="228" t="s">
        <v>58</v>
      </c>
      <c r="AK53" s="7"/>
      <c r="AL53" s="14" t="s">
        <v>177</v>
      </c>
      <c r="AM53" s="45" t="s">
        <v>426</v>
      </c>
      <c r="AN53" s="52" t="s">
        <v>70</v>
      </c>
      <c r="AO53" s="219" t="s">
        <v>59</v>
      </c>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8"/>
      <c r="N54" s="304"/>
      <c r="O54" s="310"/>
      <c r="P54" s="306"/>
      <c r="Q54" s="312"/>
      <c r="R54" s="14" t="s">
        <v>96</v>
      </c>
      <c r="S54" s="52" t="s">
        <v>427</v>
      </c>
      <c r="T54" s="148" t="s">
        <v>428</v>
      </c>
      <c r="U54" s="148" t="s">
        <v>429</v>
      </c>
      <c r="V54" s="46" t="str">
        <f>+CONCATENATE(S54," ",T54," ",U54)</f>
        <v xml:space="preserve">El Suboficial de soporte técnico valida mensualmente la plataforma (SIML- Sistema de información Medicina Laboral, FIMED - Ficha Médica Digital) a través de la verificación de perfiles y acciones realizados por usuarios funcionales de los sistemas, procedimiento establecido en la Directiva permanente Nº. 009 / 2012, con el fin de realizar monitoreo y así controlar la información de dichas plataformas. En caso de no realizar esta actividad se efectuará reunión para verificar la información dejando registro en un acta de reunión. Dejando como evidencia de la validación un informe de actividades. </v>
      </c>
      <c r="W54" s="47" t="str">
        <f t="shared" si="1"/>
        <v>Probabilidad</v>
      </c>
      <c r="X54" s="37" t="s">
        <v>73</v>
      </c>
      <c r="Y54" s="37" t="s">
        <v>54</v>
      </c>
      <c r="Z54" s="48" t="str">
        <f t="shared" ref="Z54" si="40">IF(AND(X54="Preventivo",Y54="Automático"),"50%",IF(AND(X54="Preventivo",Y54="Manual"),"40%",IF(AND(X54="Detectivo",Y54="Automático"),"40%",IF(AND(X54="Detectivo",Y54="Manual"),"30%",IF(AND(X54="Correctivo",Y54="Automático"),"35%",IF(AND(X54="Correctivo",Y54="Manual"),"25%",""))))))</f>
        <v>30%</v>
      </c>
      <c r="AA54" s="37" t="s">
        <v>55</v>
      </c>
      <c r="AB54" s="37" t="s">
        <v>56</v>
      </c>
      <c r="AC54" s="37" t="s">
        <v>57</v>
      </c>
      <c r="AD54" s="49">
        <f t="shared" ref="AD54:AD59" si="41">IFERROR(IF(AND(W53="Probabilidad",W54="Probabilidad"),(AF53-(+AF53*Z54)),IF(W54="Probabilidad",(L53-(+L53*Z54)),IF(W54="Impacto",AF53,""))),"")</f>
        <v>0.42</v>
      </c>
      <c r="AE54" s="224"/>
      <c r="AF54" s="48">
        <f t="shared" ref="AF54" si="42">+AD54</f>
        <v>0.42</v>
      </c>
      <c r="AG54" s="224"/>
      <c r="AH54" s="50">
        <f>IFERROR(IF(AND(W53="Impacto",W54="Impacto"),(AH53-(+AH53*Z54)),IF(W54="Impacto",(P53-(+P53*Z54)),IF(W54="Probabilidad",AH53,""))),"")</f>
        <v>0.8</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8"/>
      <c r="N55" s="304"/>
      <c r="O55" s="310"/>
      <c r="P55" s="306"/>
      <c r="Q55" s="312"/>
      <c r="R55" s="14" t="s">
        <v>98</v>
      </c>
      <c r="S55" s="52" t="s">
        <v>71</v>
      </c>
      <c r="T55" s="148" t="s">
        <v>430</v>
      </c>
      <c r="U55" s="148" t="s">
        <v>431</v>
      </c>
      <c r="V55" s="46" t="str">
        <f t="shared" ref="V55:V59" si="43">+CONCATENATE(S55," ",T55," ",U55)</f>
        <v>Oficial Juntas Médicas verifica mensualmente la revisión de una muestra aleatoria de las planillas u oficios de ingreso de los formatos de seguridad que son enviados a medicina laboral para su cargue en los expedientes de los usuarios, como control de las hojas de seguridad de conceptos de especialista para junta médica, procedimiento establecido en la Directiva permanente Nº. 009 / 2012, con el fin de hacer seguimiento y control de las hojas de seguridad por parte de los ESM y oficinas de Medicina Laboral. En caso de no realizar esta actividad se efectuará reunión para verificar la información dejando registro en un acta de reunión. Dejando como evidencia de la verificación un informe.</v>
      </c>
      <c r="W55" s="47" t="str">
        <f t="shared" si="1"/>
        <v>Probabilidad</v>
      </c>
      <c r="X55" s="37" t="s">
        <v>73</v>
      </c>
      <c r="Y55" s="37" t="s">
        <v>54</v>
      </c>
      <c r="Z55" s="48" t="str">
        <f>IF(AND(X55="Preventivo",Y55="Automático"),"50%",IF(AND(X55="Preventivo",Y55="Manual"),"40%",IF(AND(X55="Detectivo",Y55="Automático"),"40%",IF(AND(X55="Detectivo",Y55="Manual"),"30%",IF(AND(X55="Correctivo",Y55="Automático"),"35%",IF(AND(X55="Correctivo",Y55="Manual"),"25%",""))))))</f>
        <v>30%</v>
      </c>
      <c r="AA55" s="37" t="s">
        <v>55</v>
      </c>
      <c r="AB55" s="37" t="s">
        <v>56</v>
      </c>
      <c r="AC55" s="37" t="s">
        <v>57</v>
      </c>
      <c r="AD55" s="49">
        <f t="shared" si="41"/>
        <v>0.29399999999999998</v>
      </c>
      <c r="AE55" s="224"/>
      <c r="AF55" s="48">
        <f>+AD55</f>
        <v>0.29399999999999998</v>
      </c>
      <c r="AG55" s="224"/>
      <c r="AH55" s="50">
        <f>IFERROR(IF(AND(W53="Impacto",W54="Impacto",W55="Impacto"),(AH54-(+AH54*Z55)),IF(W55="Impacto",(P53-(+P53*Z55)),IF(W55="Probabilidad",AH54,""))),"")</f>
        <v>0.8</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customHeight="1">
      <c r="A56" s="219"/>
      <c r="B56" s="221"/>
      <c r="C56" s="221"/>
      <c r="D56" s="221"/>
      <c r="E56" s="230"/>
      <c r="F56" s="230"/>
      <c r="G56" s="230"/>
      <c r="H56" s="231"/>
      <c r="I56" s="233"/>
      <c r="J56" s="219"/>
      <c r="K56" s="310"/>
      <c r="L56" s="306"/>
      <c r="M56" s="308"/>
      <c r="N56" s="304"/>
      <c r="O56" s="310"/>
      <c r="P56" s="306"/>
      <c r="Q56" s="312"/>
      <c r="R56" s="14" t="s">
        <v>99</v>
      </c>
      <c r="S56" s="52" t="s">
        <v>432</v>
      </c>
      <c r="T56" s="148" t="s">
        <v>433</v>
      </c>
      <c r="U56" s="148" t="s">
        <v>434</v>
      </c>
      <c r="V56" s="46" t="str">
        <f t="shared" si="43"/>
        <v>El Oficial de Juntas Médicas junto con su Auditor de Calidad, verifica trimestralmente la revisión aleatoria de máximo el 20% de juntas médicas realizadas desde su inicio hasta su notificación, estipulado en la Directiva permanente Nº. 009 / 2012, con el fin de revisar el proceso de junta médica validada, (ficha médica, documentación anexa, conceptos cargados, informativo administrativo), para dar continuidad al proceso de programación a junta. En caso de no realizar esta revisión, se deberá elaborar un oficio aclaratorio ante la no ejecución de esta actividad no realizada. Dejando como evidencia de la verificación un informe anexando (lista de chequeo).</v>
      </c>
      <c r="W56" s="47" t="str">
        <f t="shared" si="1"/>
        <v>Probabilidad</v>
      </c>
      <c r="X56" s="37" t="s">
        <v>73</v>
      </c>
      <c r="Y56" s="37" t="s">
        <v>54</v>
      </c>
      <c r="Z56" s="48" t="str">
        <f t="shared" ref="Z56" si="44">IF(AND(X56="Preventivo",Y56="Automático"),"50%",IF(AND(X56="Preventivo",Y56="Manual"),"40%",IF(AND(X56="Detectivo",Y56="Automático"),"40%",IF(AND(X56="Detectivo",Y56="Manual"),"30%",IF(AND(X56="Correctivo",Y56="Automático"),"35%",IF(AND(X56="Correctivo",Y56="Manual"),"25%",""))))))</f>
        <v>30%</v>
      </c>
      <c r="AA56" s="37" t="s">
        <v>55</v>
      </c>
      <c r="AB56" s="37" t="s">
        <v>56</v>
      </c>
      <c r="AC56" s="37" t="s">
        <v>57</v>
      </c>
      <c r="AD56" s="49">
        <f t="shared" si="41"/>
        <v>0.20579999999999998</v>
      </c>
      <c r="AE56" s="224"/>
      <c r="AF56" s="48">
        <f t="shared" ref="AF56" si="45">+AD56</f>
        <v>0.20579999999999998</v>
      </c>
      <c r="AG56" s="224"/>
      <c r="AH56" s="50">
        <f>IFERROR(IF(AND(W55="Impacto",W56="Impacto"),(AH55-(+AH55*Z56)),IF(W56="Impacto",(P53-(+P53*Z56)),IF(W56="Probabilidad",AH55,""))),"")</f>
        <v>0.8</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customHeight="1">
      <c r="A57" s="219"/>
      <c r="B57" s="221"/>
      <c r="C57" s="221"/>
      <c r="D57" s="221"/>
      <c r="E57" s="230"/>
      <c r="F57" s="230"/>
      <c r="G57" s="230"/>
      <c r="H57" s="231"/>
      <c r="I57" s="233"/>
      <c r="J57" s="219"/>
      <c r="K57" s="310"/>
      <c r="L57" s="306"/>
      <c r="M57" s="308"/>
      <c r="N57" s="304"/>
      <c r="O57" s="310"/>
      <c r="P57" s="306"/>
      <c r="Q57" s="312"/>
      <c r="R57" s="14" t="s">
        <v>131</v>
      </c>
      <c r="S57" s="52" t="s">
        <v>435</v>
      </c>
      <c r="T57" s="148" t="s">
        <v>436</v>
      </c>
      <c r="U57" s="148" t="s">
        <v>437</v>
      </c>
      <c r="V57" s="46" t="str">
        <f t="shared" si="43"/>
        <v xml:space="preserve">El Oficial de Juntas Médicas valida mensualmente el seguimiento del cumplimiento de los tiempos establecidos para la notificación definitiva de los resultados de las juntas médicas, comprobando que dichas notificaciones se efectúen dentro del plazo estipulado en el decreto Ley 1796de 2000 y su modificatorio Decreto 533 de 2025, con el fin de prevenir actos que puedan generar conflictos de interés o favorecer situaciones indebidas. En caso de no realizar esta actividad se efectuará reunión para verificar la información dejando registro en un acta de reunión. Dejando como evidencia de la validación un informe. </v>
      </c>
      <c r="W57" s="47" t="str">
        <f t="shared" si="1"/>
        <v>Probabilidad</v>
      </c>
      <c r="X57" s="37" t="s">
        <v>73</v>
      </c>
      <c r="Y57" s="37" t="s">
        <v>54</v>
      </c>
      <c r="Z57" s="48" t="str">
        <f>IF(AND(X57="Preventivo",Y57="Automático"),"50%",IF(AND(X57="Preventivo",Y57="Manual"),"40%",IF(AND(X57="Detectivo",Y57="Automático"),"40%",IF(AND(X57="Detectivo",Y57="Manual"),"30%",IF(AND(X57="Correctivo",Y57="Automático"),"35%",IF(AND(X57="Correctivo",Y57="Manual"),"25%",""))))))</f>
        <v>30%</v>
      </c>
      <c r="AA57" s="37" t="s">
        <v>55</v>
      </c>
      <c r="AB57" s="37" t="s">
        <v>56</v>
      </c>
      <c r="AC57" s="37" t="s">
        <v>57</v>
      </c>
      <c r="AD57" s="49">
        <f t="shared" si="41"/>
        <v>0.14405999999999999</v>
      </c>
      <c r="AE57" s="224"/>
      <c r="AF57" s="48">
        <f>+AD57</f>
        <v>0.14405999999999999</v>
      </c>
      <c r="AG57" s="224"/>
      <c r="AH57" s="50">
        <f>IFERROR(IF(AND(W56="Impacto",W57="Impacto"),(AH56-(+AH56*Z57)),IF(W57="Impacto",(P53-(+P53*Z57)),IF(W57="Probabilidad",AH56,""))),"")</f>
        <v>0.8</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3"/>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1"/>
        <v/>
      </c>
      <c r="AE58" s="224"/>
      <c r="AF58" s="48" t="str">
        <f>+AD58</f>
        <v/>
      </c>
      <c r="AG58" s="224"/>
      <c r="AH58" s="50" t="str">
        <f>IFERROR(IF(AND(W56="Impacto",W57="Impacto",W58="Impacto"),(AH57-(+AH57*Z58)),IF(W58="Impacto",(P53-(+P53*Z58)),IF(W58="Probabilidad",AH57,""))),"")</f>
        <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3"/>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1"/>
        <v/>
      </c>
      <c r="AE59" s="224"/>
      <c r="AF59" s="48" t="str">
        <f>+AD59</f>
        <v/>
      </c>
      <c r="AG59" s="224"/>
      <c r="AH59" s="50" t="str">
        <f>IFERROR(IF(AND(W56="Impacto",W57="Impacto",W58="Impacto",W59="Impacto"),(AH58-(+AH58*Z59)),IF(W59="Impacto",(P53-(+P53*Z59)),IF(W59="Probabilidad",AH58,""))),"")</f>
        <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t="s">
        <v>69</v>
      </c>
      <c r="D60" s="220" t="s">
        <v>322</v>
      </c>
      <c r="E60" s="229" t="s">
        <v>334</v>
      </c>
      <c r="F60" s="230" t="s">
        <v>1642</v>
      </c>
      <c r="G60" s="230" t="s">
        <v>438</v>
      </c>
      <c r="H60" s="231" t="str">
        <f t="shared" ref="H60" si="46">+CONCATENATE(E60," ",F60," ",G60)</f>
        <v xml:space="preserve">Posibilidad de afectación reputacional por deficiencias en la ejecución de planes y programas en las Cárceles y Penitenciarías para miembros de la Fuerza Pública del Ejército Nacional CPAMS debido al incumplimiento del marco normativo que genera la alta rotación de personal de las CPAMS </v>
      </c>
      <c r="I60" s="232" t="s">
        <v>324</v>
      </c>
      <c r="J60" s="219">
        <v>1524</v>
      </c>
      <c r="K60" s="310" t="str">
        <f>IF(J60&lt;=0,"",IF(J60&lt;=3,"Muy Baja",IF(J60&lt;=34,"Baja",IF(J60&lt;=600,"Media",IF(J60&lt;=6000,"Alta","Muy Alta")))))</f>
        <v>Alta</v>
      </c>
      <c r="L60" s="306">
        <f>IF(K60="","",IF(K60="Muy Baja",0.2,IF(K60="Baja",0.4,IF(K60="Media",0.6,IF(K60="Alta",0.8,IF(K60="Muy Alta",1,))))))</f>
        <v>0.8</v>
      </c>
      <c r="M60" s="314" t="s">
        <v>367</v>
      </c>
      <c r="N60" s="304" t="str">
        <f>IF(NOT(ISERROR(MATCH(M60,'[2]Tabla Impacto'!$B$222:$B$224,0))),'[2]Tabla Impacto'!$F$224,M60)</f>
        <v xml:space="preserve">     El riesgo afecta la imagen de alguna área de la organización</v>
      </c>
      <c r="O60" s="310" t="str">
        <f>IF(OR(N60='[2]Tabla Impacto'!$C$12,N60='[2]Tabla Impacto'!$D$12),"Leve",IF(OR(N60='[2]Tabla Impacto'!$C$13,N60='[2]Tabla Impacto'!$D$13),"Menor",IF(OR(N60='[2]Tabla Impacto'!$C$14,N60='[2]Tabla Impacto'!$D$14),"Moderado",IF(OR(N60='[2]Tabla Impacto'!$C$15,N60='[2]Tabla Impacto'!$D$15),"Mayor",IF(OR(N60='[2]Tabla Impacto'!$C$16,N60='[2]Tabla Impacto'!$D$16),"Catastrófico","")))))</f>
        <v>Leve</v>
      </c>
      <c r="P60" s="306">
        <f>IF(O60="","",IF(O60="Leve",0.2,IF(O60="Menor",0.4,IF(O60="Moderado",0.6,IF(O60="Mayor",0.8,IF(O60="Catastrófico",1,))))))</f>
        <v>0.2</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Moderado</v>
      </c>
      <c r="R60" s="14" t="s">
        <v>94</v>
      </c>
      <c r="S60" s="45" t="s">
        <v>439</v>
      </c>
      <c r="T60" s="52" t="s">
        <v>440</v>
      </c>
      <c r="U60" s="45" t="s">
        <v>441</v>
      </c>
      <c r="V60" s="46" t="str">
        <f>+CONCATENATE(S60," ",T60," ",U60)</f>
        <v>El Oficial de Órganos Colegiados de la DICER verifica mensualmente la operatividad del Consejo de Evaluación y Tratamiento -CET- y de la Junta de Trabajo, Estudio y Enseñanza -JETEE- de las  Cárceles y Penitenciarías de Alta y Media Seguridad CPAMS conforme al Modelo Anualizado de Atención y Tratamiento MAAT,  con el fin de realizar  el monitoreo del aplicativo SISIPEC WEB (Sistema de Información de Sistematización Integral del Sistema Penitenciario y Carcelario) comparando reportes del aplicativo frente a los lineamientos y planificación;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v>
      </c>
      <c r="W60" s="47" t="str">
        <f t="shared" si="1"/>
        <v>Probabilidad</v>
      </c>
      <c r="X60" s="37" t="s">
        <v>53</v>
      </c>
      <c r="Y60" s="37" t="s">
        <v>54</v>
      </c>
      <c r="Z60" s="48" t="str">
        <f>IF(AND(X60="Preventivo",Y60="Automático"),"50%",IF(AND(X60="Preventivo",Y60="Manual"),"40%",IF(AND(X60="Detectivo",Y60="Automático"),"40%",IF(AND(X60="Detectivo",Y60="Manual"),"30%",IF(AND(X60="Correctivo",Y60="Automático"),"35%",IF(AND(X60="Correctivo",Y60="Manual"),"25%",""))))))</f>
        <v>40%</v>
      </c>
      <c r="AA60" s="37" t="s">
        <v>55</v>
      </c>
      <c r="AB60" s="37" t="s">
        <v>56</v>
      </c>
      <c r="AC60" s="37" t="s">
        <v>57</v>
      </c>
      <c r="AD60" s="49">
        <f>IFERROR(IF(W60="Probabilidad",(L60-(+L60*Z60)),IF(W60="Impacto",L60,"")),"")</f>
        <v>0.48</v>
      </c>
      <c r="AE60" s="224" t="str">
        <f>IFERROR(LOOKUP(LOOKUP(2,1/(AD60:AD66&lt;&gt;""),AD60:AD66),'[2]Opciones Tratamiento'!$I$2:$I$6,'[2]Opciones Tratamiento'!$J$2:$J$6),"")</f>
        <v>Muy Baja</v>
      </c>
      <c r="AF60" s="48">
        <f>+AD60</f>
        <v>0.48</v>
      </c>
      <c r="AG60" s="224" t="str">
        <f>IFERROR(LOOKUP(LOOKUP(2,1/(AH60:AH66&lt;&gt;""),AH60:AH66),'[2]Opciones Tratamiento'!L2:M6),"")</f>
        <v>Leve</v>
      </c>
      <c r="AH60" s="50">
        <f>IFERROR(IF(W60="Impacto",(P60-(+P60*Z60)),IF(W60="Probabilidad",P60,"")),"")</f>
        <v>0.2</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Bajo</v>
      </c>
      <c r="AJ60" s="228" t="s">
        <v>442</v>
      </c>
      <c r="AK60" s="7"/>
      <c r="AL60" s="14"/>
      <c r="AM60" s="45"/>
      <c r="AN60" s="52"/>
      <c r="AO60" s="219"/>
      <c r="AP60" s="332"/>
      <c r="AQ60" s="337" t="s">
        <v>1643</v>
      </c>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t="s">
        <v>96</v>
      </c>
      <c r="S61" s="52" t="s">
        <v>443</v>
      </c>
      <c r="T61" s="52" t="s">
        <v>444</v>
      </c>
      <c r="U61" s="45" t="s">
        <v>445</v>
      </c>
      <c r="V61" s="46" t="str">
        <f>+CONCATENATE(S61," ",T61," ",U61)</f>
        <v>El Oficial de Personal DICER verifica trimestralmente el cumplimiento de capacitación de la normativa inherente a la función penitenciaria y los lineamientos institucionales, con el fin de fortalecer las competencias específicas del personal orgánico de la DICER en el ejercicio de sus funciones, conforme a la Directiva Permanente 000156 de 2019  Administración de Personal de los Centros de Reclusión Militar o la que la modifique,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respectivo informe</v>
      </c>
      <c r="W61" s="47" t="str">
        <f t="shared" si="1"/>
        <v>Probabilidad</v>
      </c>
      <c r="X61" s="37" t="s">
        <v>53</v>
      </c>
      <c r="Y61" s="37" t="s">
        <v>54</v>
      </c>
      <c r="Z61" s="48" t="str">
        <f t="shared" ref="Z61" si="47">IF(AND(X61="Preventivo",Y61="Automático"),"50%",IF(AND(X61="Preventivo",Y61="Manual"),"40%",IF(AND(X61="Detectivo",Y61="Automático"),"40%",IF(AND(X61="Detectivo",Y61="Manual"),"30%",IF(AND(X61="Correctivo",Y61="Automático"),"35%",IF(AND(X61="Correctivo",Y61="Manual"),"25%",""))))))</f>
        <v>40%</v>
      </c>
      <c r="AA61" s="37" t="s">
        <v>55</v>
      </c>
      <c r="AB61" s="37" t="s">
        <v>56</v>
      </c>
      <c r="AC61" s="37" t="s">
        <v>57</v>
      </c>
      <c r="AD61" s="49">
        <f t="shared" ref="AD61:AD66" si="48">IFERROR(IF(AND(W60="Probabilidad",W61="Probabilidad"),(AF60-(+AF60*Z61)),IF(W61="Probabilidad",(L60-(+L60*Z61)),IF(W61="Impacto",AF60,""))),"")</f>
        <v>0.28799999999999998</v>
      </c>
      <c r="AE61" s="224"/>
      <c r="AF61" s="48">
        <f t="shared" ref="AF61" si="49">+AD61</f>
        <v>0.28799999999999998</v>
      </c>
      <c r="AG61" s="224"/>
      <c r="AH61" s="50">
        <f>IFERROR(IF(AND(W60="Impacto",W61="Impacto"),(AH60-(+AH60*Z61)),IF(W61="Impacto",(P60-(+P60*Z61)),IF(W61="Probabilidad",AH60,""))),"")</f>
        <v>0.2</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t="s">
        <v>98</v>
      </c>
      <c r="S62" s="52" t="s">
        <v>446</v>
      </c>
      <c r="T62" s="52" t="s">
        <v>447</v>
      </c>
      <c r="U62" s="45" t="s">
        <v>448</v>
      </c>
      <c r="V62" s="46" t="str">
        <f t="shared" ref="V62:V66" si="50">+CONCATENATE(S62," ",T62," ",U62)</f>
        <v>El Oficial de Evaluación y Seguimiento de la DICER verifica mensualmente el reporte de la circular de plazos de la DICER 2025 resultado de las misiones particulares conforme a la Directiva Permanente 000156 Administración de Personal de los Centros de Reclusión Militar o la que la modifique, consolidando los informes de cumplimiento de las áreas de la DICER, con el fin de realizar las respectivas retroalimentaciones a las Cárceles y Penitenciarías de Alta y Media Seguridad CPAMS.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v>
      </c>
      <c r="W62" s="47" t="str">
        <f t="shared" si="1"/>
        <v>Probabilidad</v>
      </c>
      <c r="X62" s="37" t="s">
        <v>53</v>
      </c>
      <c r="Y62" s="37" t="s">
        <v>54</v>
      </c>
      <c r="Z62" s="48" t="str">
        <f>IF(AND(X62="Preventivo",Y62="Automático"),"50%",IF(AND(X62="Preventivo",Y62="Manual"),"40%",IF(AND(X62="Detectivo",Y62="Automático"),"40%",IF(AND(X62="Detectivo",Y62="Manual"),"30%",IF(AND(X62="Correctivo",Y62="Automático"),"35%",IF(AND(X62="Correctivo",Y62="Manual"),"25%",""))))))</f>
        <v>40%</v>
      </c>
      <c r="AA62" s="37" t="s">
        <v>55</v>
      </c>
      <c r="AB62" s="37" t="s">
        <v>56</v>
      </c>
      <c r="AC62" s="37" t="s">
        <v>57</v>
      </c>
      <c r="AD62" s="49">
        <f t="shared" si="48"/>
        <v>0.17279999999999998</v>
      </c>
      <c r="AE62" s="224"/>
      <c r="AF62" s="48">
        <f>+AD62</f>
        <v>0.17279999999999998</v>
      </c>
      <c r="AG62" s="224"/>
      <c r="AH62" s="50">
        <f>IFERROR(IF(AND(W60="Impacto",W61="Impacto",W62="Impacto"),(AH61-(+AH61*Z62)),IF(W62="Impacto",(P60-(+P60*Z62)),IF(W62="Probabilidad",AH61,""))),"")</f>
        <v>0.2</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t="s">
        <v>99</v>
      </c>
      <c r="S63" s="52" t="s">
        <v>446</v>
      </c>
      <c r="T63" s="52" t="s">
        <v>1644</v>
      </c>
      <c r="U63" s="45" t="s">
        <v>449</v>
      </c>
      <c r="V63" s="46" t="str">
        <f t="shared" si="50"/>
        <v xml:space="preserve">El Oficial de Evaluación y Seguimiento de la DICER verifica trimestralmente el cumplimiento del Plan de la vigencia  2026  de Visitas Orientación y Supervisión a las Cárceles y Penitenciarías para miembros de la Fuerza Pública  de Alta y Media Seguridad -CPAMS-. con el fin de verificar el cumplimiento de la función penitenciaria y carcelaria.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informe de la visita a la CPAMS   </v>
      </c>
      <c r="W63" s="47" t="str">
        <f t="shared" si="1"/>
        <v>Probabilidad</v>
      </c>
      <c r="X63" s="37" t="s">
        <v>53</v>
      </c>
      <c r="Y63" s="37" t="s">
        <v>54</v>
      </c>
      <c r="Z63" s="48" t="str">
        <f t="shared" ref="Z63:Z65" si="51">IF(AND(X63="Preventivo",Y63="Automático"),"50%",IF(AND(X63="Preventivo",Y63="Manual"),"40%",IF(AND(X63="Detectivo",Y63="Automático"),"40%",IF(AND(X63="Detectivo",Y63="Manual"),"30%",IF(AND(X63="Correctivo",Y63="Automático"),"35%",IF(AND(X63="Correctivo",Y63="Manual"),"25%",""))))))</f>
        <v>40%</v>
      </c>
      <c r="AA63" s="37" t="s">
        <v>55</v>
      </c>
      <c r="AB63" s="37" t="s">
        <v>56</v>
      </c>
      <c r="AC63" s="37" t="s">
        <v>57</v>
      </c>
      <c r="AD63" s="49">
        <f t="shared" si="48"/>
        <v>0.10367999999999998</v>
      </c>
      <c r="AE63" s="224"/>
      <c r="AF63" s="48">
        <f t="shared" ref="AF63:AF65" si="52">+AD63</f>
        <v>0.10367999999999998</v>
      </c>
      <c r="AG63" s="224"/>
      <c r="AH63" s="50">
        <f>IFERROR(IF(AND(W62="Impacto",W63="Impacto"),(AH62-(+AH62*Z63)),IF(W63="Impacto",(P60-(+P60*Z63)),IF(W63="Probabilidad",AH62,""))),"")</f>
        <v>0.2</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50"/>
        <v xml:space="preserve">  </v>
      </c>
      <c r="W64" s="47" t="str">
        <f t="shared" si="1"/>
        <v/>
      </c>
      <c r="X64" s="37"/>
      <c r="Y64" s="37"/>
      <c r="Z64" s="48" t="str">
        <f t="shared" si="51"/>
        <v/>
      </c>
      <c r="AA64" s="37"/>
      <c r="AB64" s="37"/>
      <c r="AC64" s="37"/>
      <c r="AD64" s="49" t="str">
        <f t="shared" si="48"/>
        <v/>
      </c>
      <c r="AE64" s="224"/>
      <c r="AF64" s="48" t="str">
        <f t="shared" si="52"/>
        <v/>
      </c>
      <c r="AG64" s="224"/>
      <c r="AH64" s="50" t="str">
        <f>IFERROR(IF(AND(W63="Impacto",W64="Impacto"),(AH63-(+AH63*Z64)),IF(W64="Impacto",(P60-(+P60*Z64)),IF(W64="Probabilidad",AH63,""))),"")</f>
        <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50"/>
        <v xml:space="preserve">  </v>
      </c>
      <c r="W65" s="47" t="str">
        <f t="shared" si="1"/>
        <v/>
      </c>
      <c r="X65" s="37"/>
      <c r="Y65" s="37"/>
      <c r="Z65" s="48" t="str">
        <f t="shared" si="51"/>
        <v/>
      </c>
      <c r="AA65" s="37"/>
      <c r="AB65" s="37"/>
      <c r="AC65" s="37"/>
      <c r="AD65" s="49" t="str">
        <f t="shared" si="48"/>
        <v/>
      </c>
      <c r="AE65" s="224"/>
      <c r="AF65" s="48" t="str">
        <f t="shared" si="52"/>
        <v/>
      </c>
      <c r="AG65" s="224"/>
      <c r="AH65" s="50" t="str">
        <f>IFERROR(IF(AND(W63="Impacto",W64="Impacto",W65="Impacto"),(AH64-(+AH64*Z65)),IF(W65="Impacto",(P60-(+P60*Z65)),IF(W65="Probabilidad",AH64,""))),"")</f>
        <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50"/>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8"/>
        <v/>
      </c>
      <c r="AE66" s="224"/>
      <c r="AF66" s="48" t="str">
        <f>+AD66</f>
        <v/>
      </c>
      <c r="AG66" s="224"/>
      <c r="AH66" s="50" t="str">
        <f>IFERROR(IF(AND(W63="Impacto",W64="Impacto",W65="Impacto",W66="Impacto"),(AH65-(+AH65*Z66)),IF(W66="Impacto",(P60-(+P60*Z66)),IF(W66="Probabilidad",AH65,""))),"")</f>
        <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t="s">
        <v>69</v>
      </c>
      <c r="D67" s="220" t="s">
        <v>322</v>
      </c>
      <c r="E67" s="229" t="s">
        <v>337</v>
      </c>
      <c r="F67" s="230" t="s">
        <v>450</v>
      </c>
      <c r="G67" s="230" t="s">
        <v>451</v>
      </c>
      <c r="H67" s="231" t="str">
        <f t="shared" ref="H67" si="53">+CONCATENATE(E67," ",F67," ",G67)</f>
        <v>Posibilidad de afectación reputacional y económica por pérdida de la reserva de la información confidencial en casos de familia, comprometiendo así la privacidad y seguridad de los involucrados debido a a las actuaciones indebidas por parte de los servidores públicos que atiende los casos.</v>
      </c>
      <c r="I67" s="232" t="s">
        <v>324</v>
      </c>
      <c r="J67" s="219">
        <v>348</v>
      </c>
      <c r="K67" s="310" t="str">
        <f>IF(J67&lt;=0,"",IF(J67&lt;=3,"Muy Baja",IF(J67&lt;=34,"Baja",IF(J67&lt;=600,"Media",IF(J67&lt;=6000,"Alta","Muy Alta")))))</f>
        <v>Media</v>
      </c>
      <c r="L67" s="306">
        <f>IF(K67="","",IF(K67="Muy Baja",0.2,IF(K67="Baja",0.4,IF(K67="Media",0.6,IF(K67="Alta",0.8,IF(K67="Muy Alta",1,))))))</f>
        <v>0.6</v>
      </c>
      <c r="M67" s="314" t="s">
        <v>351</v>
      </c>
      <c r="N67" s="304" t="str">
        <f>IF(NOT(ISERROR(MATCH(M67,'[2]Tabla Impacto'!$B$222:$B$224,0))),'[2]Tabla Impacto'!$F$224,M67)</f>
        <v xml:space="preserve">     El riesgo afecta la imagen de la entidad a nivel nacional, con efecto publicitarios sostenible a nivel país</v>
      </c>
      <c r="O67" s="310" t="str">
        <f>IF(OR(N67='[2]Tabla Impacto'!$C$12,N67='[2]Tabla Impacto'!$D$12),"Leve",IF(OR(N67='[2]Tabla Impacto'!$C$13,N67='[2]Tabla Impacto'!$D$13),"Menor",IF(OR(N67='[2]Tabla Impacto'!$C$14,N67='[2]Tabla Impacto'!$D$14),"Moderado",IF(OR(N67='[2]Tabla Impacto'!$C$15,N67='[2]Tabla Impacto'!$D$15),"Mayor",IF(OR(N67='[2]Tabla Impacto'!$C$16,N67='[2]Tabla Impacto'!$D$16),"Catastrófico","")))))</f>
        <v>Catastrófico</v>
      </c>
      <c r="P67" s="306">
        <f>IF(O67="","",IF(O67="Leve",0.2,IF(O67="Menor",0.4,IF(O67="Moderado",0.6,IF(O67="Mayor",0.8,IF(O67="Catastrófico",1,))))))</f>
        <v>1</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Extremo</v>
      </c>
      <c r="R67" s="14" t="s">
        <v>94</v>
      </c>
      <c r="S67" s="45" t="s">
        <v>452</v>
      </c>
      <c r="T67" s="52" t="s">
        <v>453</v>
      </c>
      <c r="U67" s="45" t="s">
        <v>454</v>
      </c>
      <c r="V67" s="46" t="str">
        <f>+CONCATENATE(S67," ",T67," ",U67)</f>
        <v>El oficial de Area de familia verifica mensualmente el cumplimiento del plan de trabajo anual por parte de los CEFAM, en cumplimiento a la directiva de Familia y Bienestar. Con la finalidad de asegurar una cobertura integral y efectiva de las actividades y atenciones psicosociales, se desarrollan acciones orientadas a fortalecer el bienestar emocional, familiar y social de todos los miembros del Ejército Nacional. Este proceso garantiza la disponibilidad de intervenciones oportunas, pertinentes y articuladas, contribuyendo al mejoramiento de la calidad de vida y al cumplimiento de los objetivos institucionales en materia de apoyo psicosocial. De no realizarse las actividades se debe enviar la justificación y la reprogramación y ajuste al cronograma de actividades para la vigencia, dejando como evidencia documental de la verificación un informe de actividades.</v>
      </c>
      <c r="W67" s="47" t="str">
        <f t="shared" si="1"/>
        <v>Probabilidad</v>
      </c>
      <c r="X67" s="37" t="s">
        <v>53</v>
      </c>
      <c r="Y67" s="37" t="s">
        <v>54</v>
      </c>
      <c r="Z67" s="48" t="str">
        <f>IF(AND(X67="Preventivo",Y67="Automático"),"50%",IF(AND(X67="Preventivo",Y67="Manual"),"40%",IF(AND(X67="Detectivo",Y67="Automático"),"40%",IF(AND(X67="Detectivo",Y67="Manual"),"30%",IF(AND(X67="Correctivo",Y67="Automático"),"35%",IF(AND(X67="Correctivo",Y67="Manual"),"25%",""))))))</f>
        <v>40%</v>
      </c>
      <c r="AA67" s="37" t="s">
        <v>55</v>
      </c>
      <c r="AB67" s="37" t="s">
        <v>56</v>
      </c>
      <c r="AC67" s="37" t="s">
        <v>57</v>
      </c>
      <c r="AD67" s="49">
        <f>IFERROR(IF(W67="Probabilidad",(L67-(+L67*Z67)),IF(W67="Impacto",L67,"")),"")</f>
        <v>0.36</v>
      </c>
      <c r="AE67" s="224" t="str">
        <f>IFERROR(LOOKUP(LOOKUP(2,1/(AD67:AD73&lt;&gt;""),AD67:AD73),'[2]Opciones Tratamiento'!$I$2:$I$6,'[2]Opciones Tratamiento'!$J$2:$J$6),"")</f>
        <v>Muy Baja</v>
      </c>
      <c r="AF67" s="48">
        <f>+AD67</f>
        <v>0.36</v>
      </c>
      <c r="AG67" s="224" t="str">
        <f>IFERROR(LOOKUP(LOOKUP(2,1/(AH67:AH73&lt;&gt;""),AH67:AH73),'[2]Opciones Tratamiento'!L2:M6),"")</f>
        <v>Catastrófico</v>
      </c>
      <c r="AH67" s="50">
        <f>IFERROR(IF(W67="Impacto",(P67-(+P67*Z67)),IF(W67="Probabilidad",P67,"")),"")</f>
        <v>1</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Extremo</v>
      </c>
      <c r="AJ67" s="228" t="s">
        <v>58</v>
      </c>
      <c r="AK67" s="7"/>
      <c r="AL67" s="14" t="s">
        <v>177</v>
      </c>
      <c r="AM67" s="45" t="s">
        <v>455</v>
      </c>
      <c r="AN67" s="52" t="s">
        <v>456</v>
      </c>
      <c r="AO67" s="219" t="s">
        <v>59</v>
      </c>
      <c r="AP67" s="332"/>
      <c r="AQ67" s="337" t="s">
        <v>171</v>
      </c>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t="s">
        <v>96</v>
      </c>
      <c r="S68" s="52" t="s">
        <v>457</v>
      </c>
      <c r="T68" s="52" t="s">
        <v>458</v>
      </c>
      <c r="U68" s="52" t="s">
        <v>459</v>
      </c>
      <c r="V68" s="46" t="str">
        <f>+CONCATENATE(S68," ",T68," ",U68)</f>
        <v xml:space="preserve"> El oficial de Area de familia verifica mensual con cada uno de los coordinadores a nivel nacional que tienen a cargo los centros de familia y de acuerdo a la directiva vigente, y del plan de trabajo establecido, Con el fin de identificar de manera precisa las falencias que puedan presentarse durante el proceso de acompañamiento, se implementan mecanismos de evaluación y retroalimentación que permitan efectuar los ajustes necesarios. Este enfoque garantiza la mejora continua del servicio y el fortalecimiento de las acciones orientadas al cumplimiento de los objetivos institucionales. De no realizarse la actividad se debe realizar justificación y modificación de acuerdo a lo planteado en el plan para la vigencia, dejando como evidencia de la verificación informe de acompañamiento</v>
      </c>
      <c r="W68" s="47" t="str">
        <f t="shared" si="1"/>
        <v>Probabilidad</v>
      </c>
      <c r="X68" s="37" t="s">
        <v>73</v>
      </c>
      <c r="Y68" s="37" t="s">
        <v>54</v>
      </c>
      <c r="Z68" s="48" t="str">
        <f t="shared" ref="Z68" si="54">IF(AND(X68="Preventivo",Y68="Automático"),"50%",IF(AND(X68="Preventivo",Y68="Manual"),"40%",IF(AND(X68="Detectivo",Y68="Automático"),"40%",IF(AND(X68="Detectivo",Y68="Manual"),"30%",IF(AND(X68="Correctivo",Y68="Automático"),"35%",IF(AND(X68="Correctivo",Y68="Manual"),"25%",""))))))</f>
        <v>30%</v>
      </c>
      <c r="AA68" s="37" t="s">
        <v>55</v>
      </c>
      <c r="AB68" s="37" t="s">
        <v>56</v>
      </c>
      <c r="AC68" s="37" t="s">
        <v>57</v>
      </c>
      <c r="AD68" s="49">
        <f t="shared" ref="AD68:AD73" si="55">IFERROR(IF(AND(W67="Probabilidad",W68="Probabilidad"),(AF67-(+AF67*Z68)),IF(W68="Probabilidad",(L67-(+L67*Z68)),IF(W68="Impacto",AF67,""))),"")</f>
        <v>0.252</v>
      </c>
      <c r="AE68" s="224"/>
      <c r="AF68" s="48">
        <f t="shared" ref="AF68" si="56">+AD68</f>
        <v>0.252</v>
      </c>
      <c r="AG68" s="224"/>
      <c r="AH68" s="50">
        <f>IFERROR(IF(AND(W67="Impacto",W68="Impacto"),(AH67-(+AH67*Z68)),IF(W68="Impacto",(P67-(+P67*Z68)),IF(W68="Probabilidad",AH67,""))),"")</f>
        <v>1</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t="s">
        <v>98</v>
      </c>
      <c r="S69" s="52" t="s">
        <v>452</v>
      </c>
      <c r="T69" s="52" t="s">
        <v>460</v>
      </c>
      <c r="U69" s="52" t="s">
        <v>461</v>
      </c>
      <c r="V69" s="46" t="str">
        <f t="shared" ref="V69:V73" si="57">+CONCATENATE(S69," ",T69," ",U69)</f>
        <v>El oficial de Area de familia verifica mensualmente el porcentaje de satisfacción de los servicios prestados por el área de familia, en cumplimento al plan instruccional de Bienestar.  Con el fin de identificar de manera oportuna las posibles falencias en la atención y en los servicios prestados por el Área de Familia, se implementan mecanismos de evaluación, seguimiento y mejora continua. Estos procesos permiten analizar la pertinencia, oportunidad y calidad de las intervenciones, así como adoptar acciones correctivas y preventivas orientadas a optimizar el servicio brindado, fortaleciendo así la gestión institucional y el bienestar de la población atendida”. De no realizarse la actividad se debe realizar justificación mediante informe de acuerdo a lo planteado en el plan para la vigencia, Dejando como evidencia de la verificación informe de tabulación de las encuestas de satisfacción.</v>
      </c>
      <c r="W69" s="47" t="str">
        <f t="shared" si="1"/>
        <v>Probabilidad</v>
      </c>
      <c r="X69" s="37" t="s">
        <v>73</v>
      </c>
      <c r="Y69" s="37" t="s">
        <v>54</v>
      </c>
      <c r="Z69" s="48" t="str">
        <f>IF(AND(X69="Preventivo",Y69="Automático"),"50%",IF(AND(X69="Preventivo",Y69="Manual"),"40%",IF(AND(X69="Detectivo",Y69="Automático"),"40%",IF(AND(X69="Detectivo",Y69="Manual"),"30%",IF(AND(X69="Correctivo",Y69="Automático"),"35%",IF(AND(X69="Correctivo",Y69="Manual"),"25%",""))))))</f>
        <v>30%</v>
      </c>
      <c r="AA69" s="37" t="s">
        <v>55</v>
      </c>
      <c r="AB69" s="37" t="s">
        <v>56</v>
      </c>
      <c r="AC69" s="37" t="s">
        <v>57</v>
      </c>
      <c r="AD69" s="49">
        <f t="shared" si="55"/>
        <v>0.1764</v>
      </c>
      <c r="AE69" s="224"/>
      <c r="AF69" s="48">
        <f>+AD69</f>
        <v>0.1764</v>
      </c>
      <c r="AG69" s="224"/>
      <c r="AH69" s="50">
        <f>IFERROR(IF(AND(W67="Impacto",W68="Impacto",W69="Impacto"),(AH68-(+AH68*Z69)),IF(W69="Impacto",(P67-(+P67*Z69)),IF(W69="Probabilidad",AH68,""))),"")</f>
        <v>1</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7"/>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5"/>
        <v/>
      </c>
      <c r="AE70" s="224"/>
      <c r="AF70" s="48" t="str">
        <f t="shared" ref="AF70:AF72" si="59">+AD70</f>
        <v/>
      </c>
      <c r="AG70" s="224"/>
      <c r="AH70" s="50" t="str">
        <f>IFERROR(IF(AND(W69="Impacto",W70="Impacto"),(AH69-(+AH69*Z70)),IF(W70="Impacto",(P67-(+P67*Z70)),IF(W70="Probabilidad",AH69,""))),"")</f>
        <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7"/>
        <v xml:space="preserve">  </v>
      </c>
      <c r="W71" s="47" t="str">
        <f t="shared" si="1"/>
        <v/>
      </c>
      <c r="X71" s="37"/>
      <c r="Y71" s="37"/>
      <c r="Z71" s="48" t="str">
        <f t="shared" si="58"/>
        <v/>
      </c>
      <c r="AA71" s="37"/>
      <c r="AB71" s="37"/>
      <c r="AC71" s="37"/>
      <c r="AD71" s="49" t="str">
        <f t="shared" si="55"/>
        <v/>
      </c>
      <c r="AE71" s="224"/>
      <c r="AF71" s="48" t="str">
        <f t="shared" si="59"/>
        <v/>
      </c>
      <c r="AG71" s="224"/>
      <c r="AH71" s="50" t="str">
        <f>IFERROR(IF(AND(W70="Impacto",W71="Impacto"),(AH70-(+AH70*Z71)),IF(W71="Impacto",(P67-(+P67*Z71)),IF(W71="Probabilidad",AH70,""))),"")</f>
        <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7"/>
        <v xml:space="preserve">  </v>
      </c>
      <c r="W72" s="47" t="str">
        <f t="shared" si="1"/>
        <v/>
      </c>
      <c r="X72" s="37"/>
      <c r="Y72" s="37"/>
      <c r="Z72" s="48" t="str">
        <f t="shared" si="58"/>
        <v/>
      </c>
      <c r="AA72" s="37"/>
      <c r="AB72" s="37"/>
      <c r="AC72" s="37"/>
      <c r="AD72" s="49" t="str">
        <f t="shared" si="55"/>
        <v/>
      </c>
      <c r="AE72" s="224"/>
      <c r="AF72" s="48" t="str">
        <f t="shared" si="59"/>
        <v/>
      </c>
      <c r="AG72" s="224"/>
      <c r="AH72" s="50" t="str">
        <f>IFERROR(IF(AND(W70="Impacto",W71="Impacto",W72="Impacto"),(AH71-(+AH71*Z72)),IF(W72="Impacto",(P67-(+P67*Z72)),IF(W72="Probabilidad",AH71,""))),"")</f>
        <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7"/>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5"/>
        <v/>
      </c>
      <c r="AE73" s="224"/>
      <c r="AF73" s="48" t="str">
        <f>+AD73</f>
        <v/>
      </c>
      <c r="AG73" s="224"/>
      <c r="AH73" s="50" t="str">
        <f>IFERROR(IF(AND(W70="Impacto",W71="Impacto",W72="Impacto",W73="Impacto"),(AH72-(+AH72*Z73)),IF(W73="Impacto",(P67-(+P67*Z73)),IF(W73="Probabilidad",AH72,""))),"")</f>
        <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t="s">
        <v>69</v>
      </c>
      <c r="D74" s="220" t="s">
        <v>322</v>
      </c>
      <c r="E74" s="229" t="s">
        <v>334</v>
      </c>
      <c r="F74" s="230" t="s">
        <v>462</v>
      </c>
      <c r="G74" s="230" t="s">
        <v>463</v>
      </c>
      <c r="H74" s="231" t="str">
        <f t="shared" ref="H74" si="60">+CONCATENATE(E74," ",F74," ",G74)</f>
        <v>Posibilidad de afectación reputacional por la Inadecuada implementación y aplicabilidad del sistema de Gestión de seguridad y salud en el trabajo (SG-SST) dentro de la institución debido abaja competencia del personal de CEPSE–SEPSE en las unidades militares.</v>
      </c>
      <c r="I74" s="232" t="s">
        <v>324</v>
      </c>
      <c r="J74" s="219">
        <v>1801</v>
      </c>
      <c r="K74" s="310" t="str">
        <f>IF(J74&lt;=0,"",IF(J74&lt;=3,"Muy Baja",IF(J74&lt;=34,"Baja",IF(J74&lt;=600,"Media",IF(J74&lt;=6000,"Alta","Muy Alta")))))</f>
        <v>Alta</v>
      </c>
      <c r="L74" s="306">
        <f>IF(K74="","",IF(K74="Muy Baja",0.2,IF(K74="Baja",0.4,IF(K74="Media",0.6,IF(K74="Alta",0.8,IF(K74="Muy Alta",1,))))))</f>
        <v>0.8</v>
      </c>
      <c r="M74" s="314" t="s">
        <v>338</v>
      </c>
      <c r="N74" s="304" t="str">
        <f>IF(NOT(ISERROR(MATCH(M74,'[2]Tabla Impacto'!$B$222:$B$224,0))),'[2]Tabla Impacto'!$F$224,M74)</f>
        <v xml:space="preserve">     El riesgo afecta la imagen de la entidad con algunos usuarios de relevancia frente al logro de los objetivos</v>
      </c>
      <c r="O74" s="310" t="str">
        <f>IF(OR(N74='[2]Tabla Impacto'!$C$12,N74='[2]Tabla Impacto'!$D$12),"Leve",IF(OR(N74='[2]Tabla Impacto'!$C$13,N74='[2]Tabla Impacto'!$D$13),"Menor",IF(OR(N74='[2]Tabla Impacto'!$C$14,N74='[2]Tabla Impacto'!$D$14),"Moderado",IF(OR(N74='[2]Tabla Impacto'!$C$15,N74='[2]Tabla Impacto'!$D$15),"Mayor",IF(OR(N74='[2]Tabla Impacto'!$C$16,N74='[2]Tabla Impacto'!$D$16),"Catastrófico","")))))</f>
        <v>Moderado</v>
      </c>
      <c r="P74" s="306">
        <f>IF(O74="","",IF(O74="Leve",0.2,IF(O74="Menor",0.4,IF(O74="Moderado",0.6,IF(O74="Mayor",0.8,IF(O74="Catastrófico",1,))))))</f>
        <v>0.6</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Alto</v>
      </c>
      <c r="R74" s="14" t="s">
        <v>94</v>
      </c>
      <c r="S74" s="45" t="s">
        <v>464</v>
      </c>
      <c r="T74" s="52" t="s">
        <v>465</v>
      </c>
      <c r="U74" s="45" t="s">
        <v>466</v>
      </c>
      <c r="V74" s="46" t="str">
        <f>+CONCATENATE(S74," ",T74," ",U74)</f>
        <v>El oficial medicina preventiva y/o suboficial de programa de vigilancia epidemiológica del area evaluación y seguimiento (EVASE) de la (DIPSE) Verifica mensualmente el cumplimiento del programa de vigilancia según lo establecido en la Directiva 0224/2017, Decreto 1072/2015 y Resolución 0312/2019, con el fin de dar cumplimiento a las misiones establecidas en el plan anual de trabajo que emite la Dirección de Preservación de la Integridad y Seguridad del Ejercito (DIPSE), En caso de incumplimiento, se realizará una reunión de coordinación para establecer compromisos y asegurar la ejecución de las verificaciones. Como evidencia del proceso se deberá elaborar un acta de reunión, dejando como soporte documental de la verificación un Informe de seguimiento.</v>
      </c>
      <c r="W74" s="47" t="str">
        <f t="shared" si="1"/>
        <v>Probabilidad</v>
      </c>
      <c r="X74" s="37" t="s">
        <v>53</v>
      </c>
      <c r="Y74" s="37" t="s">
        <v>54</v>
      </c>
      <c r="Z74" s="48" t="str">
        <f>IF(AND(X74="Preventivo",Y74="Automático"),"50%",IF(AND(X74="Preventivo",Y74="Manual"),"40%",IF(AND(X74="Detectivo",Y74="Automático"),"40%",IF(AND(X74="Detectivo",Y74="Manual"),"30%",IF(AND(X74="Correctivo",Y74="Automático"),"35%",IF(AND(X74="Correctivo",Y74="Manual"),"25%",""))))))</f>
        <v>40%</v>
      </c>
      <c r="AA74" s="37" t="s">
        <v>55</v>
      </c>
      <c r="AB74" s="37" t="s">
        <v>56</v>
      </c>
      <c r="AC74" s="37" t="s">
        <v>57</v>
      </c>
      <c r="AD74" s="49">
        <f>IFERROR(IF(W74="Probabilidad",(L74-(+L74*Z74)),IF(W74="Impacto",L74,"")),"")</f>
        <v>0.48</v>
      </c>
      <c r="AE74" s="224" t="str">
        <f>IFERROR(LOOKUP(LOOKUP(2,1/(AD74:AD80&lt;&gt;""),AD74:AD80),'[2]Opciones Tratamiento'!$I$2:$I$6,'[2]Opciones Tratamiento'!$J$2:$J$6),"")</f>
        <v>Muy Baja</v>
      </c>
      <c r="AF74" s="48">
        <f>+AD74</f>
        <v>0.48</v>
      </c>
      <c r="AG74" s="224" t="str">
        <f>IFERROR(LOOKUP(LOOKUP(2,1/(AH74:AH80&lt;&gt;""),AH74:AH80),'[2]Opciones Tratamiento'!L2:M6),"")</f>
        <v>Moderado</v>
      </c>
      <c r="AH74" s="50">
        <f>IFERROR(IF(W74="Impacto",(P74-(+P74*Z74)),IF(W74="Probabilidad",P74,"")),"")</f>
        <v>0.6</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Moderado</v>
      </c>
      <c r="AJ74" s="228" t="s">
        <v>58</v>
      </c>
      <c r="AK74" s="7"/>
      <c r="AL74" s="14" t="s">
        <v>177</v>
      </c>
      <c r="AM74" s="45" t="s">
        <v>467</v>
      </c>
      <c r="AN74" s="52" t="s">
        <v>468</v>
      </c>
      <c r="AO74" s="219" t="s">
        <v>59</v>
      </c>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t="s">
        <v>96</v>
      </c>
      <c r="S75" s="52" t="s">
        <v>469</v>
      </c>
      <c r="T75" s="52" t="s">
        <v>470</v>
      </c>
      <c r="U75" s="52" t="s">
        <v>471</v>
      </c>
      <c r="V75" s="46" t="str">
        <f>+CONCATENATE(S75," ",T75," ",U75)</f>
        <v>El Oficial de investigación y control y/o analista investigaciones del Área de Seguridad e Higiene Industrial (SEHIT) de la (DIPSE) Verifica mensualmente el seguimiento y cumplimiento de la Directiva 0224/2017, Decreto 1072/2015 y Resolución 0312/2019, con los compromisos generados en el Comité de Preservación (COPRESST), con el fin de verificar la aplicación del Sistema de Seguridad y Salud en el Trabajo (SG-SST), En caso de no realizarse, se efectuara oficio explicando la razón por la cual no se ejecuto la verificación, dejando como soporte de la verificación documental un acta de reunión.</v>
      </c>
      <c r="W75" s="47" t="str">
        <f t="shared" si="1"/>
        <v>Probabilidad</v>
      </c>
      <c r="X75" s="37" t="s">
        <v>53</v>
      </c>
      <c r="Y75" s="37" t="s">
        <v>54</v>
      </c>
      <c r="Z75" s="48" t="str">
        <f t="shared" ref="Z75" si="61">IF(AND(X75="Preventivo",Y75="Automático"),"50%",IF(AND(X75="Preventivo",Y75="Manual"),"40%",IF(AND(X75="Detectivo",Y75="Automático"),"40%",IF(AND(X75="Detectivo",Y75="Manual"),"30%",IF(AND(X75="Correctivo",Y75="Automático"),"35%",IF(AND(X75="Correctivo",Y75="Manual"),"25%",""))))))</f>
        <v>40%</v>
      </c>
      <c r="AA75" s="37" t="s">
        <v>55</v>
      </c>
      <c r="AB75" s="37" t="s">
        <v>56</v>
      </c>
      <c r="AC75" s="37" t="s">
        <v>57</v>
      </c>
      <c r="AD75" s="49">
        <f t="shared" ref="AD75:AD80" si="62">IFERROR(IF(AND(W74="Probabilidad",W75="Probabilidad"),(AF74-(+AF74*Z75)),IF(W75="Probabilidad",(L74-(+L74*Z75)),IF(W75="Impacto",AF74,""))),"")</f>
        <v>0.28799999999999998</v>
      </c>
      <c r="AE75" s="224"/>
      <c r="AF75" s="48">
        <f t="shared" ref="AF75" si="63">+AD75</f>
        <v>0.28799999999999998</v>
      </c>
      <c r="AG75" s="224"/>
      <c r="AH75" s="50">
        <f>IFERROR(IF(AND(W74="Impacto",W75="Impacto"),(AH74-(+AH74*Z75)),IF(W75="Impacto",(P74-(+P74*Z75)),IF(W75="Probabilidad",AH74,""))),"")</f>
        <v>0.6</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t="s">
        <v>98</v>
      </c>
      <c r="S76" s="52" t="s">
        <v>469</v>
      </c>
      <c r="T76" s="52" t="s">
        <v>472</v>
      </c>
      <c r="U76" s="52" t="s">
        <v>473</v>
      </c>
      <c r="V76" s="46" t="str">
        <f t="shared" ref="V76:V80" si="64">+CONCATENATE(S76," ",T76," ",U76)</f>
        <v>El Oficial de investigación y control y/o analista investigaciones del Área de Seguridad e Higiene Industrial (SEHIT) de la (DIPSE) Valida trimestralmente con base en la cartilla estadística de novedades fuera de combate y accidentes laborales, las investigaciones técnicas y la accidentalidad presentada, con el fin de exponer al Comando de la Dirección de Preservación de la Integridad y Seguridad del Ejercito (DIPSE), la información que permita coadyuvar a generar estrategias de prevención, En caso de no cumplir con lo anterior se debe realizar una reunión de coordinación para establecer compromisos y dar cumplimiento a las verificaciones, dejando como evidencia de la verificación un informe de novedades. Dejando como evidencia de la validación un informe.</v>
      </c>
      <c r="W76" s="47" t="str">
        <f t="shared" ref="W76:W94" si="65">IF(OR(X76="Preventivo",X76="Detectivo"),"Probabilidad",IF(X76="Correctivo","Impacto",""))</f>
        <v>Probabilidad</v>
      </c>
      <c r="X76" s="37" t="s">
        <v>53</v>
      </c>
      <c r="Y76" s="37" t="s">
        <v>54</v>
      </c>
      <c r="Z76" s="48" t="str">
        <f>IF(AND(X76="Preventivo",Y76="Automático"),"50%",IF(AND(X76="Preventivo",Y76="Manual"),"40%",IF(AND(X76="Detectivo",Y76="Automático"),"40%",IF(AND(X76="Detectivo",Y76="Manual"),"30%",IF(AND(X76="Correctivo",Y76="Automático"),"35%",IF(AND(X76="Correctivo",Y76="Manual"),"25%",""))))))</f>
        <v>40%</v>
      </c>
      <c r="AA76" s="37" t="s">
        <v>55</v>
      </c>
      <c r="AB76" s="37" t="s">
        <v>56</v>
      </c>
      <c r="AC76" s="37" t="s">
        <v>57</v>
      </c>
      <c r="AD76" s="49">
        <f t="shared" si="62"/>
        <v>0.17279999999999998</v>
      </c>
      <c r="AE76" s="224"/>
      <c r="AF76" s="48">
        <f>+AD76</f>
        <v>0.17279999999999998</v>
      </c>
      <c r="AG76" s="224"/>
      <c r="AH76" s="50">
        <f>IFERROR(IF(AND(W74="Impacto",W75="Impacto",W76="Impacto"),(AH75-(+AH75*Z76)),IF(W76="Impacto",(P74-(+P74*Z76)),IF(W76="Probabilidad",AH75,""))),"")</f>
        <v>0.6</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t="s">
        <v>99</v>
      </c>
      <c r="S77" s="52" t="s">
        <v>474</v>
      </c>
      <c r="T77" s="52" t="s">
        <v>475</v>
      </c>
      <c r="U77" s="52" t="s">
        <v>476</v>
      </c>
      <c r="V77" s="46" t="str">
        <f t="shared" si="64"/>
        <v>El CEPSE, SEPSE DIV-BR-BAT verifica mensualmente el cumplimiento de las capacitaciones orientadas a la prevención de novedades fuera de combate del personal militar, así como de accidentes de trabajo y enfermedades laborales en el personal civil, dando cumplimiento a la Directiva 0224/2017, el Decreto 1072/2015 y la Resolución 0312/2019. en caso de no cumplirse esta actividad, se deberá ajustar el soporte documental conforme al Plan Anual de Trabajo en SST, incorporando las actividades y responsables correspondientes, dejando como evidencia el informe de seguimiento.</v>
      </c>
      <c r="W77" s="47" t="str">
        <f t="shared" si="65"/>
        <v>Probabilidad</v>
      </c>
      <c r="X77" s="37" t="s">
        <v>53</v>
      </c>
      <c r="Y77" s="37" t="s">
        <v>54</v>
      </c>
      <c r="Z77" s="48" t="str">
        <f t="shared" ref="Z77:Z79" si="66">IF(AND(X77="Preventivo",Y77="Automático"),"50%",IF(AND(X77="Preventivo",Y77="Manual"),"40%",IF(AND(X77="Detectivo",Y77="Automático"),"40%",IF(AND(X77="Detectivo",Y77="Manual"),"30%",IF(AND(X77="Correctivo",Y77="Automático"),"35%",IF(AND(X77="Correctivo",Y77="Manual"),"25%",""))))))</f>
        <v>40%</v>
      </c>
      <c r="AA77" s="37" t="s">
        <v>55</v>
      </c>
      <c r="AB77" s="37" t="s">
        <v>56</v>
      </c>
      <c r="AC77" s="37" t="s">
        <v>57</v>
      </c>
      <c r="AD77" s="49">
        <f t="shared" si="62"/>
        <v>0.10367999999999998</v>
      </c>
      <c r="AE77" s="224"/>
      <c r="AF77" s="48">
        <f t="shared" ref="AF77:AF79" si="67">+AD77</f>
        <v>0.10367999999999998</v>
      </c>
      <c r="AG77" s="224"/>
      <c r="AH77" s="50">
        <f>IFERROR(IF(AND(W76="Impacto",W77="Impacto"),(AH76-(+AH76*Z77)),IF(W77="Impacto",(P74-(+P74*Z77)),IF(W77="Probabilidad",AH76,""))),"")</f>
        <v>0.6</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t="s">
        <v>131</v>
      </c>
      <c r="S78" s="52" t="s">
        <v>474</v>
      </c>
      <c r="T78" s="52" t="s">
        <v>477</v>
      </c>
      <c r="U78" s="52" t="s">
        <v>478</v>
      </c>
      <c r="V78" s="46" t="str">
        <f t="shared" si="64"/>
        <v>El CEPSE, SEPSE DIV-BR-BAT Valida trimestralmente el cumplimiento de los 17 procedimientos  de la directiva N° 0224 del 2017, con el fin de que la información suministrada permita coadyuvar a generar estrategias de prevención, en caso de no cumplirse esta actividad, se realiza análisis de las situaciones que contribuyen al incumplimiento  ordenando de  manera inmediata realizar la actividad y  acciones correctivas a que haya lugar por parte del mando con el funcionario responsable, dejando como evidencia un informe de actividades.</v>
      </c>
      <c r="W78" s="47" t="str">
        <f t="shared" si="65"/>
        <v>Probabilidad</v>
      </c>
      <c r="X78" s="37" t="s">
        <v>53</v>
      </c>
      <c r="Y78" s="37" t="s">
        <v>54</v>
      </c>
      <c r="Z78" s="48" t="str">
        <f t="shared" si="66"/>
        <v>40%</v>
      </c>
      <c r="AA78" s="37" t="s">
        <v>55</v>
      </c>
      <c r="AB78" s="37" t="s">
        <v>56</v>
      </c>
      <c r="AC78" s="37" t="s">
        <v>57</v>
      </c>
      <c r="AD78" s="49">
        <f t="shared" si="62"/>
        <v>6.2207999999999986E-2</v>
      </c>
      <c r="AE78" s="224"/>
      <c r="AF78" s="48">
        <f t="shared" si="67"/>
        <v>6.2207999999999986E-2</v>
      </c>
      <c r="AG78" s="224"/>
      <c r="AH78" s="50">
        <f>IFERROR(IF(AND(W77="Impacto",W78="Impacto"),(AH77-(+AH77*Z78)),IF(W78="Impacto",(P74-(+P74*Z78)),IF(W78="Probabilidad",AH77,""))),"")</f>
        <v>0.6</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4"/>
        <v xml:space="preserve">  </v>
      </c>
      <c r="W79" s="47" t="str">
        <f t="shared" si="65"/>
        <v/>
      </c>
      <c r="X79" s="37"/>
      <c r="Y79" s="37"/>
      <c r="Z79" s="48" t="str">
        <f t="shared" si="66"/>
        <v/>
      </c>
      <c r="AA79" s="37"/>
      <c r="AB79" s="37"/>
      <c r="AC79" s="37"/>
      <c r="AD79" s="49" t="str">
        <f t="shared" si="62"/>
        <v/>
      </c>
      <c r="AE79" s="224"/>
      <c r="AF79" s="48" t="str">
        <f t="shared" si="67"/>
        <v/>
      </c>
      <c r="AG79" s="224"/>
      <c r="AH79" s="50" t="str">
        <f>IFERROR(IF(AND(W77="Impacto",W78="Impacto",W79="Impacto"),(AH78-(+AH78*Z79)),IF(W79="Impacto",(P74-(+P74*Z79)),IF(W79="Probabilidad",AH78,""))),"")</f>
        <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4"/>
        <v xml:space="preserve">  </v>
      </c>
      <c r="W80" s="47" t="str">
        <f t="shared" si="65"/>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2"/>
        <v/>
      </c>
      <c r="AE80" s="224"/>
      <c r="AF80" s="48" t="str">
        <f>+AD80</f>
        <v/>
      </c>
      <c r="AG80" s="224"/>
      <c r="AH80" s="50" t="str">
        <f>IFERROR(IF(AND(W77="Impacto",W78="Impacto",W79="Impacto",W80="Impacto"),(AH79-(+AH79*Z80)),IF(W80="Impacto",(P74-(+P74*Z80)),IF(W80="Probabilidad",AH79,""))),"")</f>
        <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IF(NOT(ISERROR(MATCH(M81,'[2]Tabla Impacto'!$B$222:$B$224,0))),'[2]Tabla Impacto'!$F$224,M81)</f>
        <v>0</v>
      </c>
      <c r="O81" s="310" t="str">
        <f>IF(OR(N81='[2]Tabla Impacto'!$C$12,N81='[2]Tabla Impacto'!$D$12),"Leve",IF(OR(N81='[2]Tabla Impacto'!$C$13,N81='[2]Tabla Impacto'!$D$13),"Menor",IF(OR(N81='[2]Tabla Impacto'!$C$14,N81='[2]Tabla Impacto'!$D$14),"Moderado",IF(OR(N81='[2]Tabla Impacto'!$C$15,N81='[2]Tabla Impacto'!$D$15),"Mayor",IF(OR(N81='[2]Tabla Impacto'!$C$16,N81='[2]Tabla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5"/>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IFERROR(LOOKUP(LOOKUP(2,1/(AD81:AD87&lt;&gt;""),AD81:AD87),'[2]Opciones Tratamiento'!$I$2:$I$6,'[2]Opciones Tratamiento'!$J$2:$J$6),"")</f>
        <v/>
      </c>
      <c r="AF81" s="48" t="str">
        <f>+AD81</f>
        <v/>
      </c>
      <c r="AG81" s="224" t="str">
        <f>IFERROR(LOOKUP(LOOKUP(2,1/(AH81:AH87&lt;&gt;""),AH81:AH87),'[2]Opciones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5"/>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2">+CONCATENATE(S83," ",T83," ",U83)</f>
        <v xml:space="preserve">  </v>
      </c>
      <c r="W83" s="47" t="str">
        <f t="shared" si="65"/>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70"/>
        <v/>
      </c>
      <c r="AE83" s="224"/>
      <c r="AF83" s="48" t="str">
        <f>+AD83</f>
        <v/>
      </c>
      <c r="AG83" s="224"/>
      <c r="AH83" s="50" t="str">
        <f>IFERROR(IF(AND(W81="Impacto",W82="Impacto",W83="Impacto"),(AH82-(+AH82*Z83)),IF(W83="Impacto",(P81-(+P81*Z83)),IF(W83="Probabilidad",AH82,""))),"")</f>
        <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2"/>
        <v xml:space="preserve">  </v>
      </c>
      <c r="W84" s="47" t="str">
        <f t="shared" si="65"/>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0"/>
        <v/>
      </c>
      <c r="AE84" s="224"/>
      <c r="AF84" s="48" t="str">
        <f t="shared" ref="AF84:AF86" si="74">+AD84</f>
        <v/>
      </c>
      <c r="AG84" s="224"/>
      <c r="AH84" s="50" t="str">
        <f>IFERROR(IF(AND(W83="Impacto",W84="Impacto"),(AH83-(+AH83*Z84)),IF(W84="Impacto",(P81-(+P81*Z84)),IF(W84="Probabilidad",AH83,""))),"")</f>
        <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2"/>
        <v xml:space="preserve">  </v>
      </c>
      <c r="W85" s="47" t="str">
        <f t="shared" si="65"/>
        <v/>
      </c>
      <c r="X85" s="37"/>
      <c r="Y85" s="37"/>
      <c r="Z85" s="48" t="str">
        <f t="shared" si="73"/>
        <v/>
      </c>
      <c r="AA85" s="37"/>
      <c r="AB85" s="37"/>
      <c r="AC85" s="37"/>
      <c r="AD85" s="49" t="str">
        <f t="shared" si="70"/>
        <v/>
      </c>
      <c r="AE85" s="224"/>
      <c r="AF85" s="48" t="str">
        <f t="shared" si="74"/>
        <v/>
      </c>
      <c r="AG85" s="224"/>
      <c r="AH85" s="50" t="str">
        <f>IFERROR(IF(AND(W84="Impacto",W85="Impacto"),(AH84-(+AH84*Z85)),IF(W85="Impacto",(P81-(+P81*Z85)),IF(W85="Probabilidad",AH84,""))),"")</f>
        <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2"/>
        <v xml:space="preserve">  </v>
      </c>
      <c r="W86" s="47" t="str">
        <f t="shared" si="65"/>
        <v/>
      </c>
      <c r="X86" s="37"/>
      <c r="Y86" s="37"/>
      <c r="Z86" s="48" t="str">
        <f t="shared" si="73"/>
        <v/>
      </c>
      <c r="AA86" s="37"/>
      <c r="AB86" s="37"/>
      <c r="AC86" s="37"/>
      <c r="AD86" s="49" t="str">
        <f t="shared" si="70"/>
        <v/>
      </c>
      <c r="AE86" s="224"/>
      <c r="AF86" s="48" t="str">
        <f t="shared" si="74"/>
        <v/>
      </c>
      <c r="AG86" s="224"/>
      <c r="AH86" s="50" t="str">
        <f>IFERROR(IF(AND(W84="Impacto",W85="Impacto",W86="Impacto"),(AH85-(+AH85*Z86)),IF(W86="Impacto",(P81-(+P81*Z86)),IF(W86="Probabilidad",AH85,""))),"")</f>
        <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2"/>
        <v xml:space="preserve">  </v>
      </c>
      <c r="W87" s="47" t="str">
        <f t="shared" si="65"/>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0"/>
        <v/>
      </c>
      <c r="AE87" s="224"/>
      <c r="AF87" s="48" t="str">
        <f>+AD87</f>
        <v/>
      </c>
      <c r="AG87" s="224"/>
      <c r="AH87" s="50" t="str">
        <f>IFERROR(IF(AND(W84="Impacto",W85="Impacto",W86="Impacto",W87="Impacto"),(AH86-(+AH86*Z87)),IF(W87="Impacto",(P81-(+P81*Z87)),IF(W87="Probabilidad",AH86,""))),"")</f>
        <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IF(NOT(ISERROR(MATCH(M88,'[2]Tabla Impacto'!$B$222:$B$224,0))),'[2]Tabla Impacto'!$F$224,M88)</f>
        <v>0</v>
      </c>
      <c r="O88" s="310" t="str">
        <f>IF(OR(N88='[2]Tabla Impacto'!$C$12,N88='[2]Tabla Impacto'!$D$12),"Leve",IF(OR(N88='[2]Tabla Impacto'!$C$13,N88='[2]Tabla Impacto'!$D$13),"Menor",IF(OR(N88='[2]Tabla Impacto'!$C$14,N88='[2]Tabla Impacto'!$D$14),"Moderado",IF(OR(N88='[2]Tabla Impacto'!$C$15,N88='[2]Tabla Impacto'!$D$15),"Mayor",IF(OR(N88='[2]Tabla Impacto'!$C$16,N88='[2]Tabla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5"/>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IFERROR(LOOKUP(LOOKUP(2,1/(AD88:AD94&lt;&gt;""),AD88:AD94),'[2]Opciones Tratamiento'!$I$2:$I$6,'[2]Opciones Tratamiento'!$J$2:$J$6),"")</f>
        <v/>
      </c>
      <c r="AF88" s="48" t="str">
        <f>+AD88</f>
        <v/>
      </c>
      <c r="AG88" s="224" t="str">
        <f>IFERROR(LOOKUP(LOOKUP(2,1/(AH88:AH94&lt;&gt;""),AH88:AH94),'[2]Opciones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5"/>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9">+CONCATENATE(S90," ",T90," ",U90)</f>
        <v xml:space="preserve">  </v>
      </c>
      <c r="W90" s="47" t="str">
        <f t="shared" si="65"/>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7"/>
        <v/>
      </c>
      <c r="AE90" s="224"/>
      <c r="AF90" s="48" t="str">
        <f>+AD90</f>
        <v/>
      </c>
      <c r="AG90" s="224"/>
      <c r="AH90" s="50" t="str">
        <f>IFERROR(IF(AND(W88="Impacto",W89="Impacto",W90="Impacto"),(AH89-(+AH89*Z90)),IF(W90="Impacto",(P88-(+P88*Z90)),IF(W90="Probabilidad",AH89,""))),"")</f>
        <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9"/>
        <v xml:space="preserve">  </v>
      </c>
      <c r="W91" s="47" t="str">
        <f t="shared" si="65"/>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7"/>
        <v/>
      </c>
      <c r="AE91" s="224"/>
      <c r="AF91" s="48" t="str">
        <f t="shared" ref="AF91:AF93" si="81">+AD91</f>
        <v/>
      </c>
      <c r="AG91" s="224"/>
      <c r="AH91" s="50" t="str">
        <f>IFERROR(IF(AND(W90="Impacto",W91="Impacto"),(AH90-(+AH90*Z91)),IF(W91="Impacto",(P88-(+P88*Z91)),IF(W91="Probabilidad",AH90,""))),"")</f>
        <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9"/>
        <v xml:space="preserve">  </v>
      </c>
      <c r="W92" s="47" t="str">
        <f t="shared" si="65"/>
        <v/>
      </c>
      <c r="X92" s="37"/>
      <c r="Y92" s="37"/>
      <c r="Z92" s="48" t="str">
        <f t="shared" si="80"/>
        <v/>
      </c>
      <c r="AA92" s="37"/>
      <c r="AB92" s="37"/>
      <c r="AC92" s="37"/>
      <c r="AD92" s="49" t="str">
        <f t="shared" si="77"/>
        <v/>
      </c>
      <c r="AE92" s="224"/>
      <c r="AF92" s="48" t="str">
        <f t="shared" si="81"/>
        <v/>
      </c>
      <c r="AG92" s="224"/>
      <c r="AH92" s="50" t="str">
        <f>IFERROR(IF(AND(W91="Impacto",W92="Impacto"),(AH91-(+AH91*Z92)),IF(W92="Impacto",(P88-(+P88*Z92)),IF(W92="Probabilidad",AH91,""))),"")</f>
        <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9"/>
        <v xml:space="preserve">  </v>
      </c>
      <c r="W93" s="47" t="str">
        <f t="shared" si="65"/>
        <v/>
      </c>
      <c r="X93" s="37"/>
      <c r="Y93" s="37"/>
      <c r="Z93" s="48" t="str">
        <f t="shared" si="80"/>
        <v/>
      </c>
      <c r="AA93" s="37"/>
      <c r="AB93" s="37"/>
      <c r="AC93" s="37"/>
      <c r="AD93" s="49" t="str">
        <f t="shared" si="77"/>
        <v/>
      </c>
      <c r="AE93" s="224"/>
      <c r="AF93" s="48" t="str">
        <f t="shared" si="81"/>
        <v/>
      </c>
      <c r="AG93" s="224"/>
      <c r="AH93" s="50" t="str">
        <f>IFERROR(IF(AND(W91="Impacto",W92="Impacto",W93="Impacto"),(AH92-(+AH92*Z93)),IF(W93="Impacto",(P88-(+P88*Z93)),IF(W93="Probabilidad",AH92,""))),"")</f>
        <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9"/>
        <v xml:space="preserve">  </v>
      </c>
      <c r="W94" s="47" t="str">
        <f t="shared" si="65"/>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7"/>
        <v/>
      </c>
      <c r="AE94" s="224"/>
      <c r="AF94" s="48" t="str">
        <f>+AD94</f>
        <v/>
      </c>
      <c r="AG94" s="224"/>
      <c r="AH94" s="50" t="str">
        <f>IFERROR(IF(AND(W91="Impacto",W92="Impacto",W93="Impacto",W94="Impacto"),(AH93-(+AH93*Z94)),IF(W94="Impacto",(P88-(+P88*Z94)),IF(W94="Probabilidad",AH93,""))),"")</f>
        <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Zic5+TxxY9JjWJPTpSWMqYQVXxaEeMs7MYIpYzi1aghBpEyCF6iVmL6jEB3qLZuCNghOKOgsIV33hSVwS3mGXA==" saltValue="mMpwi7OS3kfdob+Wxp421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F67:F73"/>
    <mergeCell ref="G67:G73"/>
    <mergeCell ref="H67:H73"/>
    <mergeCell ref="I67:I73"/>
    <mergeCell ref="J67:J73"/>
    <mergeCell ref="AG74:AG80"/>
    <mergeCell ref="AI74:AI80"/>
    <mergeCell ref="K67:K73"/>
    <mergeCell ref="L67:L73"/>
    <mergeCell ref="M67:M73"/>
    <mergeCell ref="N67:N73"/>
    <mergeCell ref="O67:O73"/>
    <mergeCell ref="P67:P73"/>
    <mergeCell ref="Q67:Q73"/>
    <mergeCell ref="AE67:AE73"/>
    <mergeCell ref="AG67:AG73"/>
    <mergeCell ref="O60:O66"/>
    <mergeCell ref="P60:P66"/>
    <mergeCell ref="Q60:Q66"/>
    <mergeCell ref="AE60:AE66"/>
    <mergeCell ref="AI60:AI66"/>
    <mergeCell ref="AJ60:AJ66"/>
    <mergeCell ref="AO60:AO66"/>
    <mergeCell ref="AP60:AP66"/>
    <mergeCell ref="AQ60:AS66"/>
    <mergeCell ref="AG60:AG66"/>
    <mergeCell ref="AI46:AI52"/>
    <mergeCell ref="AJ46:AJ52"/>
    <mergeCell ref="AO46:AO52"/>
    <mergeCell ref="AP46:AP52"/>
    <mergeCell ref="AQ46:AS52"/>
    <mergeCell ref="O53:O59"/>
    <mergeCell ref="P53:P59"/>
    <mergeCell ref="Q53:Q59"/>
    <mergeCell ref="AE53:AE59"/>
    <mergeCell ref="AI53:AI59"/>
    <mergeCell ref="AJ53:AJ59"/>
    <mergeCell ref="AO53:AO59"/>
    <mergeCell ref="AP53:AP59"/>
    <mergeCell ref="AQ53:AS59"/>
    <mergeCell ref="O46:O52"/>
    <mergeCell ref="P46:P52"/>
    <mergeCell ref="Q46:Q52"/>
    <mergeCell ref="AE46:AE52"/>
    <mergeCell ref="AG46:AG52"/>
    <mergeCell ref="AG53:AG59"/>
    <mergeCell ref="AI32:AI38"/>
    <mergeCell ref="AJ32:AJ38"/>
    <mergeCell ref="AO32:AO38"/>
    <mergeCell ref="AP32:AP38"/>
    <mergeCell ref="AQ32:AS38"/>
    <mergeCell ref="O39:O45"/>
    <mergeCell ref="P39:P45"/>
    <mergeCell ref="Q39:Q45"/>
    <mergeCell ref="AE39:AE45"/>
    <mergeCell ref="AI39:AI45"/>
    <mergeCell ref="AJ39:AJ45"/>
    <mergeCell ref="AO39:AO45"/>
    <mergeCell ref="AP39:AP45"/>
    <mergeCell ref="AQ39:AS45"/>
    <mergeCell ref="O32:O38"/>
    <mergeCell ref="P32:P38"/>
    <mergeCell ref="Q32:Q38"/>
    <mergeCell ref="AE32:AE38"/>
    <mergeCell ref="O25:O31"/>
    <mergeCell ref="P25:P31"/>
    <mergeCell ref="Q25:Q31"/>
    <mergeCell ref="AE25:AE31"/>
    <mergeCell ref="AI25:AI31"/>
    <mergeCell ref="AJ25:AJ31"/>
    <mergeCell ref="AO25:AO31"/>
    <mergeCell ref="AP25:AP31"/>
    <mergeCell ref="AQ25:AS31"/>
    <mergeCell ref="C9:C10"/>
    <mergeCell ref="D9:D10"/>
    <mergeCell ref="E9:E10"/>
    <mergeCell ref="F9:F10"/>
    <mergeCell ref="G9:G10"/>
    <mergeCell ref="AO11:AO17"/>
    <mergeCell ref="AP11:AP17"/>
    <mergeCell ref="AQ11:AS17"/>
    <mergeCell ref="O18:O24"/>
    <mergeCell ref="P18:P24"/>
    <mergeCell ref="Q18:Q24"/>
    <mergeCell ref="AE18:AE24"/>
    <mergeCell ref="AI18:AI24"/>
    <mergeCell ref="AJ18:AJ24"/>
    <mergeCell ref="AO18:AO24"/>
    <mergeCell ref="AP18:AP24"/>
    <mergeCell ref="AQ18:AS24"/>
    <mergeCell ref="AG11:AG17"/>
    <mergeCell ref="J18:J24"/>
    <mergeCell ref="K18:K24"/>
    <mergeCell ref="L18:L24"/>
    <mergeCell ref="M18:M24"/>
    <mergeCell ref="N18:N24"/>
    <mergeCell ref="AG18:AG24"/>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A46:A52"/>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39:A45"/>
    <mergeCell ref="C39:C45"/>
    <mergeCell ref="D39:D45"/>
    <mergeCell ref="E39:E45"/>
    <mergeCell ref="F39:F45"/>
    <mergeCell ref="A67:A73"/>
    <mergeCell ref="C67:C73"/>
    <mergeCell ref="D67:D73"/>
    <mergeCell ref="E67:E73"/>
    <mergeCell ref="A53:A59"/>
    <mergeCell ref="C53:C59"/>
    <mergeCell ref="D53:D59"/>
    <mergeCell ref="E53:E59"/>
    <mergeCell ref="F53:F59"/>
    <mergeCell ref="G53:G59"/>
    <mergeCell ref="N53:N59"/>
    <mergeCell ref="H53:H59"/>
    <mergeCell ref="I53:I59"/>
    <mergeCell ref="J53:J59"/>
    <mergeCell ref="K53:K59"/>
    <mergeCell ref="L53:L59"/>
    <mergeCell ref="M53:M59"/>
    <mergeCell ref="N39:N45"/>
    <mergeCell ref="C46:C52"/>
    <mergeCell ref="D46:D52"/>
    <mergeCell ref="E46:E52"/>
    <mergeCell ref="F46:F52"/>
    <mergeCell ref="G46:G52"/>
    <mergeCell ref="H46:H52"/>
    <mergeCell ref="I46:I52"/>
    <mergeCell ref="J46:J52"/>
    <mergeCell ref="H39:H45"/>
    <mergeCell ref="I39:I45"/>
    <mergeCell ref="J39:J45"/>
    <mergeCell ref="K39:K45"/>
    <mergeCell ref="L39:L45"/>
    <mergeCell ref="M39:M45"/>
    <mergeCell ref="G39:G45"/>
    <mergeCell ref="K46:K52"/>
    <mergeCell ref="L46:L52"/>
    <mergeCell ref="M46:M52"/>
    <mergeCell ref="N46:N52"/>
    <mergeCell ref="N25:N31"/>
    <mergeCell ref="A32:A38"/>
    <mergeCell ref="C32:C38"/>
    <mergeCell ref="D32:D38"/>
    <mergeCell ref="E32:E38"/>
    <mergeCell ref="F32:F38"/>
    <mergeCell ref="G32:G38"/>
    <mergeCell ref="H32:H38"/>
    <mergeCell ref="I32:I38"/>
    <mergeCell ref="J32:J38"/>
    <mergeCell ref="K32:K38"/>
    <mergeCell ref="L32:L38"/>
    <mergeCell ref="M32:M38"/>
    <mergeCell ref="J25:J31"/>
    <mergeCell ref="K25:K31"/>
    <mergeCell ref="L25:L31"/>
    <mergeCell ref="M25:M31"/>
    <mergeCell ref="N32:N38"/>
    <mergeCell ref="N11:N17"/>
    <mergeCell ref="L11:L17"/>
    <mergeCell ref="M11:M17"/>
    <mergeCell ref="J11:J17"/>
    <mergeCell ref="K11:K17"/>
    <mergeCell ref="O11:O17"/>
    <mergeCell ref="P11:P17"/>
    <mergeCell ref="Q11:Q17"/>
    <mergeCell ref="AE11:AE17"/>
    <mergeCell ref="F18:F24"/>
    <mergeCell ref="G18:G24"/>
    <mergeCell ref="H18:H24"/>
    <mergeCell ref="D11:D17"/>
    <mergeCell ref="E11:E17"/>
    <mergeCell ref="F11:F17"/>
    <mergeCell ref="G11:G17"/>
    <mergeCell ref="H11:H17"/>
    <mergeCell ref="I18:I24"/>
    <mergeCell ref="I11:I17"/>
    <mergeCell ref="C1:Q1"/>
    <mergeCell ref="R1:AO4"/>
    <mergeCell ref="AP1:AS1"/>
    <mergeCell ref="C2:Q2"/>
    <mergeCell ref="AP2:AS2"/>
    <mergeCell ref="C3:Q3"/>
    <mergeCell ref="AP3:AS3"/>
    <mergeCell ref="C4:Q4"/>
    <mergeCell ref="AP4:AS4"/>
    <mergeCell ref="A5:E5"/>
    <mergeCell ref="F5:AS5"/>
    <mergeCell ref="A6:E6"/>
    <mergeCell ref="F6:AS6"/>
    <mergeCell ref="AD9:AD10"/>
    <mergeCell ref="I9:I10"/>
    <mergeCell ref="J9:J10"/>
    <mergeCell ref="K9:K10"/>
    <mergeCell ref="L9:L10"/>
    <mergeCell ref="M9:M10"/>
    <mergeCell ref="A9:A10"/>
    <mergeCell ref="B9:B10"/>
    <mergeCell ref="N9:N10"/>
    <mergeCell ref="O9:O10"/>
    <mergeCell ref="P9:P10"/>
    <mergeCell ref="Q9:Q10"/>
    <mergeCell ref="R9:R10"/>
    <mergeCell ref="S9:S10"/>
    <mergeCell ref="T9:T10"/>
    <mergeCell ref="H9:H10"/>
    <mergeCell ref="A7:E7"/>
    <mergeCell ref="F7:AS7"/>
    <mergeCell ref="A8:I8"/>
    <mergeCell ref="J8:Q8"/>
    <mergeCell ref="A11:A17"/>
    <mergeCell ref="C11:C17"/>
    <mergeCell ref="AE9:AE10"/>
    <mergeCell ref="AF9:AF10"/>
    <mergeCell ref="AG9:AG10"/>
    <mergeCell ref="AI9:AI10"/>
    <mergeCell ref="AJ9:AJ10"/>
    <mergeCell ref="AG25:AG31"/>
    <mergeCell ref="AG39:AG45"/>
    <mergeCell ref="AG32:AG38"/>
    <mergeCell ref="AI11:AI17"/>
    <mergeCell ref="AJ11:AJ17"/>
    <mergeCell ref="A18:A24"/>
    <mergeCell ref="A25:A31"/>
    <mergeCell ref="C25:C31"/>
    <mergeCell ref="D25:D31"/>
    <mergeCell ref="E25:E31"/>
    <mergeCell ref="F25:F31"/>
    <mergeCell ref="G25:G31"/>
    <mergeCell ref="H25:H31"/>
    <mergeCell ref="I25:I31"/>
    <mergeCell ref="C18:C24"/>
    <mergeCell ref="D18:D24"/>
    <mergeCell ref="E18:E24"/>
  </mergeCells>
  <conditionalFormatting sqref="AG81">
    <cfRule type="cellIs" dxfId="10091" priority="6" operator="equal">
      <formula>"Catastrófico"</formula>
    </cfRule>
    <cfRule type="cellIs" dxfId="10090" priority="7" operator="equal">
      <formula>"Mayor"</formula>
    </cfRule>
    <cfRule type="cellIs" dxfId="10089" priority="8" operator="equal">
      <formula>"Moderado"</formula>
    </cfRule>
    <cfRule type="cellIs" dxfId="10088" priority="9" operator="equal">
      <formula>"Menor"</formula>
    </cfRule>
    <cfRule type="cellIs" dxfId="10087" priority="10" operator="equal">
      <formula>"Leve"</formula>
    </cfRule>
  </conditionalFormatting>
  <conditionalFormatting sqref="AG88">
    <cfRule type="cellIs" dxfId="10086" priority="1" operator="equal">
      <formula>"Catastrófico"</formula>
    </cfRule>
    <cfRule type="cellIs" dxfId="10085" priority="2" operator="equal">
      <formula>"Mayor"</formula>
    </cfRule>
    <cfRule type="cellIs" dxfId="10084" priority="3" operator="equal">
      <formula>"Moderado"</formula>
    </cfRule>
    <cfRule type="cellIs" dxfId="10083" priority="4" operator="equal">
      <formula>"Menor"</formula>
    </cfRule>
    <cfRule type="cellIs" dxfId="10082" priority="5" operator="equal">
      <formula>"Leve"</formula>
    </cfRule>
  </conditionalFormatting>
  <conditionalFormatting sqref="K11">
    <cfRule type="cellIs" dxfId="10081" priority="339" operator="equal">
      <formula>"Muy Alta"</formula>
    </cfRule>
    <cfRule type="cellIs" dxfId="10080" priority="340" operator="equal">
      <formula>"Alta"</formula>
    </cfRule>
    <cfRule type="cellIs" dxfId="10079" priority="341" operator="equal">
      <formula>"Media"</formula>
    </cfRule>
    <cfRule type="cellIs" dxfId="10078" priority="342" operator="equal">
      <formula>"Baja"</formula>
    </cfRule>
    <cfRule type="cellIs" dxfId="10077" priority="343" operator="equal">
      <formula>"Muy Baja"</formula>
    </cfRule>
  </conditionalFormatting>
  <conditionalFormatting sqref="K18">
    <cfRule type="cellIs" dxfId="10076" priority="310" operator="equal">
      <formula>"Muy Alta"</formula>
    </cfRule>
    <cfRule type="cellIs" dxfId="10075" priority="311" operator="equal">
      <formula>"Alta"</formula>
    </cfRule>
    <cfRule type="cellIs" dxfId="10074" priority="312" operator="equal">
      <formula>"Media"</formula>
    </cfRule>
    <cfRule type="cellIs" dxfId="10073" priority="313" operator="equal">
      <formula>"Baja"</formula>
    </cfRule>
    <cfRule type="cellIs" dxfId="10072" priority="314" operator="equal">
      <formula>"Muy Baja"</formula>
    </cfRule>
  </conditionalFormatting>
  <conditionalFormatting sqref="K25">
    <cfRule type="cellIs" dxfId="10071" priority="281" operator="equal">
      <formula>"Muy Alta"</formula>
    </cfRule>
    <cfRule type="cellIs" dxfId="10070" priority="282" operator="equal">
      <formula>"Alta"</formula>
    </cfRule>
    <cfRule type="cellIs" dxfId="10069" priority="283" operator="equal">
      <formula>"Media"</formula>
    </cfRule>
    <cfRule type="cellIs" dxfId="10068" priority="284" operator="equal">
      <formula>"Baja"</formula>
    </cfRule>
    <cfRule type="cellIs" dxfId="10067" priority="285" operator="equal">
      <formula>"Muy Baja"</formula>
    </cfRule>
  </conditionalFormatting>
  <conditionalFormatting sqref="K32">
    <cfRule type="cellIs" dxfId="10066" priority="252" operator="equal">
      <formula>"Muy Alta"</formula>
    </cfRule>
    <cfRule type="cellIs" dxfId="10065" priority="253" operator="equal">
      <formula>"Alta"</formula>
    </cfRule>
    <cfRule type="cellIs" dxfId="10064" priority="254" operator="equal">
      <formula>"Media"</formula>
    </cfRule>
    <cfRule type="cellIs" dxfId="10063" priority="255" operator="equal">
      <formula>"Baja"</formula>
    </cfRule>
    <cfRule type="cellIs" dxfId="10062" priority="256" operator="equal">
      <formula>"Muy Baja"</formula>
    </cfRule>
  </conditionalFormatting>
  <conditionalFormatting sqref="K39">
    <cfRule type="cellIs" dxfId="10061" priority="223" operator="equal">
      <formula>"Muy Alta"</formula>
    </cfRule>
    <cfRule type="cellIs" dxfId="10060" priority="224" operator="equal">
      <formula>"Alta"</formula>
    </cfRule>
    <cfRule type="cellIs" dxfId="10059" priority="225" operator="equal">
      <formula>"Media"</formula>
    </cfRule>
    <cfRule type="cellIs" dxfId="10058" priority="226" operator="equal">
      <formula>"Baja"</formula>
    </cfRule>
    <cfRule type="cellIs" dxfId="10057" priority="227" operator="equal">
      <formula>"Muy Baja"</formula>
    </cfRule>
  </conditionalFormatting>
  <conditionalFormatting sqref="K46">
    <cfRule type="cellIs" dxfId="10056" priority="194" operator="equal">
      <formula>"Muy Alta"</formula>
    </cfRule>
    <cfRule type="cellIs" dxfId="10055" priority="195" operator="equal">
      <formula>"Alta"</formula>
    </cfRule>
    <cfRule type="cellIs" dxfId="10054" priority="196" operator="equal">
      <formula>"Media"</formula>
    </cfRule>
    <cfRule type="cellIs" dxfId="10053" priority="197" operator="equal">
      <formula>"Baja"</formula>
    </cfRule>
    <cfRule type="cellIs" dxfId="10052" priority="198" operator="equal">
      <formula>"Muy Baja"</formula>
    </cfRule>
  </conditionalFormatting>
  <conditionalFormatting sqref="K53">
    <cfRule type="cellIs" dxfId="10051" priority="165" operator="equal">
      <formula>"Muy Alta"</formula>
    </cfRule>
    <cfRule type="cellIs" dxfId="10050" priority="166" operator="equal">
      <formula>"Alta"</formula>
    </cfRule>
    <cfRule type="cellIs" dxfId="10049" priority="167" operator="equal">
      <formula>"Media"</formula>
    </cfRule>
    <cfRule type="cellIs" dxfId="10048" priority="168" operator="equal">
      <formula>"Baja"</formula>
    </cfRule>
    <cfRule type="cellIs" dxfId="10047" priority="169" operator="equal">
      <formula>"Muy Baja"</formula>
    </cfRule>
  </conditionalFormatting>
  <conditionalFormatting sqref="K60">
    <cfRule type="cellIs" dxfId="10046" priority="136" operator="equal">
      <formula>"Muy Alta"</formula>
    </cfRule>
    <cfRule type="cellIs" dxfId="10045" priority="137" operator="equal">
      <formula>"Alta"</formula>
    </cfRule>
    <cfRule type="cellIs" dxfId="10044" priority="138" operator="equal">
      <formula>"Media"</formula>
    </cfRule>
    <cfRule type="cellIs" dxfId="10043" priority="139" operator="equal">
      <formula>"Baja"</formula>
    </cfRule>
    <cfRule type="cellIs" dxfId="10042" priority="140" operator="equal">
      <formula>"Muy Baja"</formula>
    </cfRule>
  </conditionalFormatting>
  <conditionalFormatting sqref="K67">
    <cfRule type="cellIs" dxfId="10041" priority="107" operator="equal">
      <formula>"Muy Alta"</formula>
    </cfRule>
    <cfRule type="cellIs" dxfId="10040" priority="108" operator="equal">
      <formula>"Alta"</formula>
    </cfRule>
    <cfRule type="cellIs" dxfId="10039" priority="109" operator="equal">
      <formula>"Media"</formula>
    </cfRule>
    <cfRule type="cellIs" dxfId="10038" priority="110" operator="equal">
      <formula>"Baja"</formula>
    </cfRule>
    <cfRule type="cellIs" dxfId="10037" priority="111" operator="equal">
      <formula>"Muy Baja"</formula>
    </cfRule>
  </conditionalFormatting>
  <conditionalFormatting sqref="K74">
    <cfRule type="cellIs" dxfId="10036" priority="78" operator="equal">
      <formula>"Muy Alta"</formula>
    </cfRule>
    <cfRule type="cellIs" dxfId="10035" priority="79" operator="equal">
      <formula>"Alta"</formula>
    </cfRule>
    <cfRule type="cellIs" dxfId="10034" priority="80" operator="equal">
      <formula>"Media"</formula>
    </cfRule>
    <cfRule type="cellIs" dxfId="10033" priority="81" operator="equal">
      <formula>"Baja"</formula>
    </cfRule>
    <cfRule type="cellIs" dxfId="10032" priority="82" operator="equal">
      <formula>"Muy Baja"</formula>
    </cfRule>
  </conditionalFormatting>
  <conditionalFormatting sqref="K81">
    <cfRule type="cellIs" dxfId="10031" priority="49" operator="equal">
      <formula>"Muy Alta"</formula>
    </cfRule>
    <cfRule type="cellIs" dxfId="10030" priority="50" operator="equal">
      <formula>"Alta"</formula>
    </cfRule>
    <cfRule type="cellIs" dxfId="10029" priority="51" operator="equal">
      <formula>"Media"</formula>
    </cfRule>
    <cfRule type="cellIs" dxfId="10028" priority="52" operator="equal">
      <formula>"Baja"</formula>
    </cfRule>
    <cfRule type="cellIs" dxfId="10027" priority="53" operator="equal">
      <formula>"Muy Baja"</formula>
    </cfRule>
  </conditionalFormatting>
  <conditionalFormatting sqref="K88">
    <cfRule type="cellIs" dxfId="10026" priority="29" operator="equal">
      <formula>"Muy Alta"</formula>
    </cfRule>
    <cfRule type="cellIs" dxfId="10025" priority="30" operator="equal">
      <formula>"Alta"</formula>
    </cfRule>
    <cfRule type="cellIs" dxfId="10024" priority="31" operator="equal">
      <formula>"Media"</formula>
    </cfRule>
    <cfRule type="cellIs" dxfId="10023" priority="32" operator="equal">
      <formula>"Baja"</formula>
    </cfRule>
    <cfRule type="cellIs" dxfId="10022" priority="33" operator="equal">
      <formula>"Muy Baja"</formula>
    </cfRule>
  </conditionalFormatting>
  <conditionalFormatting sqref="N11">
    <cfRule type="containsText" dxfId="10021" priority="320" operator="containsText" text="❌">
      <formula>NOT(ISERROR(SEARCH("❌",N11)))</formula>
    </cfRule>
  </conditionalFormatting>
  <conditionalFormatting sqref="N18">
    <cfRule type="containsText" dxfId="10020" priority="291" operator="containsText" text="❌">
      <formula>NOT(ISERROR(SEARCH("❌",N18)))</formula>
    </cfRule>
  </conditionalFormatting>
  <conditionalFormatting sqref="N25">
    <cfRule type="containsText" dxfId="10019" priority="262" operator="containsText" text="❌">
      <formula>NOT(ISERROR(SEARCH("❌",N25)))</formula>
    </cfRule>
  </conditionalFormatting>
  <conditionalFormatting sqref="N32">
    <cfRule type="containsText" dxfId="10018" priority="233" operator="containsText" text="❌">
      <formula>NOT(ISERROR(SEARCH("❌",N32)))</formula>
    </cfRule>
  </conditionalFormatting>
  <conditionalFormatting sqref="N39">
    <cfRule type="containsText" dxfId="10017" priority="204" operator="containsText" text="❌">
      <formula>NOT(ISERROR(SEARCH("❌",N39)))</formula>
    </cfRule>
  </conditionalFormatting>
  <conditionalFormatting sqref="N46">
    <cfRule type="containsText" dxfId="10016" priority="175" operator="containsText" text="❌">
      <formula>NOT(ISERROR(SEARCH("❌",N46)))</formula>
    </cfRule>
  </conditionalFormatting>
  <conditionalFormatting sqref="N53">
    <cfRule type="containsText" dxfId="10015" priority="146" operator="containsText" text="❌">
      <formula>NOT(ISERROR(SEARCH("❌",N53)))</formula>
    </cfRule>
  </conditionalFormatting>
  <conditionalFormatting sqref="N60">
    <cfRule type="containsText" dxfId="10014" priority="117" operator="containsText" text="❌">
      <formula>NOT(ISERROR(SEARCH("❌",N60)))</formula>
    </cfRule>
  </conditionalFormatting>
  <conditionalFormatting sqref="N67">
    <cfRule type="containsText" dxfId="10013" priority="88" operator="containsText" text="❌">
      <formula>NOT(ISERROR(SEARCH("❌",N67)))</formula>
    </cfRule>
  </conditionalFormatting>
  <conditionalFormatting sqref="N74">
    <cfRule type="containsText" dxfId="10012" priority="59" operator="containsText" text="❌">
      <formula>NOT(ISERROR(SEARCH("❌",N74)))</formula>
    </cfRule>
  </conditionalFormatting>
  <conditionalFormatting sqref="N81">
    <cfRule type="containsText" dxfId="10011" priority="39" operator="containsText" text="❌">
      <formula>NOT(ISERROR(SEARCH("❌",N81)))</formula>
    </cfRule>
  </conditionalFormatting>
  <conditionalFormatting sqref="N88">
    <cfRule type="containsText" dxfId="10010" priority="19" operator="containsText" text="❌">
      <formula>NOT(ISERROR(SEARCH("❌",N88)))</formula>
    </cfRule>
  </conditionalFormatting>
  <conditionalFormatting sqref="O11">
    <cfRule type="cellIs" dxfId="10009" priority="344" operator="equal">
      <formula>"Catastrófico"</formula>
    </cfRule>
    <cfRule type="cellIs" dxfId="10008" priority="345" operator="equal">
      <formula>"Mayor"</formula>
    </cfRule>
    <cfRule type="cellIs" dxfId="10007" priority="346" operator="equal">
      <formula>"Moderado"</formula>
    </cfRule>
    <cfRule type="cellIs" dxfId="10006" priority="347" operator="equal">
      <formula>"Menor"</formula>
    </cfRule>
    <cfRule type="cellIs" dxfId="10005" priority="348" operator="equal">
      <formula>"Leve"</formula>
    </cfRule>
  </conditionalFormatting>
  <conditionalFormatting sqref="O18">
    <cfRule type="cellIs" dxfId="10004" priority="315" operator="equal">
      <formula>"Catastrófico"</formula>
    </cfRule>
    <cfRule type="cellIs" dxfId="10003" priority="316" operator="equal">
      <formula>"Mayor"</formula>
    </cfRule>
    <cfRule type="cellIs" dxfId="10002" priority="317" operator="equal">
      <formula>"Moderado"</formula>
    </cfRule>
    <cfRule type="cellIs" dxfId="10001" priority="318" operator="equal">
      <formula>"Menor"</formula>
    </cfRule>
    <cfRule type="cellIs" dxfId="10000" priority="319" operator="equal">
      <formula>"Leve"</formula>
    </cfRule>
  </conditionalFormatting>
  <conditionalFormatting sqref="O25">
    <cfRule type="cellIs" dxfId="9999" priority="286" operator="equal">
      <formula>"Catastrófico"</formula>
    </cfRule>
    <cfRule type="cellIs" dxfId="9998" priority="287" operator="equal">
      <formula>"Mayor"</formula>
    </cfRule>
    <cfRule type="cellIs" dxfId="9997" priority="288" operator="equal">
      <formula>"Moderado"</formula>
    </cfRule>
    <cfRule type="cellIs" dxfId="9996" priority="289" operator="equal">
      <formula>"Menor"</formula>
    </cfRule>
    <cfRule type="cellIs" dxfId="9995" priority="290" operator="equal">
      <formula>"Leve"</formula>
    </cfRule>
  </conditionalFormatting>
  <conditionalFormatting sqref="O32">
    <cfRule type="cellIs" dxfId="9994" priority="257" operator="equal">
      <formula>"Catastrófico"</formula>
    </cfRule>
    <cfRule type="cellIs" dxfId="9993" priority="258" operator="equal">
      <formula>"Mayor"</formula>
    </cfRule>
    <cfRule type="cellIs" dxfId="9992" priority="259" operator="equal">
      <formula>"Moderado"</formula>
    </cfRule>
    <cfRule type="cellIs" dxfId="9991" priority="260" operator="equal">
      <formula>"Menor"</formula>
    </cfRule>
    <cfRule type="cellIs" dxfId="9990" priority="261" operator="equal">
      <formula>"Leve"</formula>
    </cfRule>
  </conditionalFormatting>
  <conditionalFormatting sqref="O39">
    <cfRule type="cellIs" dxfId="9989" priority="228" operator="equal">
      <formula>"Catastrófico"</formula>
    </cfRule>
    <cfRule type="cellIs" dxfId="9988" priority="229" operator="equal">
      <formula>"Mayor"</formula>
    </cfRule>
    <cfRule type="cellIs" dxfId="9987" priority="230" operator="equal">
      <formula>"Moderado"</formula>
    </cfRule>
    <cfRule type="cellIs" dxfId="9986" priority="231" operator="equal">
      <formula>"Menor"</formula>
    </cfRule>
    <cfRule type="cellIs" dxfId="9985" priority="232" operator="equal">
      <formula>"Leve"</formula>
    </cfRule>
  </conditionalFormatting>
  <conditionalFormatting sqref="O46">
    <cfRule type="cellIs" dxfId="9984" priority="199" operator="equal">
      <formula>"Catastrófico"</formula>
    </cfRule>
    <cfRule type="cellIs" dxfId="9983" priority="200" operator="equal">
      <formula>"Mayor"</formula>
    </cfRule>
    <cfRule type="cellIs" dxfId="9982" priority="201" operator="equal">
      <formula>"Moderado"</formula>
    </cfRule>
    <cfRule type="cellIs" dxfId="9981" priority="202" operator="equal">
      <formula>"Menor"</formula>
    </cfRule>
    <cfRule type="cellIs" dxfId="9980" priority="203" operator="equal">
      <formula>"Leve"</formula>
    </cfRule>
  </conditionalFormatting>
  <conditionalFormatting sqref="O53">
    <cfRule type="cellIs" dxfId="9979" priority="170" operator="equal">
      <formula>"Catastrófico"</formula>
    </cfRule>
    <cfRule type="cellIs" dxfId="9978" priority="171" operator="equal">
      <formula>"Mayor"</formula>
    </cfRule>
    <cfRule type="cellIs" dxfId="9977" priority="172" operator="equal">
      <formula>"Moderado"</formula>
    </cfRule>
    <cfRule type="cellIs" dxfId="9976" priority="173" operator="equal">
      <formula>"Menor"</formula>
    </cfRule>
    <cfRule type="cellIs" dxfId="9975" priority="174" operator="equal">
      <formula>"Leve"</formula>
    </cfRule>
  </conditionalFormatting>
  <conditionalFormatting sqref="O60">
    <cfRule type="cellIs" dxfId="9974" priority="141" operator="equal">
      <formula>"Catastrófico"</formula>
    </cfRule>
    <cfRule type="cellIs" dxfId="9973" priority="142" operator="equal">
      <formula>"Mayor"</formula>
    </cfRule>
    <cfRule type="cellIs" dxfId="9972" priority="143" operator="equal">
      <formula>"Moderado"</formula>
    </cfRule>
    <cfRule type="cellIs" dxfId="9971" priority="144" operator="equal">
      <formula>"Menor"</formula>
    </cfRule>
    <cfRule type="cellIs" dxfId="9970" priority="145" operator="equal">
      <formula>"Leve"</formula>
    </cfRule>
  </conditionalFormatting>
  <conditionalFormatting sqref="O67">
    <cfRule type="cellIs" dxfId="9969" priority="112" operator="equal">
      <formula>"Catastrófico"</formula>
    </cfRule>
    <cfRule type="cellIs" dxfId="9968" priority="113" operator="equal">
      <formula>"Mayor"</formula>
    </cfRule>
    <cfRule type="cellIs" dxfId="9967" priority="114" operator="equal">
      <formula>"Moderado"</formula>
    </cfRule>
    <cfRule type="cellIs" dxfId="9966" priority="115" operator="equal">
      <formula>"Menor"</formula>
    </cfRule>
    <cfRule type="cellIs" dxfId="9965" priority="116" operator="equal">
      <formula>"Leve"</formula>
    </cfRule>
  </conditionalFormatting>
  <conditionalFormatting sqref="O74">
    <cfRule type="cellIs" dxfId="9964" priority="83" operator="equal">
      <formula>"Catastrófico"</formula>
    </cfRule>
    <cfRule type="cellIs" dxfId="9963" priority="84" operator="equal">
      <formula>"Mayor"</formula>
    </cfRule>
    <cfRule type="cellIs" dxfId="9962" priority="85" operator="equal">
      <formula>"Moderado"</formula>
    </cfRule>
    <cfRule type="cellIs" dxfId="9961" priority="86" operator="equal">
      <formula>"Menor"</formula>
    </cfRule>
    <cfRule type="cellIs" dxfId="9960" priority="87" operator="equal">
      <formula>"Leve"</formula>
    </cfRule>
  </conditionalFormatting>
  <conditionalFormatting sqref="O81">
    <cfRule type="cellIs" dxfId="9959" priority="54" operator="equal">
      <formula>"Catastrófico"</formula>
    </cfRule>
    <cfRule type="cellIs" dxfId="9958" priority="55" operator="equal">
      <formula>"Mayor"</formula>
    </cfRule>
    <cfRule type="cellIs" dxfId="9957" priority="56" operator="equal">
      <formula>"Moderado"</formula>
    </cfRule>
    <cfRule type="cellIs" dxfId="9956" priority="57" operator="equal">
      <formula>"Menor"</formula>
    </cfRule>
    <cfRule type="cellIs" dxfId="9955" priority="58" operator="equal">
      <formula>"Leve"</formula>
    </cfRule>
  </conditionalFormatting>
  <conditionalFormatting sqref="O88">
    <cfRule type="cellIs" dxfId="9954" priority="34" operator="equal">
      <formula>"Catastrófico"</formula>
    </cfRule>
    <cfRule type="cellIs" dxfId="9953" priority="35" operator="equal">
      <formula>"Mayor"</formula>
    </cfRule>
    <cfRule type="cellIs" dxfId="9952" priority="36" operator="equal">
      <formula>"Moderado"</formula>
    </cfRule>
    <cfRule type="cellIs" dxfId="9951" priority="37" operator="equal">
      <formula>"Menor"</formula>
    </cfRule>
    <cfRule type="cellIs" dxfId="9950" priority="38" operator="equal">
      <formula>"Leve"</formula>
    </cfRule>
  </conditionalFormatting>
  <conditionalFormatting sqref="Q11">
    <cfRule type="cellIs" dxfId="9949" priority="335" operator="equal">
      <formula>"Extremo"</formula>
    </cfRule>
    <cfRule type="cellIs" dxfId="9948" priority="336" operator="equal">
      <formula>"Alto"</formula>
    </cfRule>
    <cfRule type="cellIs" dxfId="9947" priority="337" operator="equal">
      <formula>"Moderado"</formula>
    </cfRule>
    <cfRule type="cellIs" dxfId="9946" priority="338" operator="equal">
      <formula>"Bajo"</formula>
    </cfRule>
  </conditionalFormatting>
  <conditionalFormatting sqref="Q18">
    <cfRule type="cellIs" dxfId="9945" priority="306" operator="equal">
      <formula>"Extremo"</formula>
    </cfRule>
    <cfRule type="cellIs" dxfId="9944" priority="307" operator="equal">
      <formula>"Alto"</formula>
    </cfRule>
    <cfRule type="cellIs" dxfId="9943" priority="308" operator="equal">
      <formula>"Moderado"</formula>
    </cfRule>
    <cfRule type="cellIs" dxfId="9942" priority="309" operator="equal">
      <formula>"Bajo"</formula>
    </cfRule>
  </conditionalFormatting>
  <conditionalFormatting sqref="Q25">
    <cfRule type="cellIs" dxfId="9941" priority="277" operator="equal">
      <formula>"Extremo"</formula>
    </cfRule>
    <cfRule type="cellIs" dxfId="9940" priority="278" operator="equal">
      <formula>"Alto"</formula>
    </cfRule>
    <cfRule type="cellIs" dxfId="9939" priority="279" operator="equal">
      <formula>"Moderado"</formula>
    </cfRule>
    <cfRule type="cellIs" dxfId="9938" priority="280" operator="equal">
      <formula>"Bajo"</formula>
    </cfRule>
  </conditionalFormatting>
  <conditionalFormatting sqref="Q32">
    <cfRule type="cellIs" dxfId="9937" priority="248" operator="equal">
      <formula>"Extremo"</formula>
    </cfRule>
    <cfRule type="cellIs" dxfId="9936" priority="249" operator="equal">
      <formula>"Alto"</formula>
    </cfRule>
    <cfRule type="cellIs" dxfId="9935" priority="250" operator="equal">
      <formula>"Moderado"</formula>
    </cfRule>
    <cfRule type="cellIs" dxfId="9934" priority="251" operator="equal">
      <formula>"Bajo"</formula>
    </cfRule>
  </conditionalFormatting>
  <conditionalFormatting sqref="Q39">
    <cfRule type="cellIs" dxfId="9933" priority="219" operator="equal">
      <formula>"Extremo"</formula>
    </cfRule>
    <cfRule type="cellIs" dxfId="9932" priority="220" operator="equal">
      <formula>"Alto"</formula>
    </cfRule>
    <cfRule type="cellIs" dxfId="9931" priority="221" operator="equal">
      <formula>"Moderado"</formula>
    </cfRule>
    <cfRule type="cellIs" dxfId="9930" priority="222" operator="equal">
      <formula>"Bajo"</formula>
    </cfRule>
  </conditionalFormatting>
  <conditionalFormatting sqref="Q46">
    <cfRule type="cellIs" dxfId="9929" priority="190" operator="equal">
      <formula>"Extremo"</formula>
    </cfRule>
    <cfRule type="cellIs" dxfId="9928" priority="191" operator="equal">
      <formula>"Alto"</formula>
    </cfRule>
    <cfRule type="cellIs" dxfId="9927" priority="192" operator="equal">
      <formula>"Moderado"</formula>
    </cfRule>
    <cfRule type="cellIs" dxfId="9926" priority="193" operator="equal">
      <formula>"Bajo"</formula>
    </cfRule>
  </conditionalFormatting>
  <conditionalFormatting sqref="Q53">
    <cfRule type="cellIs" dxfId="9925" priority="161" operator="equal">
      <formula>"Extremo"</formula>
    </cfRule>
    <cfRule type="cellIs" dxfId="9924" priority="162" operator="equal">
      <formula>"Alto"</formula>
    </cfRule>
    <cfRule type="cellIs" dxfId="9923" priority="163" operator="equal">
      <formula>"Moderado"</formula>
    </cfRule>
    <cfRule type="cellIs" dxfId="9922" priority="164" operator="equal">
      <formula>"Bajo"</formula>
    </cfRule>
  </conditionalFormatting>
  <conditionalFormatting sqref="Q60">
    <cfRule type="cellIs" dxfId="9921" priority="132" operator="equal">
      <formula>"Extremo"</formula>
    </cfRule>
    <cfRule type="cellIs" dxfId="9920" priority="133" operator="equal">
      <formula>"Alto"</formula>
    </cfRule>
    <cfRule type="cellIs" dxfId="9919" priority="134" operator="equal">
      <formula>"Moderado"</formula>
    </cfRule>
    <cfRule type="cellIs" dxfId="9918" priority="135" operator="equal">
      <formula>"Bajo"</formula>
    </cfRule>
  </conditionalFormatting>
  <conditionalFormatting sqref="Q67">
    <cfRule type="cellIs" dxfId="9917" priority="103" operator="equal">
      <formula>"Extremo"</formula>
    </cfRule>
    <cfRule type="cellIs" dxfId="9916" priority="104" operator="equal">
      <formula>"Alto"</formula>
    </cfRule>
    <cfRule type="cellIs" dxfId="9915" priority="105" operator="equal">
      <formula>"Moderado"</formula>
    </cfRule>
    <cfRule type="cellIs" dxfId="9914" priority="106" operator="equal">
      <formula>"Bajo"</formula>
    </cfRule>
  </conditionalFormatting>
  <conditionalFormatting sqref="Q74">
    <cfRule type="cellIs" dxfId="9913" priority="74" operator="equal">
      <formula>"Extremo"</formula>
    </cfRule>
    <cfRule type="cellIs" dxfId="9912" priority="75" operator="equal">
      <formula>"Alto"</formula>
    </cfRule>
    <cfRule type="cellIs" dxfId="9911" priority="76" operator="equal">
      <formula>"Moderado"</formula>
    </cfRule>
    <cfRule type="cellIs" dxfId="9910" priority="77" operator="equal">
      <formula>"Bajo"</formula>
    </cfRule>
  </conditionalFormatting>
  <conditionalFormatting sqref="Q81">
    <cfRule type="cellIs" dxfId="9909" priority="45" operator="equal">
      <formula>"Extremo"</formula>
    </cfRule>
    <cfRule type="cellIs" dxfId="9908" priority="46" operator="equal">
      <formula>"Alto"</formula>
    </cfRule>
    <cfRule type="cellIs" dxfId="9907" priority="47" operator="equal">
      <formula>"Moderado"</formula>
    </cfRule>
    <cfRule type="cellIs" dxfId="9906" priority="48" operator="equal">
      <formula>"Bajo"</formula>
    </cfRule>
  </conditionalFormatting>
  <conditionalFormatting sqref="Q88">
    <cfRule type="cellIs" dxfId="9905" priority="25" operator="equal">
      <formula>"Extremo"</formula>
    </cfRule>
    <cfRule type="cellIs" dxfId="9904" priority="26" operator="equal">
      <formula>"Alto"</formula>
    </cfRule>
    <cfRule type="cellIs" dxfId="9903" priority="27" operator="equal">
      <formula>"Moderado"</formula>
    </cfRule>
    <cfRule type="cellIs" dxfId="9902" priority="28" operator="equal">
      <formula>"Bajo"</formula>
    </cfRule>
  </conditionalFormatting>
  <conditionalFormatting sqref="AE11">
    <cfRule type="cellIs" dxfId="9901" priority="330" operator="equal">
      <formula>"Muy Alta"</formula>
    </cfRule>
    <cfRule type="cellIs" dxfId="9900" priority="331" operator="equal">
      <formula>"Alta"</formula>
    </cfRule>
    <cfRule type="cellIs" dxfId="9899" priority="332" operator="equal">
      <formula>"Media"</formula>
    </cfRule>
    <cfRule type="cellIs" dxfId="9898" priority="333" operator="equal">
      <formula>"Baja"</formula>
    </cfRule>
    <cfRule type="cellIs" dxfId="9897" priority="334" operator="equal">
      <formula>"Muy Baja"</formula>
    </cfRule>
  </conditionalFormatting>
  <conditionalFormatting sqref="AE18">
    <cfRule type="cellIs" dxfId="9896" priority="301" operator="equal">
      <formula>"Muy Alta"</formula>
    </cfRule>
    <cfRule type="cellIs" dxfId="9895" priority="302" operator="equal">
      <formula>"Alta"</formula>
    </cfRule>
    <cfRule type="cellIs" dxfId="9894" priority="303" operator="equal">
      <formula>"Media"</formula>
    </cfRule>
    <cfRule type="cellIs" dxfId="9893" priority="304" operator="equal">
      <formula>"Baja"</formula>
    </cfRule>
    <cfRule type="cellIs" dxfId="9892" priority="305" operator="equal">
      <formula>"Muy Baja"</formula>
    </cfRule>
  </conditionalFormatting>
  <conditionalFormatting sqref="AE25">
    <cfRule type="cellIs" dxfId="9891" priority="272" operator="equal">
      <formula>"Muy Alta"</formula>
    </cfRule>
    <cfRule type="cellIs" dxfId="9890" priority="273" operator="equal">
      <formula>"Alta"</formula>
    </cfRule>
    <cfRule type="cellIs" dxfId="9889" priority="274" operator="equal">
      <formula>"Media"</formula>
    </cfRule>
    <cfRule type="cellIs" dxfId="9888" priority="275" operator="equal">
      <formula>"Baja"</formula>
    </cfRule>
    <cfRule type="cellIs" dxfId="9887" priority="276" operator="equal">
      <formula>"Muy Baja"</formula>
    </cfRule>
  </conditionalFormatting>
  <conditionalFormatting sqref="AE32">
    <cfRule type="cellIs" dxfId="9886" priority="243" operator="equal">
      <formula>"Muy Alta"</formula>
    </cfRule>
    <cfRule type="cellIs" dxfId="9885" priority="244" operator="equal">
      <formula>"Alta"</formula>
    </cfRule>
    <cfRule type="cellIs" dxfId="9884" priority="245" operator="equal">
      <formula>"Media"</formula>
    </cfRule>
    <cfRule type="cellIs" dxfId="9883" priority="246" operator="equal">
      <formula>"Baja"</formula>
    </cfRule>
    <cfRule type="cellIs" dxfId="9882" priority="247" operator="equal">
      <formula>"Muy Baja"</formula>
    </cfRule>
  </conditionalFormatting>
  <conditionalFormatting sqref="AE39">
    <cfRule type="cellIs" dxfId="9881" priority="214" operator="equal">
      <formula>"Muy Alta"</formula>
    </cfRule>
    <cfRule type="cellIs" dxfId="9880" priority="215" operator="equal">
      <formula>"Alta"</formula>
    </cfRule>
    <cfRule type="cellIs" dxfId="9879" priority="216" operator="equal">
      <formula>"Media"</formula>
    </cfRule>
    <cfRule type="cellIs" dxfId="9878" priority="217" operator="equal">
      <formula>"Baja"</formula>
    </cfRule>
    <cfRule type="cellIs" dxfId="9877" priority="218" operator="equal">
      <formula>"Muy Baja"</formula>
    </cfRule>
  </conditionalFormatting>
  <conditionalFormatting sqref="AE46">
    <cfRule type="cellIs" dxfId="9876" priority="185" operator="equal">
      <formula>"Muy Alta"</formula>
    </cfRule>
    <cfRule type="cellIs" dxfId="9875" priority="186" operator="equal">
      <formula>"Alta"</formula>
    </cfRule>
    <cfRule type="cellIs" dxfId="9874" priority="187" operator="equal">
      <formula>"Media"</formula>
    </cfRule>
    <cfRule type="cellIs" dxfId="9873" priority="188" operator="equal">
      <formula>"Baja"</formula>
    </cfRule>
    <cfRule type="cellIs" dxfId="9872" priority="189" operator="equal">
      <formula>"Muy Baja"</formula>
    </cfRule>
  </conditionalFormatting>
  <conditionalFormatting sqref="AE53">
    <cfRule type="cellIs" dxfId="9871" priority="156" operator="equal">
      <formula>"Muy Alta"</formula>
    </cfRule>
    <cfRule type="cellIs" dxfId="9870" priority="157" operator="equal">
      <formula>"Alta"</formula>
    </cfRule>
    <cfRule type="cellIs" dxfId="9869" priority="158" operator="equal">
      <formula>"Media"</formula>
    </cfRule>
    <cfRule type="cellIs" dxfId="9868" priority="159" operator="equal">
      <formula>"Baja"</formula>
    </cfRule>
    <cfRule type="cellIs" dxfId="9867" priority="160" operator="equal">
      <formula>"Muy Baja"</formula>
    </cfRule>
  </conditionalFormatting>
  <conditionalFormatting sqref="AE60">
    <cfRule type="cellIs" dxfId="9866" priority="127" operator="equal">
      <formula>"Muy Alta"</formula>
    </cfRule>
    <cfRule type="cellIs" dxfId="9865" priority="128" operator="equal">
      <formula>"Alta"</formula>
    </cfRule>
    <cfRule type="cellIs" dxfId="9864" priority="129" operator="equal">
      <formula>"Media"</formula>
    </cfRule>
    <cfRule type="cellIs" dxfId="9863" priority="130" operator="equal">
      <formula>"Baja"</formula>
    </cfRule>
    <cfRule type="cellIs" dxfId="9862" priority="131" operator="equal">
      <formula>"Muy Baja"</formula>
    </cfRule>
  </conditionalFormatting>
  <conditionalFormatting sqref="AE67">
    <cfRule type="cellIs" dxfId="9861" priority="98" operator="equal">
      <formula>"Muy Alta"</formula>
    </cfRule>
    <cfRule type="cellIs" dxfId="9860" priority="99" operator="equal">
      <formula>"Alta"</formula>
    </cfRule>
    <cfRule type="cellIs" dxfId="9859" priority="100" operator="equal">
      <formula>"Media"</formula>
    </cfRule>
    <cfRule type="cellIs" dxfId="9858" priority="101" operator="equal">
      <formula>"Baja"</formula>
    </cfRule>
    <cfRule type="cellIs" dxfId="9857" priority="102" operator="equal">
      <formula>"Muy Baja"</formula>
    </cfRule>
  </conditionalFormatting>
  <conditionalFormatting sqref="AE74">
    <cfRule type="cellIs" dxfId="9856" priority="69" operator="equal">
      <formula>"Muy Alta"</formula>
    </cfRule>
    <cfRule type="cellIs" dxfId="9855" priority="70" operator="equal">
      <formula>"Alta"</formula>
    </cfRule>
    <cfRule type="cellIs" dxfId="9854" priority="71" operator="equal">
      <formula>"Media"</formula>
    </cfRule>
    <cfRule type="cellIs" dxfId="9853" priority="72" operator="equal">
      <formula>"Baja"</formula>
    </cfRule>
    <cfRule type="cellIs" dxfId="9852" priority="73" operator="equal">
      <formula>"Muy Baja"</formula>
    </cfRule>
  </conditionalFormatting>
  <conditionalFormatting sqref="AE81">
    <cfRule type="cellIs" dxfId="9851" priority="40" operator="equal">
      <formula>"Muy Alta"</formula>
    </cfRule>
    <cfRule type="cellIs" dxfId="9850" priority="41" operator="equal">
      <formula>"Alta"</formula>
    </cfRule>
    <cfRule type="cellIs" dxfId="9849" priority="42" operator="equal">
      <formula>"Media"</formula>
    </cfRule>
    <cfRule type="cellIs" dxfId="9848" priority="43" operator="equal">
      <formula>"Baja"</formula>
    </cfRule>
    <cfRule type="cellIs" dxfId="9847" priority="44" operator="equal">
      <formula>"Muy Baja"</formula>
    </cfRule>
  </conditionalFormatting>
  <conditionalFormatting sqref="AE88">
    <cfRule type="cellIs" dxfId="9846" priority="20" operator="equal">
      <formula>"Muy Alta"</formula>
    </cfRule>
    <cfRule type="cellIs" dxfId="9845" priority="21" operator="equal">
      <formula>"Alta"</formula>
    </cfRule>
    <cfRule type="cellIs" dxfId="9844" priority="22" operator="equal">
      <formula>"Media"</formula>
    </cfRule>
    <cfRule type="cellIs" dxfId="9843" priority="23" operator="equal">
      <formula>"Baja"</formula>
    </cfRule>
    <cfRule type="cellIs" dxfId="9842" priority="24" operator="equal">
      <formula>"Muy Baja"</formula>
    </cfRule>
  </conditionalFormatting>
  <conditionalFormatting sqref="AG11">
    <cfRule type="cellIs" dxfId="9841" priority="325" operator="equal">
      <formula>"Catastrófico"</formula>
    </cfRule>
    <cfRule type="cellIs" dxfId="9840" priority="326" operator="equal">
      <formula>"Mayor"</formula>
    </cfRule>
    <cfRule type="cellIs" dxfId="9839" priority="327" operator="equal">
      <formula>"Moderado"</formula>
    </cfRule>
    <cfRule type="cellIs" dxfId="9838" priority="328" operator="equal">
      <formula>"Menor"</formula>
    </cfRule>
    <cfRule type="cellIs" dxfId="9837" priority="329" operator="equal">
      <formula>"Leve"</formula>
    </cfRule>
  </conditionalFormatting>
  <conditionalFormatting sqref="AG18">
    <cfRule type="cellIs" dxfId="9836" priority="296" operator="equal">
      <formula>"Catastrófico"</formula>
    </cfRule>
    <cfRule type="cellIs" dxfId="9835" priority="297" operator="equal">
      <formula>"Mayor"</formula>
    </cfRule>
    <cfRule type="cellIs" dxfId="9834" priority="298" operator="equal">
      <formula>"Moderado"</formula>
    </cfRule>
    <cfRule type="cellIs" dxfId="9833" priority="299" operator="equal">
      <formula>"Menor"</formula>
    </cfRule>
    <cfRule type="cellIs" dxfId="9832" priority="300" operator="equal">
      <formula>"Leve"</formula>
    </cfRule>
  </conditionalFormatting>
  <conditionalFormatting sqref="AG25">
    <cfRule type="cellIs" dxfId="9831" priority="267" operator="equal">
      <formula>"Catastrófico"</formula>
    </cfRule>
    <cfRule type="cellIs" dxfId="9830" priority="268" operator="equal">
      <formula>"Mayor"</formula>
    </cfRule>
    <cfRule type="cellIs" dxfId="9829" priority="269" operator="equal">
      <formula>"Moderado"</formula>
    </cfRule>
    <cfRule type="cellIs" dxfId="9828" priority="270" operator="equal">
      <formula>"Menor"</formula>
    </cfRule>
    <cfRule type="cellIs" dxfId="9827" priority="271" operator="equal">
      <formula>"Leve"</formula>
    </cfRule>
  </conditionalFormatting>
  <conditionalFormatting sqref="AG32">
    <cfRule type="cellIs" dxfId="9826" priority="238" operator="equal">
      <formula>"Catastrófico"</formula>
    </cfRule>
    <cfRule type="cellIs" dxfId="9825" priority="239" operator="equal">
      <formula>"Mayor"</formula>
    </cfRule>
    <cfRule type="cellIs" dxfId="9824" priority="240" operator="equal">
      <formula>"Moderado"</formula>
    </cfRule>
    <cfRule type="cellIs" dxfId="9823" priority="241" operator="equal">
      <formula>"Menor"</formula>
    </cfRule>
    <cfRule type="cellIs" dxfId="9822" priority="242" operator="equal">
      <formula>"Leve"</formula>
    </cfRule>
  </conditionalFormatting>
  <conditionalFormatting sqref="AG39">
    <cfRule type="cellIs" dxfId="9821" priority="209" operator="equal">
      <formula>"Catastrófico"</formula>
    </cfRule>
    <cfRule type="cellIs" dxfId="9820" priority="210" operator="equal">
      <formula>"Mayor"</formula>
    </cfRule>
    <cfRule type="cellIs" dxfId="9819" priority="211" operator="equal">
      <formula>"Moderado"</formula>
    </cfRule>
    <cfRule type="cellIs" dxfId="9818" priority="212" operator="equal">
      <formula>"Menor"</formula>
    </cfRule>
    <cfRule type="cellIs" dxfId="9817" priority="213" operator="equal">
      <formula>"Leve"</formula>
    </cfRule>
  </conditionalFormatting>
  <conditionalFormatting sqref="AG46">
    <cfRule type="cellIs" dxfId="9816" priority="180" operator="equal">
      <formula>"Catastrófico"</formula>
    </cfRule>
    <cfRule type="cellIs" dxfId="9815" priority="181" operator="equal">
      <formula>"Mayor"</formula>
    </cfRule>
    <cfRule type="cellIs" dxfId="9814" priority="182" operator="equal">
      <formula>"Moderado"</formula>
    </cfRule>
    <cfRule type="cellIs" dxfId="9813" priority="183" operator="equal">
      <formula>"Menor"</formula>
    </cfRule>
    <cfRule type="cellIs" dxfId="9812" priority="184" operator="equal">
      <formula>"Leve"</formula>
    </cfRule>
  </conditionalFormatting>
  <conditionalFormatting sqref="AG53">
    <cfRule type="cellIs" dxfId="9811" priority="151" operator="equal">
      <formula>"Catastrófico"</formula>
    </cfRule>
    <cfRule type="cellIs" dxfId="9810" priority="152" operator="equal">
      <formula>"Mayor"</formula>
    </cfRule>
    <cfRule type="cellIs" dxfId="9809" priority="153" operator="equal">
      <formula>"Moderado"</formula>
    </cfRule>
    <cfRule type="cellIs" dxfId="9808" priority="154" operator="equal">
      <formula>"Menor"</formula>
    </cfRule>
    <cfRule type="cellIs" dxfId="9807" priority="155" operator="equal">
      <formula>"Leve"</formula>
    </cfRule>
  </conditionalFormatting>
  <conditionalFormatting sqref="AG60">
    <cfRule type="cellIs" dxfId="9806" priority="122" operator="equal">
      <formula>"Catastrófico"</formula>
    </cfRule>
    <cfRule type="cellIs" dxfId="9805" priority="123" operator="equal">
      <formula>"Mayor"</formula>
    </cfRule>
    <cfRule type="cellIs" dxfId="9804" priority="124" operator="equal">
      <formula>"Moderado"</formula>
    </cfRule>
    <cfRule type="cellIs" dxfId="9803" priority="125" operator="equal">
      <formula>"Menor"</formula>
    </cfRule>
    <cfRule type="cellIs" dxfId="9802" priority="126" operator="equal">
      <formula>"Leve"</formula>
    </cfRule>
  </conditionalFormatting>
  <conditionalFormatting sqref="AG67">
    <cfRule type="cellIs" dxfId="9801" priority="93" operator="equal">
      <formula>"Catastrófico"</formula>
    </cfRule>
    <cfRule type="cellIs" dxfId="9800" priority="94" operator="equal">
      <formula>"Mayor"</formula>
    </cfRule>
    <cfRule type="cellIs" dxfId="9799" priority="95" operator="equal">
      <formula>"Moderado"</formula>
    </cfRule>
    <cfRule type="cellIs" dxfId="9798" priority="96" operator="equal">
      <formula>"Menor"</formula>
    </cfRule>
    <cfRule type="cellIs" dxfId="9797" priority="97" operator="equal">
      <formula>"Leve"</formula>
    </cfRule>
  </conditionalFormatting>
  <conditionalFormatting sqref="AG74">
    <cfRule type="cellIs" dxfId="9796" priority="64" operator="equal">
      <formula>"Catastrófico"</formula>
    </cfRule>
    <cfRule type="cellIs" dxfId="9795" priority="65" operator="equal">
      <formula>"Mayor"</formula>
    </cfRule>
    <cfRule type="cellIs" dxfId="9794" priority="66" operator="equal">
      <formula>"Moderado"</formula>
    </cfRule>
    <cfRule type="cellIs" dxfId="9793" priority="67" operator="equal">
      <formula>"Menor"</formula>
    </cfRule>
    <cfRule type="cellIs" dxfId="9792" priority="68" operator="equal">
      <formula>"Leve"</formula>
    </cfRule>
  </conditionalFormatting>
  <conditionalFormatting sqref="AI11">
    <cfRule type="cellIs" dxfId="9791" priority="321" operator="equal">
      <formula>"Extremo"</formula>
    </cfRule>
    <cfRule type="cellIs" dxfId="9790" priority="322" operator="equal">
      <formula>"Alto"</formula>
    </cfRule>
    <cfRule type="cellIs" dxfId="9789" priority="323" operator="equal">
      <formula>"Moderado"</formula>
    </cfRule>
    <cfRule type="cellIs" dxfId="9788" priority="324" operator="equal">
      <formula>"Bajo"</formula>
    </cfRule>
  </conditionalFormatting>
  <conditionalFormatting sqref="AI18">
    <cfRule type="cellIs" dxfId="9787" priority="292" operator="equal">
      <formula>"Extremo"</formula>
    </cfRule>
    <cfRule type="cellIs" dxfId="9786" priority="293" operator="equal">
      <formula>"Alto"</formula>
    </cfRule>
    <cfRule type="cellIs" dxfId="9785" priority="294" operator="equal">
      <formula>"Moderado"</formula>
    </cfRule>
    <cfRule type="cellIs" dxfId="9784" priority="295" operator="equal">
      <formula>"Bajo"</formula>
    </cfRule>
  </conditionalFormatting>
  <conditionalFormatting sqref="AI25">
    <cfRule type="cellIs" dxfId="9783" priority="263" operator="equal">
      <formula>"Extremo"</formula>
    </cfRule>
    <cfRule type="cellIs" dxfId="9782" priority="264" operator="equal">
      <formula>"Alto"</formula>
    </cfRule>
    <cfRule type="cellIs" dxfId="9781" priority="265" operator="equal">
      <formula>"Moderado"</formula>
    </cfRule>
    <cfRule type="cellIs" dxfId="9780" priority="266" operator="equal">
      <formula>"Bajo"</formula>
    </cfRule>
  </conditionalFormatting>
  <conditionalFormatting sqref="AI32">
    <cfRule type="cellIs" dxfId="9779" priority="234" operator="equal">
      <formula>"Extremo"</formula>
    </cfRule>
    <cfRule type="cellIs" dxfId="9778" priority="235" operator="equal">
      <formula>"Alto"</formula>
    </cfRule>
    <cfRule type="cellIs" dxfId="9777" priority="236" operator="equal">
      <formula>"Moderado"</formula>
    </cfRule>
    <cfRule type="cellIs" dxfId="9776" priority="237" operator="equal">
      <formula>"Bajo"</formula>
    </cfRule>
  </conditionalFormatting>
  <conditionalFormatting sqref="AI39">
    <cfRule type="cellIs" dxfId="9775" priority="205" operator="equal">
      <formula>"Extremo"</formula>
    </cfRule>
    <cfRule type="cellIs" dxfId="9774" priority="206" operator="equal">
      <formula>"Alto"</formula>
    </cfRule>
    <cfRule type="cellIs" dxfId="9773" priority="207" operator="equal">
      <formula>"Moderado"</formula>
    </cfRule>
    <cfRule type="cellIs" dxfId="9772" priority="208" operator="equal">
      <formula>"Bajo"</formula>
    </cfRule>
  </conditionalFormatting>
  <conditionalFormatting sqref="AI46">
    <cfRule type="cellIs" dxfId="9771" priority="176" operator="equal">
      <formula>"Extremo"</formula>
    </cfRule>
    <cfRule type="cellIs" dxfId="9770" priority="177" operator="equal">
      <formula>"Alto"</formula>
    </cfRule>
    <cfRule type="cellIs" dxfId="9769" priority="178" operator="equal">
      <formula>"Moderado"</formula>
    </cfRule>
    <cfRule type="cellIs" dxfId="9768" priority="179" operator="equal">
      <formula>"Bajo"</formula>
    </cfRule>
  </conditionalFormatting>
  <conditionalFormatting sqref="AI53">
    <cfRule type="cellIs" dxfId="9767" priority="147" operator="equal">
      <formula>"Extremo"</formula>
    </cfRule>
    <cfRule type="cellIs" dxfId="9766" priority="148" operator="equal">
      <formula>"Alto"</formula>
    </cfRule>
    <cfRule type="cellIs" dxfId="9765" priority="149" operator="equal">
      <formula>"Moderado"</formula>
    </cfRule>
    <cfRule type="cellIs" dxfId="9764" priority="150" operator="equal">
      <formula>"Bajo"</formula>
    </cfRule>
  </conditionalFormatting>
  <conditionalFormatting sqref="AI60">
    <cfRule type="cellIs" dxfId="9763" priority="118" operator="equal">
      <formula>"Extremo"</formula>
    </cfRule>
    <cfRule type="cellIs" dxfId="9762" priority="119" operator="equal">
      <formula>"Alto"</formula>
    </cfRule>
    <cfRule type="cellIs" dxfId="9761" priority="120" operator="equal">
      <formula>"Moderado"</formula>
    </cfRule>
    <cfRule type="cellIs" dxfId="9760" priority="121" operator="equal">
      <formula>"Bajo"</formula>
    </cfRule>
  </conditionalFormatting>
  <conditionalFormatting sqref="AI67">
    <cfRule type="cellIs" dxfId="9759" priority="89" operator="equal">
      <formula>"Extremo"</formula>
    </cfRule>
    <cfRule type="cellIs" dxfId="9758" priority="90" operator="equal">
      <formula>"Alto"</formula>
    </cfRule>
    <cfRule type="cellIs" dxfId="9757" priority="91" operator="equal">
      <formula>"Moderado"</formula>
    </cfRule>
    <cfRule type="cellIs" dxfId="9756" priority="92" operator="equal">
      <formula>"Bajo"</formula>
    </cfRule>
  </conditionalFormatting>
  <conditionalFormatting sqref="AI74">
    <cfRule type="cellIs" dxfId="9755" priority="60" operator="equal">
      <formula>"Extremo"</formula>
    </cfRule>
    <cfRule type="cellIs" dxfId="9754" priority="61" operator="equal">
      <formula>"Alto"</formula>
    </cfRule>
    <cfRule type="cellIs" dxfId="9753" priority="62" operator="equal">
      <formula>"Moderado"</formula>
    </cfRule>
    <cfRule type="cellIs" dxfId="9752" priority="63" operator="equal">
      <formula>"Bajo"</formula>
    </cfRule>
  </conditionalFormatting>
  <conditionalFormatting sqref="AI81">
    <cfRule type="cellIs" dxfId="9751" priority="15" operator="equal">
      <formula>"Extremo"</formula>
    </cfRule>
    <cfRule type="cellIs" dxfId="9750" priority="16" operator="equal">
      <formula>"Alto"</formula>
    </cfRule>
    <cfRule type="cellIs" dxfId="9749" priority="17" operator="equal">
      <formula>"Moderado"</formula>
    </cfRule>
    <cfRule type="cellIs" dxfId="9748" priority="18" operator="equal">
      <formula>"Bajo"</formula>
    </cfRule>
  </conditionalFormatting>
  <conditionalFormatting sqref="AI88">
    <cfRule type="cellIs" dxfId="9747" priority="11" operator="equal">
      <formula>"Extremo"</formula>
    </cfRule>
    <cfRule type="cellIs" dxfId="9746" priority="12" operator="equal">
      <formula>"Alto"</formula>
    </cfRule>
    <cfRule type="cellIs" dxfId="9745" priority="13" operator="equal">
      <formula>"Moderado"</formula>
    </cfRule>
    <cfRule type="cellIs" dxfId="974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ENERO\[1. COPER - FO-CEDE5-DIGEC-487 Matriz para la Gestión Integral del Riesgo V.14F.xlsx]Opciones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ENERO\[1. COPER - FO-CEDE5-DIGEC-487 Matriz para la Gestión Integral del Riesgo V.14F.xlsx]Tabla Impacto'!#REF!</xm:f>
          </x14:formula1>
          <xm:sqref>M11:M94</xm:sqref>
        </x14:dataValidation>
        <x14:dataValidation type="list" allowBlank="1" showInputMessage="1" showErrorMessage="1">
          <x14:formula1>
            <xm:f>'D:\BACK UP 2026\RIESGOS DE INTEGRIDAD - 2026\MATRIZ ENVIÓ CEDE5 - ENERO\[1. COPER - FO-CEDE5-DIGEC-487 Matriz para la Gestión Integral del Riesgo V.14F.xlsx]Tabla Valoración controles'!#REF!</xm:f>
          </x14:formula1>
          <xm:sqref>X11:Y94 AA11:AC94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dimension ref="A1:BN94"/>
  <sheetViews>
    <sheetView zoomScale="85" zoomScaleNormal="85" workbookViewId="0">
      <selection activeCell="H11" sqref="H11:H1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126</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220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3.75" customHeight="1" thickBot="1">
      <c r="A7" s="262" t="s">
        <v>17</v>
      </c>
      <c r="B7" s="263"/>
      <c r="C7" s="263"/>
      <c r="D7" s="264"/>
      <c r="E7" s="265"/>
      <c r="F7" s="266" t="s">
        <v>221</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127</v>
      </c>
      <c r="C11" s="220" t="s">
        <v>77</v>
      </c>
      <c r="D11" s="220" t="s">
        <v>340</v>
      </c>
      <c r="E11" s="229" t="s">
        <v>334</v>
      </c>
      <c r="F11" s="229" t="s">
        <v>2069</v>
      </c>
      <c r="G11" s="229" t="s">
        <v>1125</v>
      </c>
      <c r="H11" s="302" t="str">
        <f>+CONCATENATE(E11," ",F11," ",G11)</f>
        <v>Posibilidad de afectación reputacional por corrupción al recibir o solicitar dádivas o beneficios a nombre propio o de terceros en la gestión de procesos disciplinarios y de responsabilidad administrativa en contravía del ordenamiento legal  a causa de falta de sentido de pertenencia Institucional</v>
      </c>
      <c r="I11" s="232" t="s">
        <v>341</v>
      </c>
      <c r="J11" s="218">
        <v>720</v>
      </c>
      <c r="K11" s="309" t="str">
        <f>IF(J11&lt;=0,"",IF(J11&lt;=3,"Muy Baja",IF(J11&lt;=34,"Baja",IF(J11&lt;=600,"Media",IF(J11&lt;=6000,"Alta","Muy Alta")))))</f>
        <v>Alta</v>
      </c>
      <c r="L11" s="305">
        <f>IF(K11="","",IF(K11="Muy Baja",0.2,IF(K11="Baja",0.4,IF(K11="Media",0.6,IF(K11="Alta",0.8,IF(K11="Muy Alta",1,))))))</f>
        <v>0.8</v>
      </c>
      <c r="M11" s="307" t="s">
        <v>338</v>
      </c>
      <c r="N11" s="303" t="str">
        <f>IF(NOT(ISERROR(MATCH(M11,'[35]Tabla Impacto'!$B$222:$B$224,0))),'[35]Tabla Impacto'!$F$224,M11)</f>
        <v xml:space="preserve">     El riesgo afecta la imagen de la entidad con algunos usuarios de relevancia frente al logro de los objetivos</v>
      </c>
      <c r="O11" s="309" t="str">
        <f>IF(OR(N11='[35]Tabla Impacto'!$C$12,N11='[35]Tabla Impacto'!$D$12),"Leve",IF(OR(N11='[35]Tabla Impacto'!$C$13,N11='[35]Tabla Impacto'!$D$13),"Menor",IF(OR(N11='[35]Tabla Impacto'!$C$14,N11='[35]Tabla Impacto'!$D$14),"Moderado",IF(OR(N11='[35]Tabla Impacto'!$C$15,N11='[35]Tabla Impacto'!$D$15),"Mayor",IF(OR(N11='[35]Tabla Impacto'!$C$16,N11='[35]Tabla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9" t="s">
        <v>1930</v>
      </c>
      <c r="T11" s="66" t="s">
        <v>1931</v>
      </c>
      <c r="U11" s="66" t="s">
        <v>1932</v>
      </c>
      <c r="V11" s="73" t="str">
        <f>+CONCATENATE(S11," ",T11," ",U11)</f>
        <v xml:space="preserve">Director de Asuntos Disciplinarios y Administrativos del Ejército
(DADAE)
Oficial de asuntos Disciplinarios y Administrativos
(OADAS)
Oficiales jurídicos de Comandos Funcionales, Comandos de Apoyo, BLICA
Los Oficiales Jurídicos y/o Asesores Jurídicos Militares o sus equivalentes del Ejército Nacional de División, Brigadas y Batallones verifican mensualmente las investigaciones disciplinarias y administrativas de acuerdo al cumplimiento de la ley 1476 de 2011 y la 1862 del 2017,  con el fin de evitar la inactividad o falencia en el adelantamiento de los procesos, en caso de  inactividad de alguna investigación se tomarían las acciones disciplinarias, por parte de los funcionarios competentes, dejando como evidencia de la verificación, el Acta de Reunión. </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IFERROR(LOOKUP(LOOKUP(2,1/(AD11:AD17&lt;&gt;""),AD11:AD17),'[35]Opciones Tratamiento'!$I$2:$I$6,'[35]Opciones Tratamiento'!$J$2:$J$6),"")</f>
        <v>Muy Baja</v>
      </c>
      <c r="AF11" s="41">
        <f>+AD11</f>
        <v>0.48</v>
      </c>
      <c r="AG11" s="313" t="str">
        <f>IFERROR(LOOKUP(LOOKUP(2,1/(AH11:AH17&lt;&gt;""),AH11:AH17),'[35]Opciones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75"/>
      <c r="AL11" s="65" t="s">
        <v>177</v>
      </c>
      <c r="AM11" s="65" t="s">
        <v>1126</v>
      </c>
      <c r="AN11" s="65" t="s">
        <v>222</v>
      </c>
      <c r="AO11" s="218" t="s">
        <v>59</v>
      </c>
      <c r="AP11" s="344"/>
      <c r="AQ11" s="335" t="s">
        <v>1127</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223</v>
      </c>
      <c r="T12" s="67" t="s">
        <v>224</v>
      </c>
      <c r="U12" s="67" t="s">
        <v>1933</v>
      </c>
      <c r="V12" s="68" t="str">
        <f t="shared" ref="V12:V17" si="0">+CONCATENATE(S12," ",T12," ",U12)</f>
        <v>El Director de Asuntos Disciplinarios y Administrativos del Ejército (DADAE)  valida mensualmente la asignación de expedientes de acuerdo a las competencias establecidas en la ley 1476 de 2011 y la 1862 del 2017,  con el fin de tener el registro de información que permita al custodio de las investigaciones tener certeza del lugar y estado en que se encuentran los procesos adelantados al interior de la institución, en caso de no haber sido asignados los expedientes se realizaran las anotaciones en el folio de vida de los funcionarios encargados de cumplir la actividad, dejando como evidencia de la validación, el acta de asignación de expedientes.</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0.6</v>
      </c>
      <c r="AI12" s="226"/>
      <c r="AJ12" s="228"/>
      <c r="AK12" s="4"/>
      <c r="AL12" s="64"/>
      <c r="AM12" s="64"/>
      <c r="AN12" s="64"/>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thickBot="1">
      <c r="A13" s="219"/>
      <c r="B13" s="221"/>
      <c r="C13" s="221"/>
      <c r="D13" s="221"/>
      <c r="E13" s="230"/>
      <c r="F13" s="230"/>
      <c r="G13" s="230"/>
      <c r="H13" s="231"/>
      <c r="I13" s="233"/>
      <c r="J13" s="219"/>
      <c r="K13" s="310"/>
      <c r="L13" s="306"/>
      <c r="M13" s="308"/>
      <c r="N13" s="304"/>
      <c r="O13" s="310"/>
      <c r="P13" s="306"/>
      <c r="Q13" s="312"/>
      <c r="R13" s="63" t="s">
        <v>98</v>
      </c>
      <c r="S13" s="67" t="s">
        <v>1934</v>
      </c>
      <c r="T13" s="67" t="s">
        <v>1931</v>
      </c>
      <c r="U13" s="67" t="s">
        <v>1935</v>
      </c>
      <c r="V13" s="68" t="str">
        <f t="shared" si="0"/>
        <v>El Director de Asuntos Disciplinarios y Administrativos del Ejército (DADAE), el Oficial de asuntos Disciplinarios y Administrativos (OADAS), Oficiales jurídicos de Comandos Funcionales, Comandos de Apoyo, BLICA
Los Oficiales Jurídicos y/o Asesores Jurídicos Militares o sus equivalentes del Ejército Nacional de División, Brigadas y Batallones  verifican mensualmente las investigaciones disciplinarias y administrativas de acuerdo al cumplimiento de la ley 1476 de 2011 y la 1862 del 2017,   con el fin de tener un registro en tiempo real del estado de los procesos disciplinarios y administrativos y a su vez evitar la inactividad o falencia en el adelantamiento de los procesos, en caso de no tener actualizado el sistema  se realizara la anotación en los folios de vida de los funcionarios encargados de actualizar el sistema SIJEN, dejando como evidencia de la verificación, un informe de auditoría interna del sistema.</v>
      </c>
      <c r="W13" s="47" t="str">
        <f t="shared" si="1"/>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0.6</v>
      </c>
      <c r="AI13" s="226"/>
      <c r="AJ13" s="228"/>
      <c r="AK13" s="4"/>
      <c r="AL13" s="63"/>
      <c r="AM13" s="67"/>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63"/>
      <c r="AM14" s="67"/>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63"/>
      <c r="AM15" s="67"/>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77</v>
      </c>
      <c r="D18" s="220" t="s">
        <v>340</v>
      </c>
      <c r="E18" s="229" t="s">
        <v>334</v>
      </c>
      <c r="F18" s="230" t="s">
        <v>1128</v>
      </c>
      <c r="G18" s="230" t="s">
        <v>1129</v>
      </c>
      <c r="H18" s="231" t="str">
        <f t="shared" ref="H18" si="6">+CONCATENATE(E18," ",F18," ",G18)</f>
        <v>Posibilidad de afectación reputacional por fraude interno en la implementación de lineamientos jurídicos que no estén acorde con la normatividad, jurisprudencia y políticas del sector seguridad y defensa   a causa de errores, omisiones, informes inexactos o descripciones incorrectas realizados con culpa o dolo para beneficio personal o de terceros</v>
      </c>
      <c r="I18" s="232" t="s">
        <v>341</v>
      </c>
      <c r="J18" s="218">
        <v>130</v>
      </c>
      <c r="K18" s="310" t="str">
        <f>IF(J18&lt;=0,"",IF(J18&lt;=3,"Muy Baja",IF(J18&lt;=34,"Baja",IF(J18&lt;=600,"Media",IF(J18&lt;=6000,"Alta","Muy Alta")))))</f>
        <v>Media</v>
      </c>
      <c r="L18" s="306">
        <f>IF(K18="","",IF(K18="Muy Baja",0.2,IF(K18="Baja",0.4,IF(K18="Media",0.6,IF(K18="Alta",0.8,IF(K18="Muy Alta",1,))))))</f>
        <v>0.6</v>
      </c>
      <c r="M18" s="314" t="s">
        <v>338</v>
      </c>
      <c r="N18" s="304" t="str">
        <f>IF(NOT(ISERROR(MATCH(M18,'[35]Tabla Impacto'!$B$222:$B$224,0))),'[35]Tabla Impacto'!$F$224,M18)</f>
        <v xml:space="preserve">     El riesgo afecta la imagen de la entidad con algunos usuarios de relevancia frente al logro de los objetivos</v>
      </c>
      <c r="O18" s="310" t="str">
        <f>IF(OR(N18='[35]Tabla Impacto'!$C$12,N18='[35]Tabla Impacto'!$D$12),"Leve",IF(OR(N18='[35]Tabla Impacto'!$C$13,N18='[35]Tabla Impacto'!$D$13),"Menor",IF(OR(N18='[35]Tabla Impacto'!$C$14,N18='[35]Tabla Impacto'!$D$14),"Moderado",IF(OR(N18='[35]Tabla Impacto'!$C$15,N18='[35]Tabla Impacto'!$D$15),"Mayor",IF(OR(N18='[35]Tabla Impacto'!$C$16,N18='[35]Tabla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7" t="s">
        <v>1130</v>
      </c>
      <c r="T18" s="64" t="s">
        <v>1131</v>
      </c>
      <c r="U18" s="64" t="s">
        <v>1936</v>
      </c>
      <c r="V18" s="68" t="str">
        <f>+CONCATENATE(S18," ",T18," ",U18)</f>
        <v>El Director de Planeación y Políticas Jurídicas - DIPOJ. valida trimestralmente las políticas jurídicas emitidas por el Comando General de las Fuerzas Militares, con el fin de implementar dichas políticas al interior de la Fuerza de acuerdo con la normatividad vigente, en caso de  encontrar inconsistencia en algún lineamiento emitido, se informa al Comando superior para subsanar las novedades encontradas y mitigar su impacto, dejando como evidencia de la validación el oficio donde se solicita la información.</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IFERROR(LOOKUP(LOOKUP(2,1/(AD18:AD24&lt;&gt;""),AD18:AD24),'[35]Opciones Tratamiento'!$I$2:$I$6,'[35]Opciones Tratamiento'!$J$2:$J$6),"")</f>
        <v>Muy Baja</v>
      </c>
      <c r="AF18" s="48">
        <f t="shared" si="5"/>
        <v>0.36</v>
      </c>
      <c r="AG18" s="224" t="str">
        <f>IFERROR(LOOKUP(LOOKUP(2,1/(AH18:AH24&lt;&gt;""),AH18:AH24),'[35]Opciones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63" t="s">
        <v>177</v>
      </c>
      <c r="AM18" s="64" t="s">
        <v>1132</v>
      </c>
      <c r="AN18" s="64" t="s">
        <v>1133</v>
      </c>
      <c r="AO18" s="219" t="s">
        <v>59</v>
      </c>
      <c r="AP18" s="344"/>
      <c r="AQ18" s="337" t="s">
        <v>1134</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63" t="s">
        <v>96</v>
      </c>
      <c r="S19" s="64" t="s">
        <v>1130</v>
      </c>
      <c r="T19" s="64" t="s">
        <v>1937</v>
      </c>
      <c r="U19" s="64" t="s">
        <v>1938</v>
      </c>
      <c r="V19" s="68" t="str">
        <f>+CONCATENATE(S19," ",T19," ",U19)</f>
        <v>El Director de Planeación y Políticas Jurídicas - DIPOJ. verifica de manera mensual (permanentemente) los lineamientos emitidos por las Direcciones del Departamento Jurídico Integral con el fin de que toda política se encuentre acorde con la normatividad,  jurisprudencia y doctrina vigentes y que cuente con la revisión de DIPOJ, en caso de  encontrar inconsistencias se realiza oficio a la dirección que elaboro el producto con el fin que se acaten las recomendaciones jurídicas, dejando como evidencia de la verificación un documento donde se envían observaciones a la Dirección.</v>
      </c>
      <c r="W19" s="47" t="str">
        <f t="shared" si="1"/>
        <v>Probabilidad</v>
      </c>
      <c r="X19" s="69" t="s">
        <v>53</v>
      </c>
      <c r="Y19" s="69" t="s">
        <v>203</v>
      </c>
      <c r="Z19" s="48" t="str">
        <f t="shared" ref="Z19" si="7">IF(AND(X19="Preventivo",Y19="Automático"),"50%",IF(AND(X19="Preventivo",Y19="Manual"),"40%",IF(AND(X19="Detectivo",Y19="Automático"),"40%",IF(AND(X19="Detectivo",Y19="Manual"),"30%",IF(AND(X19="Correctivo",Y19="Automático"),"35%",IF(AND(X19="Correctivo",Y19="Manual"),"25%",""))))))</f>
        <v>50%</v>
      </c>
      <c r="AA19" s="69" t="s">
        <v>55</v>
      </c>
      <c r="AB19" s="69" t="s">
        <v>56</v>
      </c>
      <c r="AC19" s="69" t="s">
        <v>57</v>
      </c>
      <c r="AD19" s="49">
        <f t="shared" ref="AD19:AD24" si="8">IFERROR(IF(AND(W18="Probabilidad",W19="Probabilidad"),(AF18-(+AF18*Z19)),IF(W19="Probabilidad",(L18-(+L18*Z19)),IF(W19="Impacto",AF18,""))),"")</f>
        <v>0.18</v>
      </c>
      <c r="AE19" s="224"/>
      <c r="AF19" s="48">
        <f t="shared" si="5"/>
        <v>0.18</v>
      </c>
      <c r="AG19" s="224"/>
      <c r="AH19" s="50">
        <f>IFERROR(IF(AND(W18="Impacto",W19="Impacto"),(AH18-(+AH18*Z19)),IF(W19="Impacto",(P18-(+P18*Z19)),IF(W19="Probabilidad",AH18,""))),"")</f>
        <v>0.6</v>
      </c>
      <c r="AI19" s="226"/>
      <c r="AJ19" s="228"/>
      <c r="AK19" s="4"/>
      <c r="AL19" s="63"/>
      <c r="AM19" s="123"/>
      <c r="AN19" s="124"/>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63" t="s">
        <v>98</v>
      </c>
      <c r="S20" s="64" t="s">
        <v>1130</v>
      </c>
      <c r="T20" s="64" t="s">
        <v>1135</v>
      </c>
      <c r="U20" s="64" t="s">
        <v>1136</v>
      </c>
      <c r="V20" s="68" t="str">
        <f>+CONCATENATE(S20," ",T20," ",U20)</f>
        <v>El Director de Planeación y Políticas Jurídicas - DIPOJ. valida semestralmente el conocimiento del personal militar de oficiales abogados del cuerpo administrativo que hace parte del sistema jurídico de la fuerza en cuanto a las políticas jurídicas implementadas por el Departamento Jurídico Integral según procedimiento código p-jempp-cede11-430 con el propósito de evitar errores, omisiones, informes inexactos o descripciones incorrectas en los lineamientos emitidos, en caso de  que la evaluación se pierda se informa al comando superior del personal que perdió la evaluación con el fin que la autoridad evaluadora realice una anotación administrativa en el folio de vida del personal que perdió evaluación, dejando como evidencia de la validación, el informe al término de la  evaluación.</v>
      </c>
      <c r="W20" s="47" t="str">
        <f t="shared" si="1"/>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si="8"/>
        <v>0.108</v>
      </c>
      <c r="AE20" s="224"/>
      <c r="AF20" s="48">
        <f t="shared" si="5"/>
        <v>0.108</v>
      </c>
      <c r="AG20" s="224"/>
      <c r="AH20" s="50">
        <f>IFERROR(IF(AND(W18="Impacto",W19="Impacto",W20="Impacto"),(AH19-(+AH19*Z20)),IF(W20="Impacto",(P18-(+P18*Z20)),IF(W20="Probabilidad",AH19,""))),"")</f>
        <v>0.6</v>
      </c>
      <c r="AI20" s="226"/>
      <c r="AJ20" s="228"/>
      <c r="AK20" s="4"/>
      <c r="AL20" s="63"/>
      <c r="AM20" s="67"/>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+CONCATENATE(S21," ",T21," ",U21)</f>
        <v xml:space="preserve">  </v>
      </c>
      <c r="W21" s="47" t="str">
        <f t="shared" si="1"/>
        <v/>
      </c>
      <c r="X21" s="69"/>
      <c r="Y21" s="69"/>
      <c r="Z21" s="48" t="str">
        <f t="shared" ref="Z21" si="9">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ref="V22:V24" si="10">+CONCATENATE(S22," ",T22," ",U22)</f>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4"/>
      <c r="AL22" s="63"/>
      <c r="AM22" s="67"/>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10"/>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10"/>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1137</v>
      </c>
      <c r="D25" s="220" t="s">
        <v>322</v>
      </c>
      <c r="E25" s="229" t="s">
        <v>334</v>
      </c>
      <c r="F25" s="230" t="s">
        <v>1939</v>
      </c>
      <c r="G25" s="230" t="s">
        <v>1940</v>
      </c>
      <c r="H25" s="231" t="str">
        <f t="shared" ref="H25" si="11">+CONCATENATE(E25," ",F25," ",G25)</f>
        <v>Posibilidad de afectación reputacional por omitir o desconocer las acciones frente a las quejas y/o denuncias en temáticas propias de Derechos humanos e infracciones al DIH debido al  incumplimiento del seguimiento de quejas y/o por omisión de la interposición de la denuncia contra Grupos Armados Organizados (GAO) por eventos de violación a los derechos humanos e infracción al DIH.</v>
      </c>
      <c r="I25" s="232" t="s">
        <v>324</v>
      </c>
      <c r="J25" s="218">
        <v>291</v>
      </c>
      <c r="K25" s="310" t="str">
        <f>IF(J25&lt;=0,"",IF(J25&lt;=3,"Muy Baja",IF(J25&lt;=34,"Baja",IF(J25&lt;=600,"Media",IF(J25&lt;=6000,"Alta","Muy Alta")))))</f>
        <v>Media</v>
      </c>
      <c r="L25" s="306">
        <f>IF(K25="","",IF(K25="Muy Baja",0.2,IF(K25="Baja",0.4,IF(K25="Media",0.6,IF(K25="Alta",0.8,IF(K25="Muy Alta",1,))))))</f>
        <v>0.6</v>
      </c>
      <c r="M25" s="314" t="s">
        <v>351</v>
      </c>
      <c r="N25" s="304" t="str">
        <f>IF(NOT(ISERROR(MATCH(M25,'[35]Tabla Impacto'!$B$222:$B$224,0))),'[35]Tabla Impacto'!$F$224,M25)</f>
        <v xml:space="preserve">     El riesgo afecta la imagen de la entidad a nivel nacional, con efecto publicitarios sostenible a nivel país</v>
      </c>
      <c r="O25" s="310" t="str">
        <f>IF(OR(N25='[35]Tabla Impacto'!$C$12,N25='[35]Tabla Impacto'!$D$12),"Leve",IF(OR(N25='[35]Tabla Impacto'!$C$13,N25='[35]Tabla Impacto'!$D$13),"Menor",IF(OR(N25='[35]Tabla Impacto'!$C$14,N25='[35]Tabla Impacto'!$D$14),"Moderado",IF(OR(N25='[35]Tabla Impacto'!$C$15,N25='[35]Tabla Impacto'!$D$15),"Mayor",IF(OR(N25='[35]Tabla Impacto'!$C$16,N25='[35]Tabla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63" t="s">
        <v>94</v>
      </c>
      <c r="S25" s="67" t="s">
        <v>1138</v>
      </c>
      <c r="T25" s="52" t="s">
        <v>1139</v>
      </c>
      <c r="U25" s="67" t="s">
        <v>1941</v>
      </c>
      <c r="V25" s="68" t="str">
        <f>+CONCATENATE(S25," ",T25," ",U25)</f>
        <v>El Director de Derecho Operacional y Derechos Humanos, verifica trimestralmente el estado del tramite de las quejas en temáticas propias del Derecho Operacional, DD.HH y DIH que se hayan presentado en los términos establecidos de las unidades del escalón táctico  mediante Directiva N° 00000045 del 2020, con la finalidad  de evidenciar el cumplimiento de la gestión en el trámite de las quejas, en caso de detectar retrasos en dicho trámite por las unidades se hace el llamado de atención por el retraso del cumplimiento a  los términos  de ley correspondientes, dejando como evidencia de la verificación documental, un informe.</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0.36</v>
      </c>
      <c r="AE25" s="224" t="str">
        <f>IFERROR(LOOKUP(LOOKUP(2,1/(AD25:AD31&lt;&gt;""),AD25:AD31),'[35]Opciones Tratamiento'!$I$2:$I$6,'[35]Opciones Tratamiento'!$J$2:$J$6),"")</f>
        <v>Muy Baja</v>
      </c>
      <c r="AF25" s="48">
        <f>+AD25</f>
        <v>0.36</v>
      </c>
      <c r="AG25" s="224" t="str">
        <f>IFERROR(LOOKUP(LOOKUP(2,1/(AH25:AH31&lt;&gt;""),AH25:AH31),'[35]Opciones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c r="AK25" s="4"/>
      <c r="AL25" s="63" t="s">
        <v>177</v>
      </c>
      <c r="AM25" s="67" t="s">
        <v>1140</v>
      </c>
      <c r="AN25" s="67" t="s">
        <v>1141</v>
      </c>
      <c r="AO25" s="219" t="s">
        <v>59</v>
      </c>
      <c r="AP25" s="344"/>
      <c r="AQ25" s="337" t="s">
        <v>1142</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t="s">
        <v>96</v>
      </c>
      <c r="S26" s="52" t="s">
        <v>1942</v>
      </c>
      <c r="T26" s="52" t="s">
        <v>1143</v>
      </c>
      <c r="U26" s="52" t="s">
        <v>1943</v>
      </c>
      <c r="V26" s="68" t="str">
        <f>+CONCATENATE(S26," ",T26," ",U26)</f>
        <v>Los Oficiales Jurídicos y/o Asesores Jurídicos Militares o sus equivalentes del Ejército Nacional de División, Brigadas y Batallones verifican mensualmente el estado del tramite de las quejas en temáticas propias del Derecho Operacional, DD.HH y DIH que se hayan presentado en los términos establecidos mediante Directiva N° 00000045 del 2020,  con la finalidad  de evidenciar las actuaciones realizadas dentro del proceso, en caso de detectar el no cumplimiento de dicha actuación la unidad debe realizar un llamado de atención a sus unidades subalternas, dejando como evidencia de la verificación documental, un informe.</v>
      </c>
      <c r="W26" s="47" t="str">
        <f t="shared" si="1"/>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0.216</v>
      </c>
      <c r="AE26" s="224"/>
      <c r="AF26" s="48">
        <f t="shared" ref="AF26" si="14">+AD26</f>
        <v>0.216</v>
      </c>
      <c r="AG26" s="224"/>
      <c r="AH26" s="50">
        <f>IFERROR(IF(AND(W25="Impacto",W26="Impacto"),(AH25-(+AH25*Z26)),IF(W26="Impacto",(P25-(+P25*Z26)),IF(W26="Probabilidad",AH25,""))),"")</f>
        <v>1</v>
      </c>
      <c r="AI26" s="226"/>
      <c r="AJ26" s="228"/>
      <c r="AK26" s="4"/>
      <c r="AL26" s="63" t="s">
        <v>204</v>
      </c>
      <c r="AM26" s="67" t="s">
        <v>1944</v>
      </c>
      <c r="AN26" s="67" t="s">
        <v>1144</v>
      </c>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t="s">
        <v>98</v>
      </c>
      <c r="S27" s="52" t="s">
        <v>1942</v>
      </c>
      <c r="T27" s="52" t="s">
        <v>1145</v>
      </c>
      <c r="U27" s="52" t="s">
        <v>1945</v>
      </c>
      <c r="V27" s="68" t="str">
        <f t="shared" ref="V27:V31" si="15">+CONCATENATE(S27," ",T27," ",U27)</f>
        <v>Los Oficiales Jurídicos y/o Asesores Jurídicos Militares o sus equivalentes del Ejército Nacional de División, Brigadas y Batallones  verifican mensualmente la información de la queja de acuerdo a la Directiva N° 00000045 de 2020,  con el propósito de conocer la trazabilidad de la queja, en caso de encontrar inconsistencias en la información se devuelve para que se corrijan las observaciones, dejando como evidencia de la verificación documental, las fichas técnicas actualizadas (históricas y allegadas activas).</v>
      </c>
      <c r="W27" s="47" t="str">
        <f t="shared" si="1"/>
        <v>Probabilidad</v>
      </c>
      <c r="X27" s="69" t="s">
        <v>53</v>
      </c>
      <c r="Y27" s="69" t="s">
        <v>54</v>
      </c>
      <c r="Z27" s="48" t="str">
        <f>IF(AND(X27="Preventivo",Y27="Automático"),"50%",IF(AND(X27="Preventivo",Y27="Manual"),"40%",IF(AND(X27="Detectivo",Y27="Automático"),"40%",IF(AND(X27="Detectivo",Y27="Manual"),"30%",IF(AND(X27="Correctivo",Y27="Automático"),"35%",IF(AND(X27="Correctivo",Y27="Manual"),"25%",""))))))</f>
        <v>40%</v>
      </c>
      <c r="AA27" s="69" t="s">
        <v>55</v>
      </c>
      <c r="AB27" s="69" t="s">
        <v>56</v>
      </c>
      <c r="AC27" s="69" t="s">
        <v>57</v>
      </c>
      <c r="AD27" s="49">
        <f t="shared" si="13"/>
        <v>0.12959999999999999</v>
      </c>
      <c r="AE27" s="224"/>
      <c r="AF27" s="48">
        <f>+AD27</f>
        <v>0.12959999999999999</v>
      </c>
      <c r="AG27" s="224"/>
      <c r="AH27" s="50">
        <f>IFERROR(IF(AND(W25="Impacto",W26="Impacto",W27="Impacto"),(AH26-(+AH26*Z27)),IF(W27="Impacto",(P25-(+P25*Z27)),IF(W27="Probabilidad",AH26,""))),"")</f>
        <v>1</v>
      </c>
      <c r="AI27" s="226"/>
      <c r="AJ27" s="228"/>
      <c r="AK27" s="4"/>
      <c r="AL27" s="63"/>
      <c r="AM27" s="67"/>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t="s">
        <v>99</v>
      </c>
      <c r="S28" s="52" t="s">
        <v>1946</v>
      </c>
      <c r="T28" s="52" t="s">
        <v>1146</v>
      </c>
      <c r="U28" s="52" t="s">
        <v>1947</v>
      </c>
      <c r="V28" s="68" t="str">
        <f t="shared" si="15"/>
        <v>El Director de Derecho Operacional  y Derechos  Humanos y Los Oficiales Jurídicos y/o Asesores Jurídicos Militares o sus equivalentes del Ejército Nacional de División, Brigadas y Batallones verifican mensualmente las quejas por presuntas violaciones a los Derechos Humanos e Infracción al DIH atribuidas al personal militar del Ejército Nacional de acuerdo a la Directiva N°00000045 de 2020  anexo "B" con el propósito de realizar un análisis estadístico sistematizado y porcentual izado, de lugares, actuaciones, conductas, acciones, respecto al trámite de las  quejas  históricas y allegadas por las  Unidades, en caso de encontrar información desactualizada o errada, se devuelve para que se corrijan las observaciones dejando como evidencia de la verificación, la base de datos o la actualización del Centro de Información, Difusión y Análisis Jurídico del Ejército Nacional (CIDAJE módulo quejas).</v>
      </c>
      <c r="W28" s="47" t="str">
        <f t="shared" si="1"/>
        <v>Probabilidad</v>
      </c>
      <c r="X28" s="69" t="s">
        <v>53</v>
      </c>
      <c r="Y28" s="69" t="s">
        <v>54</v>
      </c>
      <c r="Z28" s="48" t="str">
        <f t="shared" ref="Z28" si="16">IF(AND(X28="Preventivo",Y28="Automático"),"50%",IF(AND(X28="Preventivo",Y28="Manual"),"40%",IF(AND(X28="Detectivo",Y28="Automático"),"40%",IF(AND(X28="Detectivo",Y28="Manual"),"30%",IF(AND(X28="Correctivo",Y28="Automático"),"35%",IF(AND(X28="Correctivo",Y28="Manual"),"25%",""))))))</f>
        <v>40%</v>
      </c>
      <c r="AA28" s="69" t="s">
        <v>55</v>
      </c>
      <c r="AB28" s="69" t="s">
        <v>56</v>
      </c>
      <c r="AC28" s="69" t="s">
        <v>57</v>
      </c>
      <c r="AD28" s="49">
        <f t="shared" si="13"/>
        <v>7.7759999999999996E-2</v>
      </c>
      <c r="AE28" s="224"/>
      <c r="AF28" s="48">
        <f t="shared" ref="AF28" si="17">+AD28</f>
        <v>7.7759999999999996E-2</v>
      </c>
      <c r="AG28" s="224"/>
      <c r="AH28" s="50">
        <f>IFERROR(IF(AND(W27="Impacto",W28="Impacto"),(AH27-(+AH27*Z28)),IF(W28="Impacto",(P25-(+P25*Z28)),IF(W28="Probabilidad",AH27,""))),"")</f>
        <v>1</v>
      </c>
      <c r="AI28" s="226"/>
      <c r="AJ28" s="228"/>
      <c r="AK28" s="4"/>
      <c r="AL28" s="63"/>
      <c r="AM28" s="67"/>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t="s">
        <v>131</v>
      </c>
      <c r="S29" s="52" t="s">
        <v>1942</v>
      </c>
      <c r="T29" s="52" t="s">
        <v>1147</v>
      </c>
      <c r="U29" s="52" t="s">
        <v>1148</v>
      </c>
      <c r="V29" s="68" t="str">
        <f t="shared" si="15"/>
        <v xml:space="preserve">Los Oficiales Jurídicos y/o Asesores Jurídicos Militares o sus equivalentes del Ejército Nacional de División, Brigadas y Batallones validan mensualmente los eventos que llevaron a cabo la interposición de las denuncias ante la Fiscalía General de la Nación, de acuerdo a la Directiva N° 00000045 de 2020,  con el propósito de verificar que los eventos registrados, tengan su respectiva denuncia, en caso de encontrar inconsistencias en la información se devuelve para que se corrijan las observaciones, dejando como evidencia de la validación, un informe y la base de datos con la información de los eventos que fueron denunciados.  </v>
      </c>
      <c r="W29" s="47" t="str">
        <f t="shared" si="1"/>
        <v>Probabilidad</v>
      </c>
      <c r="X29" s="69" t="s">
        <v>53</v>
      </c>
      <c r="Y29" s="69" t="s">
        <v>54</v>
      </c>
      <c r="Z29" s="48" t="str">
        <f>IF(AND(X29="Preventivo",Y29="Automático"),"50%",IF(AND(X29="Preventivo",Y29="Manual"),"40%",IF(AND(X29="Detectivo",Y29="Automático"),"40%",IF(AND(X29="Detectivo",Y29="Manual"),"30%",IF(AND(X29="Correctivo",Y29="Automático"),"35%",IF(AND(X29="Correctivo",Y29="Manual"),"25%",""))))))</f>
        <v>40%</v>
      </c>
      <c r="AA29" s="69" t="s">
        <v>55</v>
      </c>
      <c r="AB29" s="69" t="s">
        <v>56</v>
      </c>
      <c r="AC29" s="69" t="s">
        <v>57</v>
      </c>
      <c r="AD29" s="49">
        <f t="shared" si="13"/>
        <v>4.6655999999999996E-2</v>
      </c>
      <c r="AE29" s="224"/>
      <c r="AF29" s="48">
        <f>+AD29</f>
        <v>4.6655999999999996E-2</v>
      </c>
      <c r="AG29" s="224"/>
      <c r="AH29" s="50">
        <f>IFERROR(IF(AND(W28="Impacto",W29="Impacto"),(AH28-(+AH28*Z29)),IF(W29="Impacto",(P25-(+P25*Z29)),IF(W29="Probabilidad",AH28,""))),"")</f>
        <v>1</v>
      </c>
      <c r="AI29" s="226"/>
      <c r="AJ29" s="228"/>
      <c r="AK29" s="4"/>
      <c r="AL29" s="63"/>
      <c r="AM29" s="67"/>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4"/>
      <c r="AL30" s="63"/>
      <c r="AM30" s="67"/>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4"/>
      <c r="AL31" s="63"/>
      <c r="AM31" s="67"/>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77</v>
      </c>
      <c r="D32" s="220" t="s">
        <v>322</v>
      </c>
      <c r="E32" s="229" t="s">
        <v>334</v>
      </c>
      <c r="F32" s="230" t="s">
        <v>1149</v>
      </c>
      <c r="G32" s="230" t="s">
        <v>1150</v>
      </c>
      <c r="H32" s="231" t="str">
        <f t="shared" ref="H32" si="18">+CONCATENATE(E32," ",F32," ",G32)</f>
        <v>Posibilidad de afectación reputacional por prescripción o caducidad de acciones disciplinarias o de responsabilidad administrativa debido a un inadecuado cumplimiento de términos procesales</v>
      </c>
      <c r="I32" s="232" t="s">
        <v>324</v>
      </c>
      <c r="J32" s="218">
        <v>720</v>
      </c>
      <c r="K32" s="310" t="str">
        <f>IF(J32&lt;=0,"",IF(J32&lt;=3,"Muy Baja",IF(J32&lt;=34,"Baja",IF(J32&lt;=600,"Media",IF(J32&lt;=6000,"Alta","Muy Alta")))))</f>
        <v>Alta</v>
      </c>
      <c r="L32" s="306">
        <f>IF(K32="","",IF(K32="Muy Baja",0.2,IF(K32="Baja",0.4,IF(K32="Media",0.6,IF(K32="Alta",0.8,IF(K32="Muy Alta",1,))))))</f>
        <v>0.8</v>
      </c>
      <c r="M32" s="314" t="s">
        <v>338</v>
      </c>
      <c r="N32" s="304" t="str">
        <f>IF(NOT(ISERROR(MATCH(M32,'[35]Tabla Impacto'!$B$222:$B$224,0))),'[35]Tabla Impacto'!$F$224,M32)</f>
        <v xml:space="preserve">     El riesgo afecta la imagen de la entidad con algunos usuarios de relevancia frente al logro de los objetivos</v>
      </c>
      <c r="O32" s="310" t="str">
        <f>IF(OR(N32='[35]Tabla Impacto'!$C$12,N32='[35]Tabla Impacto'!$D$12),"Leve",IF(OR(N32='[35]Tabla Impacto'!$C$13,N32='[35]Tabla Impacto'!$D$13),"Menor",IF(OR(N32='[35]Tabla Impacto'!$C$14,N32='[35]Tabla Impacto'!$D$14),"Moderado",IF(OR(N32='[35]Tabla Impacto'!$C$15,N32='[35]Tabla Impacto'!$D$15),"Mayor",IF(OR(N32='[35]Tabla Impacto'!$C$16,N32='[35]Tabla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1151</v>
      </c>
      <c r="T32" s="52" t="s">
        <v>1152</v>
      </c>
      <c r="U32" s="67" t="s">
        <v>1153</v>
      </c>
      <c r="V32" s="68" t="str">
        <f>+CONCATENATE(S32," ",T32," ",U32)</f>
        <v>El Director de Asuntos Disciplinarios y Administrativos del Ejército (DADAE),    verifica mensualmente el cumplimiento de los lineamientos emitidos sobre temáticas correspondientes a asuntos disciplinarios y administrativos, de conformidad con las necesidades presentadas por parte de las dependencias y unidades militares, en cumplimiento del  Plan anual vigente emitido por la Dirección de Asuntos Disciplinarios y Administrativos del Ejército,   con la finalidad de unificar criterios y fortalecer la aplicación de la ley 1862 del 2017 y ley 1476 del 2011, en caso de  incumplimiento a los lineamientos por parte la unidades se tomarían las acciones disciplinarias, por parte de los funcionarios competentes, dejando como evidencia de la verificación, boletines, circulares o conceptos.</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0.48</v>
      </c>
      <c r="AE32" s="224" t="str">
        <f>IFERROR(LOOKUP(LOOKUP(2,1/(AD32:AD38&lt;&gt;""),AD32:AD38),'[35]Opciones Tratamiento'!$I$2:$I$6,'[35]Opciones Tratamiento'!$J$2:$J$6),"")</f>
        <v>Muy Baja</v>
      </c>
      <c r="AF32" s="48">
        <f>+AD32</f>
        <v>0.48</v>
      </c>
      <c r="AG32" s="224" t="str">
        <f>IFERROR(LOOKUP(LOOKUP(2,1/(AH32:AH38&lt;&gt;""),AH32:AH38),'[35]Opciones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c r="AK32" s="4"/>
      <c r="AL32" s="63" t="s">
        <v>177</v>
      </c>
      <c r="AM32" s="67" t="s">
        <v>1154</v>
      </c>
      <c r="AN32" s="52" t="s">
        <v>1948</v>
      </c>
      <c r="AO32" s="219" t="s">
        <v>59</v>
      </c>
      <c r="AP32" s="344"/>
      <c r="AQ32" s="337" t="s">
        <v>1155</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t="s">
        <v>96</v>
      </c>
      <c r="S33" s="52" t="s">
        <v>1949</v>
      </c>
      <c r="T33" s="52" t="s">
        <v>1156</v>
      </c>
      <c r="U33" s="52" t="s">
        <v>1950</v>
      </c>
      <c r="V33" s="68" t="str">
        <f>+CONCATENATE(S33," ",T33," ",U33)</f>
        <v>El Director de Asuntos Disciplinarios y Administrativos del Ejército (DADAE), el Oficial de Asuntos Disciplinarios y Administrativos (OADAS), Oficiales jurídicos de Comandos Funcionales, Comandos de Apoyo, BLICA y Los Oficiales Jurídicos y/o Asesores Jurídicos Militares o sus equivalentes del Ejército Nacional de División, Brigadas y Batallones comparan mensualmente la gestión realizada en materia disciplinaria y administrativa conforme a los registros consignados en el Sistema de Información Jurídica del Ejército Nacional (SIJEN),  con las fechas de apertura de las investigaciones,  con la finalidad de verificar el termino de prescripción, en caso de no haber sido asignados los expedientes se realizaran las anotaciones en el folio de vida de los funcionarios encargados de cumplir la actividad, dejando como evidencia de la comparación, un informe de auditoría interna del sistema.</v>
      </c>
      <c r="W33" s="47" t="str">
        <f t="shared" si="1"/>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t="s">
        <v>55</v>
      </c>
      <c r="AB33" s="69" t="s">
        <v>56</v>
      </c>
      <c r="AC33" s="69"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0.6</v>
      </c>
      <c r="AI33" s="226"/>
      <c r="AJ33" s="228"/>
      <c r="AK33" s="4"/>
      <c r="AL33" s="63"/>
      <c r="AM33" s="67"/>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t="s">
        <v>98</v>
      </c>
      <c r="S34" s="52" t="s">
        <v>1157</v>
      </c>
      <c r="T34" s="52" t="s">
        <v>1158</v>
      </c>
      <c r="U34" s="52" t="s">
        <v>1951</v>
      </c>
      <c r="V34" s="68" t="str">
        <f t="shared" ref="V34:V38" si="22">+CONCATENATE(S34," ",T34," ",U34)</f>
        <v>El Director de Asuntos Disciplinarios y Administrativos del Ejército (DADAE),   verifica mensualmente el estado de las investigaciones en cumplimiento de la Ley 1862 de 2017, y 1476 del 2011,   con el fin de evitar la inactividad o falencia en el adelantamiento de los procesos realizando reuniones de asignación de procesos, de vigilancia, control y seguimiento, en caso de encontrar alguna inactividad de las investigaciones se tomarían las acciones disciplinarias, por parte de los funcionarios competentes, dejando como evidencia de la verificación un acta de asignación.</v>
      </c>
      <c r="W34" s="47" t="str">
        <f t="shared" si="1"/>
        <v>Probabilidad</v>
      </c>
      <c r="X34" s="69" t="s">
        <v>53</v>
      </c>
      <c r="Y34" s="69" t="s">
        <v>54</v>
      </c>
      <c r="Z34" s="48" t="str">
        <f>IF(AND(X34="Preventivo",Y34="Automático"),"50%",IF(AND(X34="Preventivo",Y34="Manual"),"40%",IF(AND(X34="Detectivo",Y34="Automático"),"40%",IF(AND(X34="Detectivo",Y34="Manual"),"30%",IF(AND(X34="Correctivo",Y34="Automático"),"35%",IF(AND(X34="Correctivo",Y34="Manual"),"25%",""))))))</f>
        <v>40%</v>
      </c>
      <c r="AA34" s="69" t="s">
        <v>55</v>
      </c>
      <c r="AB34" s="69" t="s">
        <v>56</v>
      </c>
      <c r="AC34" s="69" t="s">
        <v>57</v>
      </c>
      <c r="AD34" s="49">
        <f t="shared" si="20"/>
        <v>0.17279999999999998</v>
      </c>
      <c r="AE34" s="224"/>
      <c r="AF34" s="48">
        <f>+AD34</f>
        <v>0.17279999999999998</v>
      </c>
      <c r="AG34" s="224"/>
      <c r="AH34" s="50">
        <f>IFERROR(IF(AND(W32="Impacto",W33="Impacto",W34="Impacto"),(AH33-(+AH33*Z34)),IF(W34="Impacto",(P32-(+P32*Z34)),IF(W34="Probabilidad",AH33,""))),"")</f>
        <v>0.6</v>
      </c>
      <c r="AI34" s="226"/>
      <c r="AJ34" s="228"/>
      <c r="AK34" s="4"/>
      <c r="AL34" s="63"/>
      <c r="AM34" s="67"/>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4"/>
      <c r="AL35" s="63"/>
      <c r="AM35" s="67"/>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4"/>
      <c r="AL36" s="63"/>
      <c r="AM36" s="67"/>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IF(NOT(ISERROR(MATCH(M39,'[35]Tabla Impacto'!$B$222:$B$224,0))),'[35]Tabla Impacto'!$F$224,M39)</f>
        <v>0</v>
      </c>
      <c r="O39" s="310" t="str">
        <f>IF(OR(N39='[35]Tabla Impacto'!$C$12,N39='[35]Tabla Impacto'!$D$12),"Leve",IF(OR(N39='[35]Tabla Impacto'!$C$13,N39='[35]Tabla Impacto'!$D$13),"Menor",IF(OR(N39='[35]Tabla Impacto'!$C$14,N39='[35]Tabla Impacto'!$D$14),"Moderado",IF(OR(N39='[35]Tabla Impacto'!$C$15,N39='[35]Tabla Impacto'!$D$15),"Mayor",IF(OR(N39='[35]Tabla Impacto'!$C$16,N39='[35]Tabla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IFERROR(LOOKUP(LOOKUP(2,1/(AD39:AD45&lt;&gt;""),AD39:AD45),'[35]Opciones Tratamiento'!$I$2:$I$6,'[35]Opciones Tratamiento'!$J$2:$J$6),"")</f>
        <v/>
      </c>
      <c r="AF39" s="48" t="str">
        <f>+AD39</f>
        <v/>
      </c>
      <c r="AG39" s="224" t="str">
        <f>IFERROR(LOOKUP(LOOKUP(2,1/(AH39:AH45&lt;&gt;""),AH39:AH45),'[35]Opciones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63"/>
      <c r="AM39" s="67"/>
      <c r="AN39" s="52"/>
      <c r="AO39" s="219"/>
      <c r="AP39" s="344"/>
      <c r="AQ39" s="337" t="s">
        <v>1159</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4"/>
      <c r="AL40" s="63"/>
      <c r="AM40" s="67"/>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4"/>
      <c r="AL41" s="63"/>
      <c r="AM41" s="67"/>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4"/>
      <c r="AL42" s="63"/>
      <c r="AM42" s="67"/>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4"/>
      <c r="AL43" s="63"/>
      <c r="AM43" s="67"/>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4"/>
      <c r="AL44" s="63"/>
      <c r="AM44" s="67"/>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IF(NOT(ISERROR(MATCH(M46,'[35]Tabla Impacto'!$B$222:$B$224,0))),'[35]Tabla Impacto'!$F$224,M46)</f>
        <v>0</v>
      </c>
      <c r="O46" s="310" t="str">
        <f>IF(OR(N46='[35]Tabla Impacto'!$C$12,N46='[35]Tabla Impacto'!$D$12),"Leve",IF(OR(N46='[35]Tabla Impacto'!$C$13,N46='[35]Tabla Impacto'!$D$13),"Menor",IF(OR(N46='[35]Tabla Impacto'!$C$14,N46='[35]Tabla Impacto'!$D$14),"Moderado",IF(OR(N46='[35]Tabla Impacto'!$C$15,N46='[35]Tabla Impacto'!$D$15),"Mayor",IF(OR(N46='[35]Tabla Impacto'!$C$16,N46='[35]Tabla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IFERROR(LOOKUP(LOOKUP(2,1/(AD46:AD52&lt;&gt;""),AD46:AD52),'[35]Opciones Tratamiento'!$I$2:$I$6,'[35]Opciones Tratamiento'!$J$2:$J$6),"")</f>
        <v/>
      </c>
      <c r="AF46" s="48" t="str">
        <f>+AD46</f>
        <v/>
      </c>
      <c r="AG46" s="224" t="str">
        <f>IFERROR(LOOKUP(LOOKUP(2,1/(AH46:AH52&lt;&gt;""),AH46:AH52),'[35]Opciones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IF(NOT(ISERROR(MATCH(M53,'[35]Tabla Impacto'!$B$222:$B$224,0))),'[35]Tabla Impacto'!$F$224,M53)</f>
        <v>0</v>
      </c>
      <c r="O53" s="310" t="str">
        <f>IF(OR(N53='[35]Tabla Impacto'!$C$12,N53='[35]Tabla Impacto'!$D$12),"Leve",IF(OR(N53='[35]Tabla Impacto'!$C$13,N53='[35]Tabla Impacto'!$D$13),"Menor",IF(OR(N53='[35]Tabla Impacto'!$C$14,N53='[35]Tabla Impacto'!$D$14),"Moderado",IF(OR(N53='[35]Tabla Impacto'!$C$15,N53='[35]Tabla Impacto'!$D$15),"Mayor",IF(OR(N53='[35]Tabla Impacto'!$C$16,N53='[35]Tabla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IFERROR(LOOKUP(LOOKUP(2,1/(AD53:AD59&lt;&gt;""),AD53:AD59),'[35]Opciones Tratamiento'!$I$2:$I$6,'[35]Opciones Tratamiento'!$J$2:$J$6),"")</f>
        <v/>
      </c>
      <c r="AF53" s="48" t="str">
        <f>+AD53</f>
        <v/>
      </c>
      <c r="AG53" s="224" t="str">
        <f>IFERROR(LOOKUP(LOOKUP(2,1/(AH53:AH59&lt;&gt;""),AH53:AH59),'[35]Opciones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IF(NOT(ISERROR(MATCH(M60,'[35]Tabla Impacto'!$B$222:$B$224,0))),'[35]Tabla Impacto'!$F$224,M60)</f>
        <v>0</v>
      </c>
      <c r="O60" s="310" t="str">
        <f>IF(OR(N60='[35]Tabla Impacto'!$C$12,N60='[35]Tabla Impacto'!$D$12),"Leve",IF(OR(N60='[35]Tabla Impacto'!$C$13,N60='[35]Tabla Impacto'!$D$13),"Menor",IF(OR(N60='[35]Tabla Impacto'!$C$14,N60='[35]Tabla Impacto'!$D$14),"Moderado",IF(OR(N60='[35]Tabla Impacto'!$C$15,N60='[35]Tabla Impacto'!$D$15),"Mayor",IF(OR(N60='[35]Tabla Impacto'!$C$16,N60='[35]Tabla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IFERROR(LOOKUP(LOOKUP(2,1/(AD60:AD66&lt;&gt;""),AD60:AD66),'[35]Opciones Tratamiento'!$I$2:$I$6,'[35]Opciones Tratamiento'!$J$2:$J$6),"")</f>
        <v/>
      </c>
      <c r="AF60" s="48" t="str">
        <f>+AD60</f>
        <v/>
      </c>
      <c r="AG60" s="224" t="str">
        <f>IFERROR(LOOKUP(LOOKUP(2,1/(AH60:AH66&lt;&gt;""),AH60:AH66),'[35]Opciones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IF(NOT(ISERROR(MATCH(M67,'[35]Tabla Impacto'!$B$222:$B$224,0))),'[35]Tabla Impacto'!$F$224,M67)</f>
        <v>0</v>
      </c>
      <c r="O67" s="310" t="str">
        <f>IF(OR(N67='[35]Tabla Impacto'!$C$12,N67='[35]Tabla Impacto'!$D$12),"Leve",IF(OR(N67='[35]Tabla Impacto'!$C$13,N67='[35]Tabla Impacto'!$D$13),"Menor",IF(OR(N67='[35]Tabla Impacto'!$C$14,N67='[35]Tabla Impacto'!$D$14),"Moderado",IF(OR(N67='[35]Tabla Impacto'!$C$15,N67='[35]Tabla Impacto'!$D$15),"Mayor",IF(OR(N67='[35]Tabla Impacto'!$C$16,N67='[35]Tabla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IFERROR(LOOKUP(LOOKUP(2,1/(AD67:AD73&lt;&gt;""),AD67:AD73),'[35]Opciones Tratamiento'!$I$2:$I$6,'[35]Opciones Tratamiento'!$J$2:$J$6),"")</f>
        <v/>
      </c>
      <c r="AF67" s="48" t="str">
        <f>+AD67</f>
        <v/>
      </c>
      <c r="AG67" s="224" t="str">
        <f>IFERROR(LOOKUP(LOOKUP(2,1/(AH67:AH73&lt;&gt;""),AH67:AH73),'[35]Opciones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IF(NOT(ISERROR(MATCH(M74,'[35]Tabla Impacto'!$B$222:$B$224,0))),'[35]Tabla Impacto'!$F$224,M74)</f>
        <v>0</v>
      </c>
      <c r="O74" s="310" t="str">
        <f>IF(OR(N74='[35]Tabla Impacto'!$C$12,N74='[35]Tabla Impacto'!$D$12),"Leve",IF(OR(N74='[35]Tabla Impacto'!$C$13,N74='[35]Tabla Impacto'!$D$13),"Menor",IF(OR(N74='[35]Tabla Impacto'!$C$14,N74='[35]Tabla Impacto'!$D$14),"Moderado",IF(OR(N74='[35]Tabla Impacto'!$C$15,N74='[35]Tabla Impacto'!$D$15),"Mayor",IF(OR(N74='[35]Tabla Impacto'!$C$16,N74='[35]Tabla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IFERROR(LOOKUP(LOOKUP(2,1/(AD74:AD80&lt;&gt;""),AD74:AD80),'[35]Opciones Tratamiento'!$I$2:$I$6,'[35]Opciones Tratamiento'!$J$2:$J$6),"")</f>
        <v/>
      </c>
      <c r="AF74" s="48" t="str">
        <f>+AD74</f>
        <v/>
      </c>
      <c r="AG74" s="224" t="str">
        <f>IFERROR(LOOKUP(LOOKUP(2,1/(AH74:AH80&lt;&gt;""),AH74:AH80),'[35]Opciones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IF(NOT(ISERROR(MATCH(M81,'[35]Tabla Impacto'!$B$222:$B$224,0))),'[35]Tabla Impacto'!$F$224,M81)</f>
        <v>0</v>
      </c>
      <c r="O81" s="310" t="str">
        <f>IF(OR(N81='[35]Tabla Impacto'!$C$12,N81='[35]Tabla Impacto'!$D$12),"Leve",IF(OR(N81='[35]Tabla Impacto'!$C$13,N81='[35]Tabla Impacto'!$D$13),"Menor",IF(OR(N81='[35]Tabla Impacto'!$C$14,N81='[35]Tabla Impacto'!$D$14),"Moderado",IF(OR(N81='[35]Tabla Impacto'!$C$15,N81='[35]Tabla Impacto'!$D$15),"Mayor",IF(OR(N81='[35]Tabla Impacto'!$C$16,N81='[35]Tabla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IFERROR(LOOKUP(LOOKUP(2,1/(AD81:AD87&lt;&gt;""),AD81:AD87),'[35]Opciones Tratamiento'!$I$2:$I$6,'[35]Opciones Tratamiento'!$J$2:$J$6),"")</f>
        <v/>
      </c>
      <c r="AF81" s="48" t="str">
        <f>+AD81</f>
        <v/>
      </c>
      <c r="AG81" s="224" t="str">
        <f>IFERROR(LOOKUP(LOOKUP(2,1/(AH81:AH87&lt;&gt;""),AH81:AH87),'[35]Opciones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IF(NOT(ISERROR(MATCH(M88,'[35]Tabla Impacto'!$B$222:$B$224,0))),'[35]Tabla Impacto'!$F$224,M88)</f>
        <v>0</v>
      </c>
      <c r="O88" s="310" t="str">
        <f>IF(OR(N88='[35]Tabla Impacto'!$C$12,N88='[35]Tabla Impacto'!$D$12),"Leve",IF(OR(N88='[35]Tabla Impacto'!$C$13,N88='[35]Tabla Impacto'!$D$13),"Menor",IF(OR(N88='[35]Tabla Impacto'!$C$14,N88='[35]Tabla Impacto'!$D$14),"Moderado",IF(OR(N88='[35]Tabla Impacto'!$C$15,N88='[35]Tabla Impacto'!$D$15),"Mayor",IF(OR(N88='[35]Tabla Impacto'!$C$16,N88='[35]Tabla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IFERROR(LOOKUP(LOOKUP(2,1/(AD88:AD94&lt;&gt;""),AD88:AD94),'[35]Opciones Tratamiento'!$I$2:$I$6,'[35]Opciones Tratamiento'!$J$2:$J$6),"")</f>
        <v/>
      </c>
      <c r="AF88" s="48" t="str">
        <f>+AD88</f>
        <v/>
      </c>
      <c r="AG88" s="224" t="str">
        <f>IFERROR(LOOKUP(LOOKUP(2,1/(AH88:AH94&lt;&gt;""),AH88:AH94),'[35]Opciones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oU5ipdsmnVx0mGIJMafn44nyAaA33EnLm+nmVEzSIl2XKm4Mfwt7wzf0VRrw0iNru8z+N9Oq2JKkT5SJ4+VSYg==" saltValue="GdHp1B8JyLywnVx9grkyE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AG81">
    <cfRule type="cellIs" dxfId="3827" priority="6" operator="equal">
      <formula>"Catastrófico"</formula>
    </cfRule>
    <cfRule type="cellIs" dxfId="3826" priority="7" operator="equal">
      <formula>"Mayor"</formula>
    </cfRule>
    <cfRule type="cellIs" dxfId="3825" priority="8" operator="equal">
      <formula>"Moderado"</formula>
    </cfRule>
    <cfRule type="cellIs" dxfId="3824" priority="9" operator="equal">
      <formula>"Menor"</formula>
    </cfRule>
    <cfRule type="cellIs" dxfId="3823" priority="10" operator="equal">
      <formula>"Leve"</formula>
    </cfRule>
  </conditionalFormatting>
  <conditionalFormatting sqref="AG88">
    <cfRule type="cellIs" dxfId="3822" priority="1" operator="equal">
      <formula>"Catastrófico"</formula>
    </cfRule>
    <cfRule type="cellIs" dxfId="3821" priority="2" operator="equal">
      <formula>"Mayor"</formula>
    </cfRule>
    <cfRule type="cellIs" dxfId="3820" priority="3" operator="equal">
      <formula>"Moderado"</formula>
    </cfRule>
    <cfRule type="cellIs" dxfId="3819" priority="4" operator="equal">
      <formula>"Menor"</formula>
    </cfRule>
    <cfRule type="cellIs" dxfId="3818" priority="5" operator="equal">
      <formula>"Leve"</formula>
    </cfRule>
  </conditionalFormatting>
  <conditionalFormatting sqref="K11">
    <cfRule type="cellIs" dxfId="3817" priority="339" operator="equal">
      <formula>"Muy Alta"</formula>
    </cfRule>
    <cfRule type="cellIs" dxfId="3816" priority="340" operator="equal">
      <formula>"Alta"</formula>
    </cfRule>
    <cfRule type="cellIs" dxfId="3815" priority="341" operator="equal">
      <formula>"Media"</formula>
    </cfRule>
    <cfRule type="cellIs" dxfId="3814" priority="342" operator="equal">
      <formula>"Baja"</formula>
    </cfRule>
    <cfRule type="cellIs" dxfId="3813" priority="343" operator="equal">
      <formula>"Muy Baja"</formula>
    </cfRule>
  </conditionalFormatting>
  <conditionalFormatting sqref="K18">
    <cfRule type="cellIs" dxfId="3812" priority="310" operator="equal">
      <formula>"Muy Alta"</formula>
    </cfRule>
    <cfRule type="cellIs" dxfId="3811" priority="311" operator="equal">
      <formula>"Alta"</formula>
    </cfRule>
    <cfRule type="cellIs" dxfId="3810" priority="312" operator="equal">
      <formula>"Media"</formula>
    </cfRule>
    <cfRule type="cellIs" dxfId="3809" priority="313" operator="equal">
      <formula>"Baja"</formula>
    </cfRule>
    <cfRule type="cellIs" dxfId="3808" priority="314" operator="equal">
      <formula>"Muy Baja"</formula>
    </cfRule>
  </conditionalFormatting>
  <conditionalFormatting sqref="K25">
    <cfRule type="cellIs" dxfId="3807" priority="281" operator="equal">
      <formula>"Muy Alta"</formula>
    </cfRule>
    <cfRule type="cellIs" dxfId="3806" priority="282" operator="equal">
      <formula>"Alta"</formula>
    </cfRule>
    <cfRule type="cellIs" dxfId="3805" priority="283" operator="equal">
      <formula>"Media"</formula>
    </cfRule>
    <cfRule type="cellIs" dxfId="3804" priority="284" operator="equal">
      <formula>"Baja"</formula>
    </cfRule>
    <cfRule type="cellIs" dxfId="3803" priority="285" operator="equal">
      <formula>"Muy Baja"</formula>
    </cfRule>
  </conditionalFormatting>
  <conditionalFormatting sqref="K32">
    <cfRule type="cellIs" dxfId="3802" priority="252" operator="equal">
      <formula>"Muy Alta"</formula>
    </cfRule>
    <cfRule type="cellIs" dxfId="3801" priority="253" operator="equal">
      <formula>"Alta"</formula>
    </cfRule>
    <cfRule type="cellIs" dxfId="3800" priority="254" operator="equal">
      <formula>"Media"</formula>
    </cfRule>
    <cfRule type="cellIs" dxfId="3799" priority="255" operator="equal">
      <formula>"Baja"</formula>
    </cfRule>
    <cfRule type="cellIs" dxfId="3798" priority="256" operator="equal">
      <formula>"Muy Baja"</formula>
    </cfRule>
  </conditionalFormatting>
  <conditionalFormatting sqref="K39">
    <cfRule type="cellIs" dxfId="3797" priority="223" operator="equal">
      <formula>"Muy Alta"</formula>
    </cfRule>
    <cfRule type="cellIs" dxfId="3796" priority="224" operator="equal">
      <formula>"Alta"</formula>
    </cfRule>
    <cfRule type="cellIs" dxfId="3795" priority="225" operator="equal">
      <formula>"Media"</formula>
    </cfRule>
    <cfRule type="cellIs" dxfId="3794" priority="226" operator="equal">
      <formula>"Baja"</formula>
    </cfRule>
    <cfRule type="cellIs" dxfId="3793" priority="227" operator="equal">
      <formula>"Muy Baja"</formula>
    </cfRule>
  </conditionalFormatting>
  <conditionalFormatting sqref="K46">
    <cfRule type="cellIs" dxfId="3792" priority="194" operator="equal">
      <formula>"Muy Alta"</formula>
    </cfRule>
    <cfRule type="cellIs" dxfId="3791" priority="195" operator="equal">
      <formula>"Alta"</formula>
    </cfRule>
    <cfRule type="cellIs" dxfId="3790" priority="196" operator="equal">
      <formula>"Media"</formula>
    </cfRule>
    <cfRule type="cellIs" dxfId="3789" priority="197" operator="equal">
      <formula>"Baja"</formula>
    </cfRule>
    <cfRule type="cellIs" dxfId="3788" priority="198" operator="equal">
      <formula>"Muy Baja"</formula>
    </cfRule>
  </conditionalFormatting>
  <conditionalFormatting sqref="K53">
    <cfRule type="cellIs" dxfId="3787" priority="165" operator="equal">
      <formula>"Muy Alta"</formula>
    </cfRule>
    <cfRule type="cellIs" dxfId="3786" priority="166" operator="equal">
      <formula>"Alta"</formula>
    </cfRule>
    <cfRule type="cellIs" dxfId="3785" priority="167" operator="equal">
      <formula>"Media"</formula>
    </cfRule>
    <cfRule type="cellIs" dxfId="3784" priority="168" operator="equal">
      <formula>"Baja"</formula>
    </cfRule>
    <cfRule type="cellIs" dxfId="3783" priority="169" operator="equal">
      <formula>"Muy Baja"</formula>
    </cfRule>
  </conditionalFormatting>
  <conditionalFormatting sqref="K60">
    <cfRule type="cellIs" dxfId="3782" priority="136" operator="equal">
      <formula>"Muy Alta"</formula>
    </cfRule>
    <cfRule type="cellIs" dxfId="3781" priority="137" operator="equal">
      <formula>"Alta"</formula>
    </cfRule>
    <cfRule type="cellIs" dxfId="3780" priority="138" operator="equal">
      <formula>"Media"</formula>
    </cfRule>
    <cfRule type="cellIs" dxfId="3779" priority="139" operator="equal">
      <formula>"Baja"</formula>
    </cfRule>
    <cfRule type="cellIs" dxfId="3778" priority="140" operator="equal">
      <formula>"Muy Baja"</formula>
    </cfRule>
  </conditionalFormatting>
  <conditionalFormatting sqref="K67">
    <cfRule type="cellIs" dxfId="3777" priority="107" operator="equal">
      <formula>"Muy Alta"</formula>
    </cfRule>
    <cfRule type="cellIs" dxfId="3776" priority="108" operator="equal">
      <formula>"Alta"</formula>
    </cfRule>
    <cfRule type="cellIs" dxfId="3775" priority="109" operator="equal">
      <formula>"Media"</formula>
    </cfRule>
    <cfRule type="cellIs" dxfId="3774" priority="110" operator="equal">
      <formula>"Baja"</formula>
    </cfRule>
    <cfRule type="cellIs" dxfId="3773" priority="111" operator="equal">
      <formula>"Muy Baja"</formula>
    </cfRule>
  </conditionalFormatting>
  <conditionalFormatting sqref="K74">
    <cfRule type="cellIs" dxfId="3772" priority="78" operator="equal">
      <formula>"Muy Alta"</formula>
    </cfRule>
    <cfRule type="cellIs" dxfId="3771" priority="79" operator="equal">
      <formula>"Alta"</formula>
    </cfRule>
    <cfRule type="cellIs" dxfId="3770" priority="80" operator="equal">
      <formula>"Media"</formula>
    </cfRule>
    <cfRule type="cellIs" dxfId="3769" priority="81" operator="equal">
      <formula>"Baja"</formula>
    </cfRule>
    <cfRule type="cellIs" dxfId="3768" priority="82" operator="equal">
      <formula>"Muy Baja"</formula>
    </cfRule>
  </conditionalFormatting>
  <conditionalFormatting sqref="K81">
    <cfRule type="cellIs" dxfId="3767" priority="49" operator="equal">
      <formula>"Muy Alta"</formula>
    </cfRule>
    <cfRule type="cellIs" dxfId="3766" priority="50" operator="equal">
      <formula>"Alta"</formula>
    </cfRule>
    <cfRule type="cellIs" dxfId="3765" priority="51" operator="equal">
      <formula>"Media"</formula>
    </cfRule>
    <cfRule type="cellIs" dxfId="3764" priority="52" operator="equal">
      <formula>"Baja"</formula>
    </cfRule>
    <cfRule type="cellIs" dxfId="3763" priority="53" operator="equal">
      <formula>"Muy Baja"</formula>
    </cfRule>
  </conditionalFormatting>
  <conditionalFormatting sqref="K88">
    <cfRule type="cellIs" dxfId="3762" priority="29" operator="equal">
      <formula>"Muy Alta"</formula>
    </cfRule>
    <cfRule type="cellIs" dxfId="3761" priority="30" operator="equal">
      <formula>"Alta"</formula>
    </cfRule>
    <cfRule type="cellIs" dxfId="3760" priority="31" operator="equal">
      <formula>"Media"</formula>
    </cfRule>
    <cfRule type="cellIs" dxfId="3759" priority="32" operator="equal">
      <formula>"Baja"</formula>
    </cfRule>
    <cfRule type="cellIs" dxfId="3758" priority="33" operator="equal">
      <formula>"Muy Baja"</formula>
    </cfRule>
  </conditionalFormatting>
  <conditionalFormatting sqref="N11">
    <cfRule type="containsText" dxfId="3757" priority="320" operator="containsText" text="❌">
      <formula>NOT(ISERROR(SEARCH("❌",N11)))</formula>
    </cfRule>
  </conditionalFormatting>
  <conditionalFormatting sqref="N18">
    <cfRule type="containsText" dxfId="3756" priority="291" operator="containsText" text="❌">
      <formula>NOT(ISERROR(SEARCH("❌",N18)))</formula>
    </cfRule>
  </conditionalFormatting>
  <conditionalFormatting sqref="N25">
    <cfRule type="containsText" dxfId="3755" priority="262" operator="containsText" text="❌">
      <formula>NOT(ISERROR(SEARCH("❌",N25)))</formula>
    </cfRule>
  </conditionalFormatting>
  <conditionalFormatting sqref="N32">
    <cfRule type="containsText" dxfId="3754" priority="233" operator="containsText" text="❌">
      <formula>NOT(ISERROR(SEARCH("❌",N32)))</formula>
    </cfRule>
  </conditionalFormatting>
  <conditionalFormatting sqref="N39">
    <cfRule type="containsText" dxfId="3753" priority="204" operator="containsText" text="❌">
      <formula>NOT(ISERROR(SEARCH("❌",N39)))</formula>
    </cfRule>
  </conditionalFormatting>
  <conditionalFormatting sqref="N46">
    <cfRule type="containsText" dxfId="3752" priority="175" operator="containsText" text="❌">
      <formula>NOT(ISERROR(SEARCH("❌",N46)))</formula>
    </cfRule>
  </conditionalFormatting>
  <conditionalFormatting sqref="N53">
    <cfRule type="containsText" dxfId="3751" priority="146" operator="containsText" text="❌">
      <formula>NOT(ISERROR(SEARCH("❌",N53)))</formula>
    </cfRule>
  </conditionalFormatting>
  <conditionalFormatting sqref="N60">
    <cfRule type="containsText" dxfId="3750" priority="117" operator="containsText" text="❌">
      <formula>NOT(ISERROR(SEARCH("❌",N60)))</formula>
    </cfRule>
  </conditionalFormatting>
  <conditionalFormatting sqref="N67">
    <cfRule type="containsText" dxfId="3749" priority="88" operator="containsText" text="❌">
      <formula>NOT(ISERROR(SEARCH("❌",N67)))</formula>
    </cfRule>
  </conditionalFormatting>
  <conditionalFormatting sqref="N74">
    <cfRule type="containsText" dxfId="3748" priority="59" operator="containsText" text="❌">
      <formula>NOT(ISERROR(SEARCH("❌",N74)))</formula>
    </cfRule>
  </conditionalFormatting>
  <conditionalFormatting sqref="N81">
    <cfRule type="containsText" dxfId="3747" priority="39" operator="containsText" text="❌">
      <formula>NOT(ISERROR(SEARCH("❌",N81)))</formula>
    </cfRule>
  </conditionalFormatting>
  <conditionalFormatting sqref="N88">
    <cfRule type="containsText" dxfId="3746" priority="19" operator="containsText" text="❌">
      <formula>NOT(ISERROR(SEARCH("❌",N88)))</formula>
    </cfRule>
  </conditionalFormatting>
  <conditionalFormatting sqref="O11">
    <cfRule type="cellIs" dxfId="3745" priority="344" operator="equal">
      <formula>"Catastrófico"</formula>
    </cfRule>
    <cfRule type="cellIs" dxfId="3744" priority="345" operator="equal">
      <formula>"Mayor"</formula>
    </cfRule>
    <cfRule type="cellIs" dxfId="3743" priority="346" operator="equal">
      <formula>"Moderado"</formula>
    </cfRule>
    <cfRule type="cellIs" dxfId="3742" priority="347" operator="equal">
      <formula>"Menor"</formula>
    </cfRule>
    <cfRule type="cellIs" dxfId="3741" priority="348" operator="equal">
      <formula>"Leve"</formula>
    </cfRule>
  </conditionalFormatting>
  <conditionalFormatting sqref="O18">
    <cfRule type="cellIs" dxfId="3740" priority="315" operator="equal">
      <formula>"Catastrófico"</formula>
    </cfRule>
    <cfRule type="cellIs" dxfId="3739" priority="316" operator="equal">
      <formula>"Mayor"</formula>
    </cfRule>
    <cfRule type="cellIs" dxfId="3738" priority="317" operator="equal">
      <formula>"Moderado"</formula>
    </cfRule>
    <cfRule type="cellIs" dxfId="3737" priority="318" operator="equal">
      <formula>"Menor"</formula>
    </cfRule>
    <cfRule type="cellIs" dxfId="3736" priority="319" operator="equal">
      <formula>"Leve"</formula>
    </cfRule>
  </conditionalFormatting>
  <conditionalFormatting sqref="O25">
    <cfRule type="cellIs" dxfId="3735" priority="286" operator="equal">
      <formula>"Catastrófico"</formula>
    </cfRule>
    <cfRule type="cellIs" dxfId="3734" priority="287" operator="equal">
      <formula>"Mayor"</formula>
    </cfRule>
    <cfRule type="cellIs" dxfId="3733" priority="288" operator="equal">
      <formula>"Moderado"</formula>
    </cfRule>
    <cfRule type="cellIs" dxfId="3732" priority="289" operator="equal">
      <formula>"Menor"</formula>
    </cfRule>
    <cfRule type="cellIs" dxfId="3731" priority="290" operator="equal">
      <formula>"Leve"</formula>
    </cfRule>
  </conditionalFormatting>
  <conditionalFormatting sqref="O32">
    <cfRule type="cellIs" dxfId="3730" priority="257" operator="equal">
      <formula>"Catastrófico"</formula>
    </cfRule>
    <cfRule type="cellIs" dxfId="3729" priority="258" operator="equal">
      <formula>"Mayor"</formula>
    </cfRule>
    <cfRule type="cellIs" dxfId="3728" priority="259" operator="equal">
      <formula>"Moderado"</formula>
    </cfRule>
    <cfRule type="cellIs" dxfId="3727" priority="260" operator="equal">
      <formula>"Menor"</formula>
    </cfRule>
    <cfRule type="cellIs" dxfId="3726" priority="261" operator="equal">
      <formula>"Leve"</formula>
    </cfRule>
  </conditionalFormatting>
  <conditionalFormatting sqref="O39">
    <cfRule type="cellIs" dxfId="3725" priority="228" operator="equal">
      <formula>"Catastrófico"</formula>
    </cfRule>
    <cfRule type="cellIs" dxfId="3724" priority="229" operator="equal">
      <formula>"Mayor"</formula>
    </cfRule>
    <cfRule type="cellIs" dxfId="3723" priority="230" operator="equal">
      <formula>"Moderado"</formula>
    </cfRule>
    <cfRule type="cellIs" dxfId="3722" priority="231" operator="equal">
      <formula>"Menor"</formula>
    </cfRule>
    <cfRule type="cellIs" dxfId="3721" priority="232" operator="equal">
      <formula>"Leve"</formula>
    </cfRule>
  </conditionalFormatting>
  <conditionalFormatting sqref="O46">
    <cfRule type="cellIs" dxfId="3720" priority="199" operator="equal">
      <formula>"Catastrófico"</formula>
    </cfRule>
    <cfRule type="cellIs" dxfId="3719" priority="200" operator="equal">
      <formula>"Mayor"</formula>
    </cfRule>
    <cfRule type="cellIs" dxfId="3718" priority="201" operator="equal">
      <formula>"Moderado"</formula>
    </cfRule>
    <cfRule type="cellIs" dxfId="3717" priority="202" operator="equal">
      <formula>"Menor"</formula>
    </cfRule>
    <cfRule type="cellIs" dxfId="3716" priority="203" operator="equal">
      <formula>"Leve"</formula>
    </cfRule>
  </conditionalFormatting>
  <conditionalFormatting sqref="O53">
    <cfRule type="cellIs" dxfId="3715" priority="170" operator="equal">
      <formula>"Catastrófico"</formula>
    </cfRule>
    <cfRule type="cellIs" dxfId="3714" priority="171" operator="equal">
      <formula>"Mayor"</formula>
    </cfRule>
    <cfRule type="cellIs" dxfId="3713" priority="172" operator="equal">
      <formula>"Moderado"</formula>
    </cfRule>
    <cfRule type="cellIs" dxfId="3712" priority="173" operator="equal">
      <formula>"Menor"</formula>
    </cfRule>
    <cfRule type="cellIs" dxfId="3711" priority="174" operator="equal">
      <formula>"Leve"</formula>
    </cfRule>
  </conditionalFormatting>
  <conditionalFormatting sqref="O60">
    <cfRule type="cellIs" dxfId="3710" priority="141" operator="equal">
      <formula>"Catastrófico"</formula>
    </cfRule>
    <cfRule type="cellIs" dxfId="3709" priority="142" operator="equal">
      <formula>"Mayor"</formula>
    </cfRule>
    <cfRule type="cellIs" dxfId="3708" priority="143" operator="equal">
      <formula>"Moderado"</formula>
    </cfRule>
    <cfRule type="cellIs" dxfId="3707" priority="144" operator="equal">
      <formula>"Menor"</formula>
    </cfRule>
    <cfRule type="cellIs" dxfId="3706" priority="145" operator="equal">
      <formula>"Leve"</formula>
    </cfRule>
  </conditionalFormatting>
  <conditionalFormatting sqref="O67">
    <cfRule type="cellIs" dxfId="3705" priority="112" operator="equal">
      <formula>"Catastrófico"</formula>
    </cfRule>
    <cfRule type="cellIs" dxfId="3704" priority="113" operator="equal">
      <formula>"Mayor"</formula>
    </cfRule>
    <cfRule type="cellIs" dxfId="3703" priority="114" operator="equal">
      <formula>"Moderado"</formula>
    </cfRule>
    <cfRule type="cellIs" dxfId="3702" priority="115" operator="equal">
      <formula>"Menor"</formula>
    </cfRule>
    <cfRule type="cellIs" dxfId="3701" priority="116" operator="equal">
      <formula>"Leve"</formula>
    </cfRule>
  </conditionalFormatting>
  <conditionalFormatting sqref="O74">
    <cfRule type="cellIs" dxfId="3700" priority="83" operator="equal">
      <formula>"Catastrófico"</formula>
    </cfRule>
    <cfRule type="cellIs" dxfId="3699" priority="84" operator="equal">
      <formula>"Mayor"</formula>
    </cfRule>
    <cfRule type="cellIs" dxfId="3698" priority="85" operator="equal">
      <formula>"Moderado"</formula>
    </cfRule>
    <cfRule type="cellIs" dxfId="3697" priority="86" operator="equal">
      <formula>"Menor"</formula>
    </cfRule>
    <cfRule type="cellIs" dxfId="3696" priority="87" operator="equal">
      <formula>"Leve"</formula>
    </cfRule>
  </conditionalFormatting>
  <conditionalFormatting sqref="O81">
    <cfRule type="cellIs" dxfId="3695" priority="54" operator="equal">
      <formula>"Catastrófico"</formula>
    </cfRule>
    <cfRule type="cellIs" dxfId="3694" priority="55" operator="equal">
      <formula>"Mayor"</formula>
    </cfRule>
    <cfRule type="cellIs" dxfId="3693" priority="56" operator="equal">
      <formula>"Moderado"</formula>
    </cfRule>
    <cfRule type="cellIs" dxfId="3692" priority="57" operator="equal">
      <formula>"Menor"</formula>
    </cfRule>
    <cfRule type="cellIs" dxfId="3691" priority="58" operator="equal">
      <formula>"Leve"</formula>
    </cfRule>
  </conditionalFormatting>
  <conditionalFormatting sqref="O88">
    <cfRule type="cellIs" dxfId="3690" priority="34" operator="equal">
      <formula>"Catastrófico"</formula>
    </cfRule>
    <cfRule type="cellIs" dxfId="3689" priority="35" operator="equal">
      <formula>"Mayor"</formula>
    </cfRule>
    <cfRule type="cellIs" dxfId="3688" priority="36" operator="equal">
      <formula>"Moderado"</formula>
    </cfRule>
    <cfRule type="cellIs" dxfId="3687" priority="37" operator="equal">
      <formula>"Menor"</formula>
    </cfRule>
    <cfRule type="cellIs" dxfId="3686" priority="38" operator="equal">
      <formula>"Leve"</formula>
    </cfRule>
  </conditionalFormatting>
  <conditionalFormatting sqref="Q11">
    <cfRule type="cellIs" dxfId="3685" priority="335" operator="equal">
      <formula>"Extremo"</formula>
    </cfRule>
    <cfRule type="cellIs" dxfId="3684" priority="336" operator="equal">
      <formula>"Alto"</formula>
    </cfRule>
    <cfRule type="cellIs" dxfId="3683" priority="337" operator="equal">
      <formula>"Moderado"</formula>
    </cfRule>
    <cfRule type="cellIs" dxfId="3682" priority="338" operator="equal">
      <formula>"Bajo"</formula>
    </cfRule>
  </conditionalFormatting>
  <conditionalFormatting sqref="Q18">
    <cfRule type="cellIs" dxfId="3681" priority="306" operator="equal">
      <formula>"Extremo"</formula>
    </cfRule>
    <cfRule type="cellIs" dxfId="3680" priority="307" operator="equal">
      <formula>"Alto"</formula>
    </cfRule>
    <cfRule type="cellIs" dxfId="3679" priority="308" operator="equal">
      <formula>"Moderado"</formula>
    </cfRule>
    <cfRule type="cellIs" dxfId="3678" priority="309" operator="equal">
      <formula>"Bajo"</formula>
    </cfRule>
  </conditionalFormatting>
  <conditionalFormatting sqref="Q25">
    <cfRule type="cellIs" dxfId="3677" priority="277" operator="equal">
      <formula>"Extremo"</formula>
    </cfRule>
    <cfRule type="cellIs" dxfId="3676" priority="278" operator="equal">
      <formula>"Alto"</formula>
    </cfRule>
    <cfRule type="cellIs" dxfId="3675" priority="279" operator="equal">
      <formula>"Moderado"</formula>
    </cfRule>
    <cfRule type="cellIs" dxfId="3674" priority="280" operator="equal">
      <formula>"Bajo"</formula>
    </cfRule>
  </conditionalFormatting>
  <conditionalFormatting sqref="Q32">
    <cfRule type="cellIs" dxfId="3673" priority="248" operator="equal">
      <formula>"Extremo"</formula>
    </cfRule>
    <cfRule type="cellIs" dxfId="3672" priority="249" operator="equal">
      <formula>"Alto"</formula>
    </cfRule>
    <cfRule type="cellIs" dxfId="3671" priority="250" operator="equal">
      <formula>"Moderado"</formula>
    </cfRule>
    <cfRule type="cellIs" dxfId="3670" priority="251" operator="equal">
      <formula>"Bajo"</formula>
    </cfRule>
  </conditionalFormatting>
  <conditionalFormatting sqref="Q39">
    <cfRule type="cellIs" dxfId="3669" priority="219" operator="equal">
      <formula>"Extremo"</formula>
    </cfRule>
    <cfRule type="cellIs" dxfId="3668" priority="220" operator="equal">
      <formula>"Alto"</formula>
    </cfRule>
    <cfRule type="cellIs" dxfId="3667" priority="221" operator="equal">
      <formula>"Moderado"</formula>
    </cfRule>
    <cfRule type="cellIs" dxfId="3666" priority="222" operator="equal">
      <formula>"Bajo"</formula>
    </cfRule>
  </conditionalFormatting>
  <conditionalFormatting sqref="Q46">
    <cfRule type="cellIs" dxfId="3665" priority="190" operator="equal">
      <formula>"Extremo"</formula>
    </cfRule>
    <cfRule type="cellIs" dxfId="3664" priority="191" operator="equal">
      <formula>"Alto"</formula>
    </cfRule>
    <cfRule type="cellIs" dxfId="3663" priority="192" operator="equal">
      <formula>"Moderado"</formula>
    </cfRule>
    <cfRule type="cellIs" dxfId="3662" priority="193" operator="equal">
      <formula>"Bajo"</formula>
    </cfRule>
  </conditionalFormatting>
  <conditionalFormatting sqref="Q53">
    <cfRule type="cellIs" dxfId="3661" priority="161" operator="equal">
      <formula>"Extremo"</formula>
    </cfRule>
    <cfRule type="cellIs" dxfId="3660" priority="162" operator="equal">
      <formula>"Alto"</formula>
    </cfRule>
    <cfRule type="cellIs" dxfId="3659" priority="163" operator="equal">
      <formula>"Moderado"</formula>
    </cfRule>
    <cfRule type="cellIs" dxfId="3658" priority="164" operator="equal">
      <formula>"Bajo"</formula>
    </cfRule>
  </conditionalFormatting>
  <conditionalFormatting sqref="Q60">
    <cfRule type="cellIs" dxfId="3657" priority="132" operator="equal">
      <formula>"Extremo"</formula>
    </cfRule>
    <cfRule type="cellIs" dxfId="3656" priority="133" operator="equal">
      <formula>"Alto"</formula>
    </cfRule>
    <cfRule type="cellIs" dxfId="3655" priority="134" operator="equal">
      <formula>"Moderado"</formula>
    </cfRule>
    <cfRule type="cellIs" dxfId="3654" priority="135" operator="equal">
      <formula>"Bajo"</formula>
    </cfRule>
  </conditionalFormatting>
  <conditionalFormatting sqref="Q67">
    <cfRule type="cellIs" dxfId="3653" priority="103" operator="equal">
      <formula>"Extremo"</formula>
    </cfRule>
    <cfRule type="cellIs" dxfId="3652" priority="104" operator="equal">
      <formula>"Alto"</formula>
    </cfRule>
    <cfRule type="cellIs" dxfId="3651" priority="105" operator="equal">
      <formula>"Moderado"</formula>
    </cfRule>
    <cfRule type="cellIs" dxfId="3650" priority="106" operator="equal">
      <formula>"Bajo"</formula>
    </cfRule>
  </conditionalFormatting>
  <conditionalFormatting sqref="Q74">
    <cfRule type="cellIs" dxfId="3649" priority="74" operator="equal">
      <formula>"Extremo"</formula>
    </cfRule>
    <cfRule type="cellIs" dxfId="3648" priority="75" operator="equal">
      <formula>"Alto"</formula>
    </cfRule>
    <cfRule type="cellIs" dxfId="3647" priority="76" operator="equal">
      <formula>"Moderado"</formula>
    </cfRule>
    <cfRule type="cellIs" dxfId="3646" priority="77" operator="equal">
      <formula>"Bajo"</formula>
    </cfRule>
  </conditionalFormatting>
  <conditionalFormatting sqref="Q81">
    <cfRule type="cellIs" dxfId="3645" priority="45" operator="equal">
      <formula>"Extremo"</formula>
    </cfRule>
    <cfRule type="cellIs" dxfId="3644" priority="46" operator="equal">
      <formula>"Alto"</formula>
    </cfRule>
    <cfRule type="cellIs" dxfId="3643" priority="47" operator="equal">
      <formula>"Moderado"</formula>
    </cfRule>
    <cfRule type="cellIs" dxfId="3642" priority="48" operator="equal">
      <formula>"Bajo"</formula>
    </cfRule>
  </conditionalFormatting>
  <conditionalFormatting sqref="Q88">
    <cfRule type="cellIs" dxfId="3641" priority="25" operator="equal">
      <formula>"Extremo"</formula>
    </cfRule>
    <cfRule type="cellIs" dxfId="3640" priority="26" operator="equal">
      <formula>"Alto"</formula>
    </cfRule>
    <cfRule type="cellIs" dxfId="3639" priority="27" operator="equal">
      <formula>"Moderado"</formula>
    </cfRule>
    <cfRule type="cellIs" dxfId="3638" priority="28" operator="equal">
      <formula>"Bajo"</formula>
    </cfRule>
  </conditionalFormatting>
  <conditionalFormatting sqref="AE11">
    <cfRule type="cellIs" dxfId="3637" priority="330" operator="equal">
      <formula>"Muy Alta"</formula>
    </cfRule>
    <cfRule type="cellIs" dxfId="3636" priority="331" operator="equal">
      <formula>"Alta"</formula>
    </cfRule>
    <cfRule type="cellIs" dxfId="3635" priority="332" operator="equal">
      <formula>"Media"</formula>
    </cfRule>
    <cfRule type="cellIs" dxfId="3634" priority="333" operator="equal">
      <formula>"Baja"</formula>
    </cfRule>
    <cfRule type="cellIs" dxfId="3633" priority="334" operator="equal">
      <formula>"Muy Baja"</formula>
    </cfRule>
  </conditionalFormatting>
  <conditionalFormatting sqref="AE18">
    <cfRule type="cellIs" dxfId="3632" priority="301" operator="equal">
      <formula>"Muy Alta"</formula>
    </cfRule>
    <cfRule type="cellIs" dxfId="3631" priority="302" operator="equal">
      <formula>"Alta"</formula>
    </cfRule>
    <cfRule type="cellIs" dxfId="3630" priority="303" operator="equal">
      <formula>"Media"</formula>
    </cfRule>
    <cfRule type="cellIs" dxfId="3629" priority="304" operator="equal">
      <formula>"Baja"</formula>
    </cfRule>
    <cfRule type="cellIs" dxfId="3628" priority="305" operator="equal">
      <formula>"Muy Baja"</formula>
    </cfRule>
  </conditionalFormatting>
  <conditionalFormatting sqref="AE25">
    <cfRule type="cellIs" dxfId="3627" priority="272" operator="equal">
      <formula>"Muy Alta"</formula>
    </cfRule>
    <cfRule type="cellIs" dxfId="3626" priority="273" operator="equal">
      <formula>"Alta"</formula>
    </cfRule>
    <cfRule type="cellIs" dxfId="3625" priority="274" operator="equal">
      <formula>"Media"</formula>
    </cfRule>
    <cfRule type="cellIs" dxfId="3624" priority="275" operator="equal">
      <formula>"Baja"</formula>
    </cfRule>
    <cfRule type="cellIs" dxfId="3623" priority="276" operator="equal">
      <formula>"Muy Baja"</formula>
    </cfRule>
  </conditionalFormatting>
  <conditionalFormatting sqref="AE32">
    <cfRule type="cellIs" dxfId="3622" priority="243" operator="equal">
      <formula>"Muy Alta"</formula>
    </cfRule>
    <cfRule type="cellIs" dxfId="3621" priority="244" operator="equal">
      <formula>"Alta"</formula>
    </cfRule>
    <cfRule type="cellIs" dxfId="3620" priority="245" operator="equal">
      <formula>"Media"</formula>
    </cfRule>
    <cfRule type="cellIs" dxfId="3619" priority="246" operator="equal">
      <formula>"Baja"</formula>
    </cfRule>
    <cfRule type="cellIs" dxfId="3618" priority="247" operator="equal">
      <formula>"Muy Baja"</formula>
    </cfRule>
  </conditionalFormatting>
  <conditionalFormatting sqref="AE39">
    <cfRule type="cellIs" dxfId="3617" priority="214" operator="equal">
      <formula>"Muy Alta"</formula>
    </cfRule>
    <cfRule type="cellIs" dxfId="3616" priority="215" operator="equal">
      <formula>"Alta"</formula>
    </cfRule>
    <cfRule type="cellIs" dxfId="3615" priority="216" operator="equal">
      <formula>"Media"</formula>
    </cfRule>
    <cfRule type="cellIs" dxfId="3614" priority="217" operator="equal">
      <formula>"Baja"</formula>
    </cfRule>
    <cfRule type="cellIs" dxfId="3613" priority="218" operator="equal">
      <formula>"Muy Baja"</formula>
    </cfRule>
  </conditionalFormatting>
  <conditionalFormatting sqref="AE46">
    <cfRule type="cellIs" dxfId="3612" priority="185" operator="equal">
      <formula>"Muy Alta"</formula>
    </cfRule>
    <cfRule type="cellIs" dxfId="3611" priority="186" operator="equal">
      <formula>"Alta"</formula>
    </cfRule>
    <cfRule type="cellIs" dxfId="3610" priority="187" operator="equal">
      <formula>"Media"</formula>
    </cfRule>
    <cfRule type="cellIs" dxfId="3609" priority="188" operator="equal">
      <formula>"Baja"</formula>
    </cfRule>
    <cfRule type="cellIs" dxfId="3608" priority="189" operator="equal">
      <formula>"Muy Baja"</formula>
    </cfRule>
  </conditionalFormatting>
  <conditionalFormatting sqref="AE53">
    <cfRule type="cellIs" dxfId="3607" priority="156" operator="equal">
      <formula>"Muy Alta"</formula>
    </cfRule>
    <cfRule type="cellIs" dxfId="3606" priority="157" operator="equal">
      <formula>"Alta"</formula>
    </cfRule>
    <cfRule type="cellIs" dxfId="3605" priority="158" operator="equal">
      <formula>"Media"</formula>
    </cfRule>
    <cfRule type="cellIs" dxfId="3604" priority="159" operator="equal">
      <formula>"Baja"</formula>
    </cfRule>
    <cfRule type="cellIs" dxfId="3603" priority="160" operator="equal">
      <formula>"Muy Baja"</formula>
    </cfRule>
  </conditionalFormatting>
  <conditionalFormatting sqref="AE60">
    <cfRule type="cellIs" dxfId="3602" priority="127" operator="equal">
      <formula>"Muy Alta"</formula>
    </cfRule>
    <cfRule type="cellIs" dxfId="3601" priority="128" operator="equal">
      <formula>"Alta"</formula>
    </cfRule>
    <cfRule type="cellIs" dxfId="3600" priority="129" operator="equal">
      <formula>"Media"</formula>
    </cfRule>
    <cfRule type="cellIs" dxfId="3599" priority="130" operator="equal">
      <formula>"Baja"</formula>
    </cfRule>
    <cfRule type="cellIs" dxfId="3598" priority="131" operator="equal">
      <formula>"Muy Baja"</formula>
    </cfRule>
  </conditionalFormatting>
  <conditionalFormatting sqref="AE67">
    <cfRule type="cellIs" dxfId="3597" priority="98" operator="equal">
      <formula>"Muy Alta"</formula>
    </cfRule>
    <cfRule type="cellIs" dxfId="3596" priority="99" operator="equal">
      <formula>"Alta"</formula>
    </cfRule>
    <cfRule type="cellIs" dxfId="3595" priority="100" operator="equal">
      <formula>"Media"</formula>
    </cfRule>
    <cfRule type="cellIs" dxfId="3594" priority="101" operator="equal">
      <formula>"Baja"</formula>
    </cfRule>
    <cfRule type="cellIs" dxfId="3593" priority="102" operator="equal">
      <formula>"Muy Baja"</formula>
    </cfRule>
  </conditionalFormatting>
  <conditionalFormatting sqref="AE74">
    <cfRule type="cellIs" dxfId="3592" priority="69" operator="equal">
      <formula>"Muy Alta"</formula>
    </cfRule>
    <cfRule type="cellIs" dxfId="3591" priority="70" operator="equal">
      <formula>"Alta"</formula>
    </cfRule>
    <cfRule type="cellIs" dxfId="3590" priority="71" operator="equal">
      <formula>"Media"</formula>
    </cfRule>
    <cfRule type="cellIs" dxfId="3589" priority="72" operator="equal">
      <formula>"Baja"</formula>
    </cfRule>
    <cfRule type="cellIs" dxfId="3588" priority="73" operator="equal">
      <formula>"Muy Baja"</formula>
    </cfRule>
  </conditionalFormatting>
  <conditionalFormatting sqref="AE81">
    <cfRule type="cellIs" dxfId="3587" priority="40" operator="equal">
      <formula>"Muy Alta"</formula>
    </cfRule>
    <cfRule type="cellIs" dxfId="3586" priority="41" operator="equal">
      <formula>"Alta"</formula>
    </cfRule>
    <cfRule type="cellIs" dxfId="3585" priority="42" operator="equal">
      <formula>"Media"</formula>
    </cfRule>
    <cfRule type="cellIs" dxfId="3584" priority="43" operator="equal">
      <formula>"Baja"</formula>
    </cfRule>
    <cfRule type="cellIs" dxfId="3583" priority="44" operator="equal">
      <formula>"Muy Baja"</formula>
    </cfRule>
  </conditionalFormatting>
  <conditionalFormatting sqref="AE88">
    <cfRule type="cellIs" dxfId="3582" priority="20" operator="equal">
      <formula>"Muy Alta"</formula>
    </cfRule>
    <cfRule type="cellIs" dxfId="3581" priority="21" operator="equal">
      <formula>"Alta"</formula>
    </cfRule>
    <cfRule type="cellIs" dxfId="3580" priority="22" operator="equal">
      <formula>"Media"</formula>
    </cfRule>
    <cfRule type="cellIs" dxfId="3579" priority="23" operator="equal">
      <formula>"Baja"</formula>
    </cfRule>
    <cfRule type="cellIs" dxfId="3578" priority="24" operator="equal">
      <formula>"Muy Baja"</formula>
    </cfRule>
  </conditionalFormatting>
  <conditionalFormatting sqref="AG11">
    <cfRule type="cellIs" dxfId="3577" priority="325" operator="equal">
      <formula>"Catastrófico"</formula>
    </cfRule>
    <cfRule type="cellIs" dxfId="3576" priority="326" operator="equal">
      <formula>"Mayor"</formula>
    </cfRule>
    <cfRule type="cellIs" dxfId="3575" priority="327" operator="equal">
      <formula>"Moderado"</formula>
    </cfRule>
    <cfRule type="cellIs" dxfId="3574" priority="328" operator="equal">
      <formula>"Menor"</formula>
    </cfRule>
    <cfRule type="cellIs" dxfId="3573" priority="329" operator="equal">
      <formula>"Leve"</formula>
    </cfRule>
  </conditionalFormatting>
  <conditionalFormatting sqref="AG18">
    <cfRule type="cellIs" dxfId="3572" priority="296" operator="equal">
      <formula>"Catastrófico"</formula>
    </cfRule>
    <cfRule type="cellIs" dxfId="3571" priority="297" operator="equal">
      <formula>"Mayor"</formula>
    </cfRule>
    <cfRule type="cellIs" dxfId="3570" priority="298" operator="equal">
      <formula>"Moderado"</formula>
    </cfRule>
    <cfRule type="cellIs" dxfId="3569" priority="299" operator="equal">
      <formula>"Menor"</formula>
    </cfRule>
    <cfRule type="cellIs" dxfId="3568" priority="300" operator="equal">
      <formula>"Leve"</formula>
    </cfRule>
  </conditionalFormatting>
  <conditionalFormatting sqref="AG25">
    <cfRule type="cellIs" dxfId="3567" priority="267" operator="equal">
      <formula>"Catastrófico"</formula>
    </cfRule>
    <cfRule type="cellIs" dxfId="3566" priority="268" operator="equal">
      <formula>"Mayor"</formula>
    </cfRule>
    <cfRule type="cellIs" dxfId="3565" priority="269" operator="equal">
      <formula>"Moderado"</formula>
    </cfRule>
    <cfRule type="cellIs" dxfId="3564" priority="270" operator="equal">
      <formula>"Menor"</formula>
    </cfRule>
    <cfRule type="cellIs" dxfId="3563" priority="271" operator="equal">
      <formula>"Leve"</formula>
    </cfRule>
  </conditionalFormatting>
  <conditionalFormatting sqref="AG32">
    <cfRule type="cellIs" dxfId="3562" priority="238" operator="equal">
      <formula>"Catastrófico"</formula>
    </cfRule>
    <cfRule type="cellIs" dxfId="3561" priority="239" operator="equal">
      <formula>"Mayor"</formula>
    </cfRule>
    <cfRule type="cellIs" dxfId="3560" priority="240" operator="equal">
      <formula>"Moderado"</formula>
    </cfRule>
    <cfRule type="cellIs" dxfId="3559" priority="241" operator="equal">
      <formula>"Menor"</formula>
    </cfRule>
    <cfRule type="cellIs" dxfId="3558" priority="242" operator="equal">
      <formula>"Leve"</formula>
    </cfRule>
  </conditionalFormatting>
  <conditionalFormatting sqref="AG39">
    <cfRule type="cellIs" dxfId="3557" priority="209" operator="equal">
      <formula>"Catastrófico"</formula>
    </cfRule>
    <cfRule type="cellIs" dxfId="3556" priority="210" operator="equal">
      <formula>"Mayor"</formula>
    </cfRule>
    <cfRule type="cellIs" dxfId="3555" priority="211" operator="equal">
      <formula>"Moderado"</formula>
    </cfRule>
    <cfRule type="cellIs" dxfId="3554" priority="212" operator="equal">
      <formula>"Menor"</formula>
    </cfRule>
    <cfRule type="cellIs" dxfId="3553" priority="213" operator="equal">
      <formula>"Leve"</formula>
    </cfRule>
  </conditionalFormatting>
  <conditionalFormatting sqref="AG46">
    <cfRule type="cellIs" dxfId="3552" priority="180" operator="equal">
      <formula>"Catastrófico"</formula>
    </cfRule>
    <cfRule type="cellIs" dxfId="3551" priority="181" operator="equal">
      <formula>"Mayor"</formula>
    </cfRule>
    <cfRule type="cellIs" dxfId="3550" priority="182" operator="equal">
      <formula>"Moderado"</formula>
    </cfRule>
    <cfRule type="cellIs" dxfId="3549" priority="183" operator="equal">
      <formula>"Menor"</formula>
    </cfRule>
    <cfRule type="cellIs" dxfId="3548" priority="184" operator="equal">
      <formula>"Leve"</formula>
    </cfRule>
  </conditionalFormatting>
  <conditionalFormatting sqref="AG53">
    <cfRule type="cellIs" dxfId="3547" priority="151" operator="equal">
      <formula>"Catastrófico"</formula>
    </cfRule>
    <cfRule type="cellIs" dxfId="3546" priority="152" operator="equal">
      <formula>"Mayor"</formula>
    </cfRule>
    <cfRule type="cellIs" dxfId="3545" priority="153" operator="equal">
      <formula>"Moderado"</formula>
    </cfRule>
    <cfRule type="cellIs" dxfId="3544" priority="154" operator="equal">
      <formula>"Menor"</formula>
    </cfRule>
    <cfRule type="cellIs" dxfId="3543" priority="155" operator="equal">
      <formula>"Leve"</formula>
    </cfRule>
  </conditionalFormatting>
  <conditionalFormatting sqref="AG60">
    <cfRule type="cellIs" dxfId="3542" priority="122" operator="equal">
      <formula>"Catastrófico"</formula>
    </cfRule>
    <cfRule type="cellIs" dxfId="3541" priority="123" operator="equal">
      <formula>"Mayor"</formula>
    </cfRule>
    <cfRule type="cellIs" dxfId="3540" priority="124" operator="equal">
      <formula>"Moderado"</formula>
    </cfRule>
    <cfRule type="cellIs" dxfId="3539" priority="125" operator="equal">
      <formula>"Menor"</formula>
    </cfRule>
    <cfRule type="cellIs" dxfId="3538" priority="126" operator="equal">
      <formula>"Leve"</formula>
    </cfRule>
  </conditionalFormatting>
  <conditionalFormatting sqref="AG67">
    <cfRule type="cellIs" dxfId="3537" priority="93" operator="equal">
      <formula>"Catastrófico"</formula>
    </cfRule>
    <cfRule type="cellIs" dxfId="3536" priority="94" operator="equal">
      <formula>"Mayor"</formula>
    </cfRule>
    <cfRule type="cellIs" dxfId="3535" priority="95" operator="equal">
      <formula>"Moderado"</formula>
    </cfRule>
    <cfRule type="cellIs" dxfId="3534" priority="96" operator="equal">
      <formula>"Menor"</formula>
    </cfRule>
    <cfRule type="cellIs" dxfId="3533" priority="97" operator="equal">
      <formula>"Leve"</formula>
    </cfRule>
  </conditionalFormatting>
  <conditionalFormatting sqref="AG74">
    <cfRule type="cellIs" dxfId="3532" priority="64" operator="equal">
      <formula>"Catastrófico"</formula>
    </cfRule>
    <cfRule type="cellIs" dxfId="3531" priority="65" operator="equal">
      <formula>"Mayor"</formula>
    </cfRule>
    <cfRule type="cellIs" dxfId="3530" priority="66" operator="equal">
      <formula>"Moderado"</formula>
    </cfRule>
    <cfRule type="cellIs" dxfId="3529" priority="67" operator="equal">
      <formula>"Menor"</formula>
    </cfRule>
    <cfRule type="cellIs" dxfId="3528" priority="68" operator="equal">
      <formula>"Leve"</formula>
    </cfRule>
  </conditionalFormatting>
  <conditionalFormatting sqref="AI11">
    <cfRule type="cellIs" dxfId="3527" priority="321" operator="equal">
      <formula>"Extremo"</formula>
    </cfRule>
    <cfRule type="cellIs" dxfId="3526" priority="322" operator="equal">
      <formula>"Alto"</formula>
    </cfRule>
    <cfRule type="cellIs" dxfId="3525" priority="323" operator="equal">
      <formula>"Moderado"</formula>
    </cfRule>
    <cfRule type="cellIs" dxfId="3524" priority="324" operator="equal">
      <formula>"Bajo"</formula>
    </cfRule>
  </conditionalFormatting>
  <conditionalFormatting sqref="AI18">
    <cfRule type="cellIs" dxfId="3523" priority="292" operator="equal">
      <formula>"Extremo"</formula>
    </cfRule>
    <cfRule type="cellIs" dxfId="3522" priority="293" operator="equal">
      <formula>"Alto"</formula>
    </cfRule>
    <cfRule type="cellIs" dxfId="3521" priority="294" operator="equal">
      <formula>"Moderado"</formula>
    </cfRule>
    <cfRule type="cellIs" dxfId="3520" priority="295" operator="equal">
      <formula>"Bajo"</formula>
    </cfRule>
  </conditionalFormatting>
  <conditionalFormatting sqref="AI25">
    <cfRule type="cellIs" dxfId="3519" priority="263" operator="equal">
      <formula>"Extremo"</formula>
    </cfRule>
    <cfRule type="cellIs" dxfId="3518" priority="264" operator="equal">
      <formula>"Alto"</formula>
    </cfRule>
    <cfRule type="cellIs" dxfId="3517" priority="265" operator="equal">
      <formula>"Moderado"</formula>
    </cfRule>
    <cfRule type="cellIs" dxfId="3516" priority="266" operator="equal">
      <formula>"Bajo"</formula>
    </cfRule>
  </conditionalFormatting>
  <conditionalFormatting sqref="AI32">
    <cfRule type="cellIs" dxfId="3515" priority="234" operator="equal">
      <formula>"Extremo"</formula>
    </cfRule>
    <cfRule type="cellIs" dxfId="3514" priority="235" operator="equal">
      <formula>"Alto"</formula>
    </cfRule>
    <cfRule type="cellIs" dxfId="3513" priority="236" operator="equal">
      <formula>"Moderado"</formula>
    </cfRule>
    <cfRule type="cellIs" dxfId="3512" priority="237" operator="equal">
      <formula>"Bajo"</formula>
    </cfRule>
  </conditionalFormatting>
  <conditionalFormatting sqref="AI39">
    <cfRule type="cellIs" dxfId="3511" priority="205" operator="equal">
      <formula>"Extremo"</formula>
    </cfRule>
    <cfRule type="cellIs" dxfId="3510" priority="206" operator="equal">
      <formula>"Alto"</formula>
    </cfRule>
    <cfRule type="cellIs" dxfId="3509" priority="207" operator="equal">
      <formula>"Moderado"</formula>
    </cfRule>
    <cfRule type="cellIs" dxfId="3508" priority="208" operator="equal">
      <formula>"Bajo"</formula>
    </cfRule>
  </conditionalFormatting>
  <conditionalFormatting sqref="AI46">
    <cfRule type="cellIs" dxfId="3507" priority="176" operator="equal">
      <formula>"Extremo"</formula>
    </cfRule>
    <cfRule type="cellIs" dxfId="3506" priority="177" operator="equal">
      <formula>"Alto"</formula>
    </cfRule>
    <cfRule type="cellIs" dxfId="3505" priority="178" operator="equal">
      <formula>"Moderado"</formula>
    </cfRule>
    <cfRule type="cellIs" dxfId="3504" priority="179" operator="equal">
      <formula>"Bajo"</formula>
    </cfRule>
  </conditionalFormatting>
  <conditionalFormatting sqref="AI53">
    <cfRule type="cellIs" dxfId="3503" priority="147" operator="equal">
      <formula>"Extremo"</formula>
    </cfRule>
    <cfRule type="cellIs" dxfId="3502" priority="148" operator="equal">
      <formula>"Alto"</formula>
    </cfRule>
    <cfRule type="cellIs" dxfId="3501" priority="149" operator="equal">
      <formula>"Moderado"</formula>
    </cfRule>
    <cfRule type="cellIs" dxfId="3500" priority="150" operator="equal">
      <formula>"Bajo"</formula>
    </cfRule>
  </conditionalFormatting>
  <conditionalFormatting sqref="AI60">
    <cfRule type="cellIs" dxfId="3499" priority="118" operator="equal">
      <formula>"Extremo"</formula>
    </cfRule>
    <cfRule type="cellIs" dxfId="3498" priority="119" operator="equal">
      <formula>"Alto"</formula>
    </cfRule>
    <cfRule type="cellIs" dxfId="3497" priority="120" operator="equal">
      <formula>"Moderado"</formula>
    </cfRule>
    <cfRule type="cellIs" dxfId="3496" priority="121" operator="equal">
      <formula>"Bajo"</formula>
    </cfRule>
  </conditionalFormatting>
  <conditionalFormatting sqref="AI67">
    <cfRule type="cellIs" dxfId="3495" priority="89" operator="equal">
      <formula>"Extremo"</formula>
    </cfRule>
    <cfRule type="cellIs" dxfId="3494" priority="90" operator="equal">
      <formula>"Alto"</formula>
    </cfRule>
    <cfRule type="cellIs" dxfId="3493" priority="91" operator="equal">
      <formula>"Moderado"</formula>
    </cfRule>
    <cfRule type="cellIs" dxfId="3492" priority="92" operator="equal">
      <formula>"Bajo"</formula>
    </cfRule>
  </conditionalFormatting>
  <conditionalFormatting sqref="AI74">
    <cfRule type="cellIs" dxfId="3491" priority="60" operator="equal">
      <formula>"Extremo"</formula>
    </cfRule>
    <cfRule type="cellIs" dxfId="3490" priority="61" operator="equal">
      <formula>"Alto"</formula>
    </cfRule>
    <cfRule type="cellIs" dxfId="3489" priority="62" operator="equal">
      <formula>"Moderado"</formula>
    </cfRule>
    <cfRule type="cellIs" dxfId="3488" priority="63" operator="equal">
      <formula>"Bajo"</formula>
    </cfRule>
  </conditionalFormatting>
  <conditionalFormatting sqref="AI81">
    <cfRule type="cellIs" dxfId="3487" priority="15" operator="equal">
      <formula>"Extremo"</formula>
    </cfRule>
    <cfRule type="cellIs" dxfId="3486" priority="16" operator="equal">
      <formula>"Alto"</formula>
    </cfRule>
    <cfRule type="cellIs" dxfId="3485" priority="17" operator="equal">
      <formula>"Moderado"</formula>
    </cfRule>
    <cfRule type="cellIs" dxfId="3484" priority="18" operator="equal">
      <formula>"Bajo"</formula>
    </cfRule>
  </conditionalFormatting>
  <conditionalFormatting sqref="AI88">
    <cfRule type="cellIs" dxfId="3483" priority="11" operator="equal">
      <formula>"Extremo"</formula>
    </cfRule>
    <cfRule type="cellIs" dxfId="3482" priority="12" operator="equal">
      <formula>"Alto"</formula>
    </cfRule>
    <cfRule type="cellIs" dxfId="3481" priority="13" operator="equal">
      <formula>"Moderado"</formula>
    </cfRule>
    <cfRule type="cellIs" dxfId="348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'D:\Descargas\[CEDE11 FO-CEDE5-DIGEC-487 Matriz de riesgos 2026 ultima.xlsx]Opciones Tratamiento'!#REF!</xm:f>
          </x14:formula1>
          <xm:sqref>I11:I94 AJ53 AJ11 AJ18 AJ25 AJ32 AJ39 AJ46 AJ60 AJ67 AJ74 AJ81 AJ88 B11 C11:C94 AO11:AO94</xm:sqref>
        </x14:dataValidation>
        <x14:dataValidation type="list" allowBlank="1" showInputMessage="1" showErrorMessage="1">
          <x14:formula1>
            <xm:f>'D:\Descargas\[CEDE11 FO-CEDE5-DIGEC-487 Matriz de riesgos 2026 ultima.xlsx]Tabla Impacto'!#REF!</xm:f>
          </x14:formula1>
          <xm:sqref>M11:M94</xm:sqref>
        </x14:dataValidation>
        <x14:dataValidation type="list" allowBlank="1" showInputMessage="1" showErrorMessage="1">
          <x14:formula1>
            <xm:f>'D:\Descargas\[CEDE11 FO-CEDE5-DIGEC-487 Matriz de riesgos 2026 ultima.xlsx]Tabla Valoración controles'!#REF!</xm:f>
          </x14:formula1>
          <xm:sqref>X11:Y94 AA11:AC94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A1:BN94"/>
  <sheetViews>
    <sheetView zoomScale="70" zoomScaleNormal="70" workbookViewId="0">
      <selection activeCell="A7" sqref="A7:E7"/>
    </sheetView>
  </sheetViews>
  <sheetFormatPr baseColWidth="10" defaultColWidth="11.42578125" defaultRowHeight="16.5"/>
  <cols>
    <col min="1" max="1" width="5.28515625" style="54" customWidth="1"/>
    <col min="2" max="2" width="17.28515625" style="54" customWidth="1"/>
    <col min="3" max="3" width="17.7109375" style="54" customWidth="1"/>
    <col min="4" max="4" width="21.8554687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4.140625" style="25" customWidth="1"/>
    <col min="20" max="20" width="53.28515625" style="25" customWidth="1"/>
    <col min="21" max="21" width="55.28515625" style="25" customWidth="1"/>
    <col min="22" max="22" width="82"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225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3" customHeight="1" thickBot="1">
      <c r="A6" s="243" t="s">
        <v>15</v>
      </c>
      <c r="B6" s="244"/>
      <c r="C6" s="244"/>
      <c r="D6" s="245"/>
      <c r="E6" s="246"/>
      <c r="F6" s="266" t="s">
        <v>128</v>
      </c>
      <c r="G6" s="267"/>
      <c r="H6" s="267"/>
      <c r="I6" s="267"/>
      <c r="J6" s="267"/>
      <c r="K6" s="267"/>
      <c r="L6" s="26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8"/>
      <c r="AT6" s="30"/>
      <c r="AU6" s="30"/>
      <c r="AV6" s="30"/>
      <c r="AW6" s="30"/>
      <c r="AX6" s="30"/>
      <c r="AY6" s="30"/>
      <c r="AZ6" s="30"/>
      <c r="BA6" s="30"/>
      <c r="BB6" s="30"/>
      <c r="BC6" s="30"/>
      <c r="BD6" s="30"/>
      <c r="BE6" s="30"/>
      <c r="BF6" s="30"/>
      <c r="BG6" s="30"/>
      <c r="BH6" s="30"/>
      <c r="BI6" s="30"/>
      <c r="BJ6" s="30"/>
      <c r="BK6" s="30"/>
      <c r="BL6" s="30"/>
      <c r="BM6" s="30"/>
      <c r="BN6" s="30"/>
    </row>
    <row r="7" spans="1:66" ht="75" customHeight="1" thickBot="1">
      <c r="A7" s="262" t="s">
        <v>17</v>
      </c>
      <c r="B7" s="263"/>
      <c r="C7" s="263"/>
      <c r="D7" s="264"/>
      <c r="E7" s="265"/>
      <c r="F7" s="266" t="s">
        <v>129</v>
      </c>
      <c r="G7" s="267"/>
      <c r="H7" s="267"/>
      <c r="I7" s="267"/>
      <c r="J7" s="267"/>
      <c r="K7" s="267"/>
      <c r="L7" s="267"/>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2"/>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1242</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80" hidden="1" customHeight="1">
      <c r="A11" s="218" t="s">
        <v>52</v>
      </c>
      <c r="B11" s="220" t="s">
        <v>8</v>
      </c>
      <c r="C11" s="220" t="s">
        <v>75</v>
      </c>
      <c r="D11" s="220" t="s">
        <v>322</v>
      </c>
      <c r="E11" s="229" t="s">
        <v>334</v>
      </c>
      <c r="F11" s="229" t="s">
        <v>1241</v>
      </c>
      <c r="G11" s="229" t="s">
        <v>1160</v>
      </c>
      <c r="H11" s="302" t="str">
        <f>+CONCATENATE(E11," ",F11," ",G11)</f>
        <v xml:space="preserve">Posibilidad de afectación reputacional Por inadecuada programación de los cupos PAC de las Subunidades Ejecutoras de Presupuesto debido a deficiencias en la sinergia organizacional y canales de comunicación que permitan cumplir el objetivo. </v>
      </c>
      <c r="I11" s="232" t="s">
        <v>324</v>
      </c>
      <c r="J11" s="218">
        <v>973</v>
      </c>
      <c r="K11" s="309" t="str">
        <f>IF(J11&lt;=0,"",IF(J11&lt;=3,"Muy Baja",IF(J11&lt;=34,"Baja",IF(J11&lt;=600,"Media",IF(J11&lt;=6000,"Alta","Muy Alta")))))</f>
        <v>Alta</v>
      </c>
      <c r="L11" s="305">
        <f>IF(K11="","",IF(K11="Muy Baja",0.2,IF(K11="Baja",0.4,IF(K11="Media",0.6,IF(K11="Alta",0.8,IF(K11="Muy Alta",1,))))))</f>
        <v>0.8</v>
      </c>
      <c r="M11" s="307" t="s">
        <v>338</v>
      </c>
      <c r="N11" s="303" t="str">
        <f>IF(NOT(ISERROR(MATCH(M11,'[37]Tabla Impacto'!$B$222:$B$224,0))),'[37]Tabla Impacto'!$F$224,M11)</f>
        <v xml:space="preserve">     El riesgo afecta la imagen de la entidad con algunos usuarios de relevancia frente al logro de los objetivos</v>
      </c>
      <c r="O11" s="309" t="str">
        <f>IF(OR(N11='[37]Tabla Impacto'!$C$12,N11='[37]Tabla Impacto'!$D$12),"Leve",IF(OR(N11='[37]Tabla Impacto'!$C$13,N11='[37]Tabla Impacto'!$D$13),"Menor",IF(OR(N11='[37]Tabla Impacto'!$C$14,N11='[37]Tabla Impacto'!$D$14),"Moderado",IF(OR(N11='[37]Tabla Impacto'!$C$15,N11='[37]Tabla Impacto'!$D$15),"Mayor",IF(OR(N11='[37]Tabla Impacto'!$C$16,N11='[37]Tabla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6" t="s">
        <v>1161</v>
      </c>
      <c r="T11" s="66" t="s">
        <v>1162</v>
      </c>
      <c r="U11" s="66" t="s">
        <v>1163</v>
      </c>
      <c r="V11" s="73" t="str">
        <f>+CONCATENATE(S11," ",T11," ",U11)</f>
        <v>El Director de Presupuesto, Oficial de Apropiación y PAC, verifica mensualmente las solicitudes de las Subunidades Ejecutoras de Presupuesto frente a la asignación de cupo PAC (Programa Anual Mensualizado de Caja) y al "procedimiento de asignación y apropiación PAC P-SECEJ-COFIP-285", con el fin de validar que la solicitud que se eleve ante el Ministerio de Hacienda y Crédito Público corresponda a las necesidades de las diferentes Subunidades Ejecutoras de Presupuesto. En caso de no realizarse la reunión de verificación de comité se debe elaborar un oficio por medio del cual se justifique porque no se realizó la reunión. Dejando como soporte de la verificación las actas de reunión de Comités de Asignación de Cupo PAC.</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IFERROR(LOOKUP(LOOKUP(2,1/(AD11:AD17&lt;&gt;""),AD11:AD17),'[37]Opciones Tratamiento'!$I$2:$I$6,'[37]Opciones Tratamiento'!$J$2:$J$6),"")</f>
        <v>Muy Baja</v>
      </c>
      <c r="AF11" s="41">
        <f>+AD11</f>
        <v>0.48</v>
      </c>
      <c r="AG11" s="313" t="str">
        <f>IFERROR(LOOKUP(LOOKUP(2,1/(AH11:AH17&lt;&gt;""),AH11:AH17),'[37]Opciones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75"/>
      <c r="AL11" s="70" t="s">
        <v>177</v>
      </c>
      <c r="AM11" s="66" t="s">
        <v>1164</v>
      </c>
      <c r="AN11" s="66" t="s">
        <v>1165</v>
      </c>
      <c r="AO11" s="218" t="s">
        <v>59</v>
      </c>
      <c r="AP11" s="344"/>
      <c r="AQ11" s="335" t="s">
        <v>130</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62" hidden="1" customHeight="1">
      <c r="A12" s="219"/>
      <c r="B12" s="221"/>
      <c r="C12" s="221"/>
      <c r="D12" s="221"/>
      <c r="E12" s="230"/>
      <c r="F12" s="230"/>
      <c r="G12" s="230"/>
      <c r="H12" s="231"/>
      <c r="I12" s="233"/>
      <c r="J12" s="219"/>
      <c r="K12" s="310"/>
      <c r="L12" s="306"/>
      <c r="M12" s="308"/>
      <c r="N12" s="304"/>
      <c r="O12" s="310"/>
      <c r="P12" s="306"/>
      <c r="Q12" s="312"/>
      <c r="R12" s="63" t="s">
        <v>96</v>
      </c>
      <c r="S12" s="67" t="s">
        <v>1161</v>
      </c>
      <c r="T12" s="67" t="s">
        <v>1166</v>
      </c>
      <c r="U12" s="67" t="s">
        <v>1167</v>
      </c>
      <c r="V12" s="68" t="str">
        <f>+CONCATENATE(S12," ",T12," ",U12)</f>
        <v>El Director de Presupuesto, Oficial de Apropiación y PAC, verifica mensualmente las cifras del boletín de seguimiento a la ejecución de PAC frente a las justificaciones manifestadas por cada Subunidad Ejecutora de Presupuesto con relación al PAC pendiente por ejecutar y al "procedimiento de Asignación de Apropiación y PAC P-SECEJ-COFIP-285", con el fin de determinar si se presentan novedades para la ejecución de los cupos PAC disponibles y evitar pérdidas en el mes. En caso de no realizarse el comité de seguimiento se debe elaborar un oficio por medio del cual se justifique porque no se realizó la reunión. Dejando como soporte de la verificación las actas de reunión de Comités de Seguimiento de Cupo PAC.</v>
      </c>
      <c r="W12" s="47" t="str">
        <f t="shared" ref="W12:W75" si="0">IF(OR(X12="Preventivo",X12="Detectivo"),"Probabilidad",IF(X12="Correctivo","Impacto",""))</f>
        <v>Probabilidad</v>
      </c>
      <c r="X12" s="69" t="s">
        <v>53</v>
      </c>
      <c r="Y12" s="69" t="s">
        <v>54</v>
      </c>
      <c r="Z12" s="48" t="str">
        <f t="shared" ref="Z12" si="1">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0.28799999999999998</v>
      </c>
      <c r="AE12" s="224"/>
      <c r="AF12" s="50">
        <f t="shared" ref="AF12" si="2">+AD12</f>
        <v>0.28799999999999998</v>
      </c>
      <c r="AG12" s="224"/>
      <c r="AH12" s="50">
        <f>IFERROR(IF(AND(W11="Impacto",W12="Impacto"),(AH11-(+AH11*Z12)),IF(W12="Impacto",(P11-(+P11*Z12)),IF(W12="Probabilidad",AH11,""))),"")</f>
        <v>0.6</v>
      </c>
      <c r="AI12" s="226"/>
      <c r="AJ12" s="228"/>
      <c r="AK12" s="4"/>
      <c r="AL12" s="63"/>
      <c r="AM12" s="67"/>
      <c r="AN12" s="67"/>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68" hidden="1" customHeight="1">
      <c r="A13" s="219"/>
      <c r="B13" s="221"/>
      <c r="C13" s="221"/>
      <c r="D13" s="221"/>
      <c r="E13" s="230"/>
      <c r="F13" s="230"/>
      <c r="G13" s="230"/>
      <c r="H13" s="231"/>
      <c r="I13" s="233"/>
      <c r="J13" s="219"/>
      <c r="K13" s="310"/>
      <c r="L13" s="306"/>
      <c r="M13" s="308"/>
      <c r="N13" s="304"/>
      <c r="O13" s="310"/>
      <c r="P13" s="306"/>
      <c r="Q13" s="312"/>
      <c r="R13" s="63" t="s">
        <v>98</v>
      </c>
      <c r="S13" s="67" t="s">
        <v>1161</v>
      </c>
      <c r="T13" s="67" t="s">
        <v>1168</v>
      </c>
      <c r="U13" s="67" t="s">
        <v>1169</v>
      </c>
      <c r="V13" s="68" t="str">
        <f t="shared" ref="V13:V17" si="3">+CONCATENATE(S13," ",T13," ",U13)</f>
        <v>El Director de Presupuesto, Oficial de Apropiación y PAC, verifica mensualmente los saldos que arroja el sistema SIIF de pérdida de cupo PAC frente a las justificaciones emitidas por las subunidades ejecutoras de presupuesto y al "procedimiento de asignación de apropiación y PAC P-SECEJ-COFIP-285", con el fin de establecer las razones por las cuales se generan pérdidas de cupo al cierre del mes. En caso de presentarse fallas en el sistema SIIF al cierre de mes, se debe elaborar un oficio (pantallazo de la plataforma) donde se manifieste que no se pudo realizar la consulta del PAC disponible y gestionado. Dejando como soporte documental de la verificación el informe de ejecución PAC.</v>
      </c>
      <c r="W13" s="47" t="str">
        <f t="shared" si="0"/>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0.6</v>
      </c>
      <c r="AI13" s="226"/>
      <c r="AJ13" s="228"/>
      <c r="AK13" s="4"/>
      <c r="AL13" s="63"/>
      <c r="AM13" s="67"/>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65.95" hidden="1" customHeight="1">
      <c r="A14" s="219"/>
      <c r="B14" s="221"/>
      <c r="C14" s="221"/>
      <c r="D14" s="221"/>
      <c r="E14" s="230"/>
      <c r="F14" s="230"/>
      <c r="G14" s="230"/>
      <c r="H14" s="231"/>
      <c r="I14" s="233"/>
      <c r="J14" s="219"/>
      <c r="K14" s="310"/>
      <c r="L14" s="306"/>
      <c r="M14" s="308"/>
      <c r="N14" s="304"/>
      <c r="O14" s="310"/>
      <c r="P14" s="306"/>
      <c r="Q14" s="312"/>
      <c r="R14" s="63" t="s">
        <v>99</v>
      </c>
      <c r="S14" s="67" t="s">
        <v>1170</v>
      </c>
      <c r="T14" s="67" t="s">
        <v>1171</v>
      </c>
      <c r="U14" s="67" t="s">
        <v>1172</v>
      </c>
      <c r="V14" s="68" t="str">
        <f t="shared" si="3"/>
        <v xml:space="preserve">El Jefe de presupuesto de la Subunidad Ejecutora de Presupuesto, verifica mensualmente los saldos de cupos PAC perdidos frente a las diferentes situaciones que se hayan presentado en la Subunidad Ejecutora de Presupuesto y al "procedimiento de asignación de apropiación y PAC P-SECEJ-COFIP-285”, con el fin de identificar y prevenir las situaciones administrativas que ocasionan la perdida de PAC. En caso de que la Subunidad Ejecutora de Presupuesto no presente pérdida de PAC, deberán elaborar un oficio informando que no hubo pérdida de PAC. Dejando como evidencia de la verificación el informe de pérdida de PAC. </v>
      </c>
      <c r="W14" s="47" t="str">
        <f t="shared" si="0"/>
        <v>Probabilidad</v>
      </c>
      <c r="X14" s="69" t="s">
        <v>53</v>
      </c>
      <c r="Y14" s="69" t="s">
        <v>54</v>
      </c>
      <c r="Z14" s="48" t="str">
        <f t="shared" ref="Z14" si="4">IF(AND(X14="Preventivo",Y14="Automático"),"50%",IF(AND(X14="Preventivo",Y14="Manual"),"40%",IF(AND(X14="Detectivo",Y14="Automático"),"40%",IF(AND(X14="Detectivo",Y14="Manual"),"30%",IF(AND(X14="Correctivo",Y14="Automático"),"35%",IF(AND(X14="Correctivo",Y14="Manual"),"25%",""))))))</f>
        <v>40%</v>
      </c>
      <c r="AA14" s="69" t="s">
        <v>55</v>
      </c>
      <c r="AB14" s="69" t="s">
        <v>56</v>
      </c>
      <c r="AC14" s="69" t="s">
        <v>57</v>
      </c>
      <c r="AD14" s="49">
        <f>IFERROR(IF(AND(W11="Probabilidad",W12="Probabilidad",W13="Probabilidad",W14="Probabilidad"),(AF13-(+AF13*Z14)),IF(W14="Probabilidad",(L11-(+L11*Z14)),IF(W14="Impacto",AF13,""))),"")</f>
        <v>0.10367999999999998</v>
      </c>
      <c r="AE14" s="224"/>
      <c r="AF14" s="50">
        <f t="shared" ref="AF14:AF21" si="5">+AD14</f>
        <v>0.10367999999999998</v>
      </c>
      <c r="AG14" s="224"/>
      <c r="AH14" s="50">
        <f>IFERROR(IF(AND(W13="Impacto",W14="Impacto"),(AH13-(+AH13*Z14)),IF(W14="Impacto",(P11-(+P11*Z14)),IF(W14="Probabilidad",AH13,""))),"")</f>
        <v>0.6</v>
      </c>
      <c r="AI14" s="226"/>
      <c r="AJ14" s="228"/>
      <c r="AK14" s="4"/>
      <c r="AL14" s="63"/>
      <c r="AM14" s="67"/>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47" hidden="1" customHeight="1">
      <c r="A15" s="219"/>
      <c r="B15" s="221"/>
      <c r="C15" s="221"/>
      <c r="D15" s="221"/>
      <c r="E15" s="230"/>
      <c r="F15" s="230"/>
      <c r="G15" s="230"/>
      <c r="H15" s="231"/>
      <c r="I15" s="233"/>
      <c r="J15" s="219"/>
      <c r="K15" s="310"/>
      <c r="L15" s="306"/>
      <c r="M15" s="308"/>
      <c r="N15" s="304"/>
      <c r="O15" s="310"/>
      <c r="P15" s="306"/>
      <c r="Q15" s="312"/>
      <c r="R15" s="63" t="s">
        <v>131</v>
      </c>
      <c r="S15" s="67" t="s">
        <v>1170</v>
      </c>
      <c r="T15" s="67" t="s">
        <v>1173</v>
      </c>
      <c r="U15" s="67" t="s">
        <v>1174</v>
      </c>
      <c r="V15" s="68" t="str">
        <f t="shared" si="3"/>
        <v>El Jefe de presupuesto de la Subunidad Ejecutora de Presupuesto, verifica mensualmente en las reuniones de solicitud de PAC con la cadena presupuestal (el ordenador del gasto y supervisores de contrato)  las necesidades de PAC  de acuerdo al avance en la ejecución de los recursos y pagos que se proyecte y al "procedimiento de asignación de apropiación y PAC P-SECEJ-COFIP-285", con el fin garantizar los pagos oportunos por los diferentes conceptos del gasto de manera mensual. En caso de que la Subunidad Ejecutora de Presupuesto no realice la reunión de solicitud de PAC debe elaborar un oficio dirigido a COFIP justificando las causas. Dejando como soporte documental de la verificación acta de reunión de solicitud de PAC.</v>
      </c>
      <c r="W15" s="47" t="str">
        <f t="shared" si="0"/>
        <v>Probabilidad</v>
      </c>
      <c r="X15" s="69" t="s">
        <v>53</v>
      </c>
      <c r="Y15" s="69" t="s">
        <v>54</v>
      </c>
      <c r="Z15" s="48" t="str">
        <f>IF(AND(X15="Preventivo",Y15="Automático"),"50%",IF(AND(X15="Preventivo",Y15="Manual"),"40%",IF(AND(X15="Detectivo",Y15="Automático"),"40%",IF(AND(X15="Detectivo",Y15="Manual"),"30%",IF(AND(X15="Correctivo",Y15="Automático"),"35%",IF(AND(X15="Correctivo",Y15="Manual"),"25%",""))))))</f>
        <v>40%</v>
      </c>
      <c r="AA15" s="69" t="s">
        <v>55</v>
      </c>
      <c r="AB15" s="69" t="s">
        <v>56</v>
      </c>
      <c r="AC15" s="69" t="s">
        <v>57</v>
      </c>
      <c r="AD15" s="49">
        <f>IFERROR(IF(AND(W11="Probabilidad",W12="Probabilidad",W13="Probabilidad",W14="Probabilidad",W15="Probabilidad"),(AF14-(+AF14*Z15)),IF(W15="Probabilidad",(L10-(+L10*Z15)),IF(W15="Impacto",AF14,""))),"")</f>
        <v>6.2207999999999986E-2</v>
      </c>
      <c r="AE15" s="224"/>
      <c r="AF15" s="50">
        <f t="shared" si="5"/>
        <v>6.2207999999999986E-2</v>
      </c>
      <c r="AG15" s="224"/>
      <c r="AH15" s="50">
        <f>IFERROR(IF(AND(W14="Impacto",W15="Impacto"),(AH14-(+AH14*Z15)),IF(W15="Impacto",(P11-(+P11*Z15)),IF(W15="Probabilidad",AH14,""))),"")</f>
        <v>0.6</v>
      </c>
      <c r="AI15" s="226"/>
      <c r="AJ15" s="228"/>
      <c r="AK15" s="4"/>
      <c r="AL15" s="63"/>
      <c r="AM15" s="67"/>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t="s">
        <v>160</v>
      </c>
      <c r="S16" s="52"/>
      <c r="T16" s="52"/>
      <c r="U16" s="52"/>
      <c r="V16" s="68" t="str">
        <f t="shared" si="3"/>
        <v xml:space="preserve">  </v>
      </c>
      <c r="W16" s="47" t="str">
        <f t="shared" si="0"/>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3"/>
        <v xml:space="preserve">  </v>
      </c>
      <c r="W17" s="47" t="str">
        <f t="shared" si="0"/>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83.95" hidden="1" customHeight="1">
      <c r="A18" s="219" t="s">
        <v>60</v>
      </c>
      <c r="B18" s="221"/>
      <c r="C18" s="221" t="s">
        <v>75</v>
      </c>
      <c r="D18" s="220" t="s">
        <v>322</v>
      </c>
      <c r="E18" s="229" t="s">
        <v>334</v>
      </c>
      <c r="F18" s="230" t="s">
        <v>1175</v>
      </c>
      <c r="G18" s="230" t="s">
        <v>1176</v>
      </c>
      <c r="H18" s="231" t="str">
        <f t="shared" ref="H18" si="6">+CONCATENATE(E18," ",F18," ",G18)</f>
        <v>Posibilidad de afectación reputacional por asignar apropiación sin saldo en la Cuenta Única Nacional en cada Subunidad Ejecutora de Presupuesto debido a inadecuada planeación presupuestal al realizar los controles a los saldos CUN.</v>
      </c>
      <c r="I18" s="232" t="s">
        <v>324</v>
      </c>
      <c r="J18" s="218">
        <v>36</v>
      </c>
      <c r="K18" s="310" t="str">
        <f>IF(J18&lt;=0,"",IF(J18&lt;=3,"Muy Baja",IF(J18&lt;=34,"Baja",IF(J18&lt;=600,"Media",IF(J18&lt;=6000,"Alta","Muy Alta")))))</f>
        <v>Media</v>
      </c>
      <c r="L18" s="306">
        <f>IF(K18="","",IF(K18="Muy Baja",0.2,IF(K18="Baja",0.4,IF(K18="Media",0.6,IF(K18="Alta",0.8,IF(K18="Muy Alta",1,))))))</f>
        <v>0.6</v>
      </c>
      <c r="M18" s="314" t="s">
        <v>338</v>
      </c>
      <c r="N18" s="304" t="str">
        <f>IF(NOT(ISERROR(MATCH(M18,'[37]Tabla Impacto'!$B$222:$B$224,0))),'[37]Tabla Impacto'!$F$224,M18)</f>
        <v xml:space="preserve">     El riesgo afecta la imagen de la entidad con algunos usuarios de relevancia frente al logro de los objetivos</v>
      </c>
      <c r="O18" s="310" t="str">
        <f>IF(OR(N18='[37]Tabla Impacto'!$C$12,N18='[37]Tabla Impacto'!$D$12),"Leve",IF(OR(N18='[37]Tabla Impacto'!$C$13,N18='[37]Tabla Impacto'!$D$13),"Menor",IF(OR(N18='[37]Tabla Impacto'!$C$14,N18='[37]Tabla Impacto'!$D$14),"Moderado",IF(OR(N18='[37]Tabla Impacto'!$C$15,N18='[37]Tabla Impacto'!$D$15),"Mayor",IF(OR(N18='[37]Tabla Impacto'!$C$16,N18='[37]Tabla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7" t="s">
        <v>1177</v>
      </c>
      <c r="T18" s="67" t="s">
        <v>1178</v>
      </c>
      <c r="U18" s="67" t="s">
        <v>1179</v>
      </c>
      <c r="V18" s="68" t="str">
        <f>+CONCATENATE(S18," ",T18," ",U18)</f>
        <v>El Director Financiero, Oficial de Control y Ejecución, verifica mensualmente el saldo consolidado CUN del SIIF Nación vs. el cuadro control CUN de la Dirección Financiera - DIFIN validando la disponibilidad de los recursos en la Cuenta Única Nacional - CUN de acuerdo a la "Directiva Permanente 90 del 23 de mayo del 2022”, con el fin de que la Dirección de Presupuesto del COFIP asigne en forma correcta las apropiaciones de fondo interno a las Subunidades Ejecutoras de Presupuesto. En caso de no contar con disponibilidad de recursos en el CUN, se debe elaborar un documento en cual se establezcan las causas por las cuales no se pudo asignar recursos a las Subunidades Ejecutoras de Presupuesto. Dejando como soporte documental de la verificación el informe saldos CUN.</v>
      </c>
      <c r="W18" s="47" t="str">
        <f t="shared" si="0"/>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IFERROR(LOOKUP(LOOKUP(2,1/(AD18:AD24&lt;&gt;""),AD18:AD24),'[37]Opciones Tratamiento'!$I$2:$I$6,'[37]Opciones Tratamiento'!$J$2:$J$6),"")</f>
        <v>Muy Baja</v>
      </c>
      <c r="AF18" s="48">
        <f t="shared" si="5"/>
        <v>0.36</v>
      </c>
      <c r="AG18" s="224" t="str">
        <f>IFERROR(LOOKUP(LOOKUP(2,1/(AH18:AH24&lt;&gt;""),AH18:AH24),'[37]Opciones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63" t="s">
        <v>177</v>
      </c>
      <c r="AM18" s="67" t="s">
        <v>1180</v>
      </c>
      <c r="AN18" s="67" t="s">
        <v>1181</v>
      </c>
      <c r="AO18" s="219" t="s">
        <v>59</v>
      </c>
      <c r="AP18" s="344"/>
      <c r="AQ18" s="337" t="s">
        <v>1182</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65.95" hidden="1" customHeight="1">
      <c r="A19" s="219"/>
      <c r="B19" s="221"/>
      <c r="C19" s="221"/>
      <c r="D19" s="221"/>
      <c r="E19" s="230"/>
      <c r="F19" s="230"/>
      <c r="G19" s="230"/>
      <c r="H19" s="231"/>
      <c r="I19" s="233"/>
      <c r="J19" s="219"/>
      <c r="K19" s="310"/>
      <c r="L19" s="306"/>
      <c r="M19" s="308"/>
      <c r="N19" s="304"/>
      <c r="O19" s="310"/>
      <c r="P19" s="306"/>
      <c r="Q19" s="312"/>
      <c r="R19" s="63" t="s">
        <v>96</v>
      </c>
      <c r="S19" s="67" t="s">
        <v>1177</v>
      </c>
      <c r="T19" s="67" t="s">
        <v>1183</v>
      </c>
      <c r="U19" s="67" t="s">
        <v>1184</v>
      </c>
      <c r="V19" s="68" t="str">
        <f>+CONCATENATE(S19," ",T19," ",U19)</f>
        <v>El Director Financiero, Oficial de Control y Ejecución, verifican mensualmente los movimientos de las Subunidades Ejecutoras de Presupuesto en el Sistema Integrado de Información Financiera SIIF Nación (reporte consolidado CUN del SIIF Nación) en relación al cuadro control de movimientos saldos CUN y al "procedimiento Cuenta Única Nacional Nivel Central P-SECEJ-COFIP-377", con el fin de garantizar una gestión oportuna de los recursos. En caso de presentarse diferencias entre SIIF y el cuadro de movimientos CUN, se debe elaborar un documento informando las novedades identificadas. Dejando como soporte documental de la verificación el cuadro consolidado saldos y movimientos CUN del mes.</v>
      </c>
      <c r="W19" s="47" t="str">
        <f t="shared" si="0"/>
        <v>Probabilidad</v>
      </c>
      <c r="X19" s="69" t="s">
        <v>53</v>
      </c>
      <c r="Y19" s="69" t="s">
        <v>54</v>
      </c>
      <c r="Z19" s="48" t="str">
        <f t="shared" ref="Z19" si="7">IF(AND(X19="Preventivo",Y19="Automático"),"50%",IF(AND(X19="Preventivo",Y19="Manual"),"40%",IF(AND(X19="Detectivo",Y19="Automático"),"40%",IF(AND(X19="Detectivo",Y19="Manual"),"30%",IF(AND(X19="Correctivo",Y19="Automático"),"35%",IF(AND(X19="Correctivo",Y19="Manual"),"25%",""))))))</f>
        <v>40%</v>
      </c>
      <c r="AA19" s="69" t="s">
        <v>55</v>
      </c>
      <c r="AB19" s="69" t="s">
        <v>56</v>
      </c>
      <c r="AC19" s="69" t="s">
        <v>57</v>
      </c>
      <c r="AD19" s="49">
        <f t="shared" ref="AD19:AD24" si="8">IFERROR(IF(AND(W18="Probabilidad",W19="Probabilidad"),(AF18-(+AF18*Z19)),IF(W19="Probabilidad",(L18-(+L18*Z19)),IF(W19="Impacto",AF18,""))),"")</f>
        <v>0.216</v>
      </c>
      <c r="AE19" s="224"/>
      <c r="AF19" s="48">
        <f t="shared" si="5"/>
        <v>0.216</v>
      </c>
      <c r="AG19" s="224"/>
      <c r="AH19" s="50">
        <f>IFERROR(IF(AND(W18="Impacto",W19="Impacto"),(AH18-(+AH18*Z19)),IF(W19="Impacto",(P18-(+P18*Z19)),IF(W19="Probabilidad",AH18,""))),"")</f>
        <v>0.6</v>
      </c>
      <c r="AI19" s="226"/>
      <c r="AJ19" s="228"/>
      <c r="AK19" s="4"/>
      <c r="AL19" s="63"/>
      <c r="AM19" s="67"/>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1185</v>
      </c>
      <c r="T20" s="67" t="s">
        <v>1186</v>
      </c>
      <c r="U20" s="67" t="s">
        <v>1187</v>
      </c>
      <c r="V20" s="68" t="str">
        <f t="shared" ref="V20:V24" si="9">+CONCATENATE(S20," ",T20," ",U20)</f>
        <v>El Director de la Dirección de Presupuesto-DIPRE, Analista de Fondo Interno, verifica mensualmente el reporte del cuadro control CUN entregado por la Dirección Financiera - DIFIN de acuerdo a las solicitudes de apropiación de las Subunidades Ejecutoras de Presupuesto y al "procedimiento Cuenta Única Nacional Nivel Central P-SECEJ-COFIP-377”, con el fin de realizar el cargue de apropiación en el SIIF Nación. En caso de no contar con el reporte del SIIF al cierre de mes para realizar el informe se debe elaborar un oficio dirigido a COFIP justificando las causas. Dejando como soporte documental de la verificación un oficio de cruce de apropiación vs. saldos CUN Subunidades Ejecutoras de Presupuesto.</v>
      </c>
      <c r="W20" s="47" t="str">
        <f t="shared" si="0"/>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si="8"/>
        <v>0.12959999999999999</v>
      </c>
      <c r="AE20" s="224"/>
      <c r="AF20" s="48">
        <f t="shared" si="5"/>
        <v>0.12959999999999999</v>
      </c>
      <c r="AG20" s="224"/>
      <c r="AH20" s="50">
        <f>IFERROR(IF(AND(W18="Impacto",W19="Impacto",W20="Impacto"),(AH19-(+AH19*Z20)),IF(W20="Impacto",(P18-(+P18*Z20)),IF(W20="Probabilidad",AH19,""))),"")</f>
        <v>0.6</v>
      </c>
      <c r="AI20" s="226"/>
      <c r="AJ20" s="228"/>
      <c r="AK20" s="4"/>
      <c r="AL20" s="63"/>
      <c r="AM20" s="67"/>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9"/>
        <v xml:space="preserve">  </v>
      </c>
      <c r="W21" s="47" t="str">
        <f t="shared" si="0"/>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0"/>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4"/>
      <c r="AL22" s="63"/>
      <c r="AM22" s="67"/>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0"/>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0"/>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212.1" hidden="1" customHeight="1">
      <c r="A25" s="219" t="s">
        <v>61</v>
      </c>
      <c r="B25" s="221"/>
      <c r="C25" s="221" t="s">
        <v>75</v>
      </c>
      <c r="D25" s="220" t="s">
        <v>322</v>
      </c>
      <c r="E25" s="229" t="s">
        <v>334</v>
      </c>
      <c r="F25" s="230" t="s">
        <v>1188</v>
      </c>
      <c r="G25" s="230" t="s">
        <v>1189</v>
      </c>
      <c r="H25" s="231" t="str">
        <f t="shared" ref="H25" si="11">+CONCATENATE(E25," ",F25," ",G25)</f>
        <v>Posibilidad de afectación reputacional por incumplimiento a la ejecución del presupuesto del gasto, debido a la falta de seguimiento y control a la ejecución por parte del ordenador del gasto</v>
      </c>
      <c r="I25" s="232" t="s">
        <v>324</v>
      </c>
      <c r="J25" s="218">
        <v>1034</v>
      </c>
      <c r="K25" s="310" t="str">
        <f>IF(J25&lt;=0,"",IF(J25&lt;=3,"Muy Baja",IF(J25&lt;=34,"Baja",IF(J25&lt;=600,"Media",IF(J25&lt;=6000,"Alta","Muy Alta")))))</f>
        <v>Alta</v>
      </c>
      <c r="L25" s="306">
        <f>IF(K25="","",IF(K25="Muy Baja",0.2,IF(K25="Baja",0.4,IF(K25="Media",0.6,IF(K25="Alta",0.8,IF(K25="Muy Alta",1,))))))</f>
        <v>0.8</v>
      </c>
      <c r="M25" s="314" t="s">
        <v>338</v>
      </c>
      <c r="N25" s="304" t="str">
        <f>IF(NOT(ISERROR(MATCH(M25,'[37]Tabla Impacto'!$B$222:$B$224,0))),'[37]Tabla Impacto'!$F$224,M25)</f>
        <v xml:space="preserve">     El riesgo afecta la imagen de la entidad con algunos usuarios de relevancia frente al logro de los objetivos</v>
      </c>
      <c r="O25" s="310" t="str">
        <f>IF(OR(N25='[37]Tabla Impacto'!$C$12,N25='[37]Tabla Impacto'!$D$12),"Leve",IF(OR(N25='[37]Tabla Impacto'!$C$13,N25='[37]Tabla Impacto'!$D$13),"Menor",IF(OR(N25='[37]Tabla Impacto'!$C$14,N25='[37]Tabla Impacto'!$D$14),"Moderado",IF(OR(N25='[37]Tabla Impacto'!$C$15,N25='[37]Tabla Impacto'!$D$15),"Mayor",IF(OR(N25='[37]Tabla Impacto'!$C$16,N25='[37]Tabla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1190</v>
      </c>
      <c r="T25" s="67" t="s">
        <v>1191</v>
      </c>
      <c r="U25" s="67" t="s">
        <v>1192</v>
      </c>
      <c r="V25" s="68" t="str">
        <f>+CONCATENATE(S25," ",T25," ",U25)</f>
        <v>El Comandante Financiero y Presupuestal, a través del Oficial de Evaluación y Seguimiento, verifica mensualmente la ejecución presupuestal de los recursos asignados al Ejército Nacional, con base en los reportes arrojados por el Sistema de Información Financiera – SIIF Nación y el “Procedimiento de control y seguimiento a la ejecución presupuestal del Ejército Nacional P-SECEJ-COFIP-290”, con el fin de informar al SECEJ sobre el avance en la ejecución presupuestal y el cumplimiento de las metas establecidas para la vigencia. En caso de no tener acceso a los reportes del SIIF, se debe elaborar un documento informando la novedad, acompañado del respectivo pantallazo de la plataforma. Dejando soporte documental de la verificación, la presentación de seguimiento a la ejecución presupuestal y el informe con los avances de compromisos y obligaciones alcanzados por cada Ordenador del Gasto.</v>
      </c>
      <c r="W25" s="47" t="str">
        <f t="shared" si="0"/>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0.48</v>
      </c>
      <c r="AE25" s="224" t="str">
        <f>IFERROR(LOOKUP(LOOKUP(2,1/(AD25:AD31&lt;&gt;""),AD25:AD31),'[37]Opciones Tratamiento'!$I$2:$I$6,'[37]Opciones Tratamiento'!$J$2:$J$6),"")</f>
        <v>Muy Baja</v>
      </c>
      <c r="AF25" s="48">
        <f>+AD25</f>
        <v>0.48</v>
      </c>
      <c r="AG25" s="224" t="str">
        <f>IFERROR(LOOKUP(LOOKUP(2,1/(AH25:AH31&lt;&gt;""),AH25:AH31),'[37]Opciones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4"/>
      <c r="AL25" s="63"/>
      <c r="AM25" s="67"/>
      <c r="AN25" s="52"/>
      <c r="AO25" s="219" t="s">
        <v>650</v>
      </c>
      <c r="AP25" s="344"/>
      <c r="AQ25" s="337" t="s">
        <v>1193</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83.95" hidden="1" customHeight="1">
      <c r="A26" s="219"/>
      <c r="B26" s="221"/>
      <c r="C26" s="221"/>
      <c r="D26" s="221"/>
      <c r="E26" s="230"/>
      <c r="F26" s="230"/>
      <c r="G26" s="230"/>
      <c r="H26" s="231"/>
      <c r="I26" s="233"/>
      <c r="J26" s="219"/>
      <c r="K26" s="310"/>
      <c r="L26" s="306"/>
      <c r="M26" s="308"/>
      <c r="N26" s="304"/>
      <c r="O26" s="310"/>
      <c r="P26" s="306"/>
      <c r="Q26" s="312"/>
      <c r="R26" s="63" t="s">
        <v>96</v>
      </c>
      <c r="S26" s="67" t="s">
        <v>1194</v>
      </c>
      <c r="T26" s="67" t="s">
        <v>1195</v>
      </c>
      <c r="U26" s="67" t="s">
        <v>1196</v>
      </c>
      <c r="V26" s="68" t="str">
        <f>+CONCATENATE(S26," ",T26," ",U26)</f>
        <v>El Director Financiero, a través del Oficial de Control de Ejecución, verifica mensualmente la gestión presupuestal de las Subunidades Ejecutoras de Presupuesto, con base en la ejecución reportada en el Sistema Integrado de Información Financiera (SIIF Nación) y en el “Procedimiento ejecución cadena presupuestal del gasto Subunidades Ejecutoras de Presupuesto P-SECEJ-COFIP-169”, con el fin de informar a las unidades sobre el estado de cumplimiento de las metas de ejecución estipuladas por el Segundo Comandante del Ejército Nacional. En caso de no contar con acceso a los reportes del SIIF, se debe elaborar un documento explicando la novedad, acompañado del respectivo pantallazo de la plataforma. Dejando como soporte documental de la verificación, el informe de ejecución presupuestal consolidado para todas las Subunidades Ejecutoras de Presupuesto.</v>
      </c>
      <c r="W26" s="47" t="str">
        <f t="shared" si="0"/>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0.28799999999999998</v>
      </c>
      <c r="AE26" s="224"/>
      <c r="AF26" s="48">
        <f t="shared" ref="AF26" si="14">+AD26</f>
        <v>0.28799999999999998</v>
      </c>
      <c r="AG26" s="224"/>
      <c r="AH26" s="50">
        <f>IFERROR(IF(AND(W25="Impacto",W26="Impacto"),(AH25-(+AH25*Z26)),IF(W26="Impacto",(P25-(+P25*Z26)),IF(W26="Probabilidad",AH25,""))),"")</f>
        <v>0.6</v>
      </c>
      <c r="AI26" s="226"/>
      <c r="AJ26" s="228"/>
      <c r="AK26" s="4"/>
      <c r="AL26" s="63"/>
      <c r="AM26" s="67"/>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207.95" hidden="1" customHeight="1">
      <c r="A27" s="219"/>
      <c r="B27" s="221"/>
      <c r="C27" s="221"/>
      <c r="D27" s="221"/>
      <c r="E27" s="230"/>
      <c r="F27" s="230"/>
      <c r="G27" s="230"/>
      <c r="H27" s="231"/>
      <c r="I27" s="233"/>
      <c r="J27" s="219"/>
      <c r="K27" s="310"/>
      <c r="L27" s="306"/>
      <c r="M27" s="308"/>
      <c r="N27" s="304"/>
      <c r="O27" s="310"/>
      <c r="P27" s="306"/>
      <c r="Q27" s="312"/>
      <c r="R27" s="63" t="s">
        <v>98</v>
      </c>
      <c r="S27" s="67" t="s">
        <v>1197</v>
      </c>
      <c r="T27" s="67" t="s">
        <v>1198</v>
      </c>
      <c r="U27" s="67" t="s">
        <v>1952</v>
      </c>
      <c r="V27" s="68" t="str">
        <f>+CONCATENATE(S27," ",T27," ",U27)</f>
        <v>El Director Contable y de Tesorería, a través del Oficial de Presupuesto, verifica mensualmente el cumplimiento de la proyección de compromisos y obligaciones de acuerdo con los recursos asignados a los Ordenadores del Gasto del Cuartel General del Ejército, conforme a lo establecido en el procedimiento de "Registro ejecución presupuestal Cuartel General Comando Ejército P-SECEJ-COFIP-287", con el fin de informar a los Ordenadores del Gasto del Cuartel General sobre el estado de cumplimiento de las metas de ejecución estipuladas por el Segundo Comandante del Ejército Nacional. En caso de no contar con acceso a los reportes del Sistema SIIF, se debe elaborar un documento explicando la novedad, acompañado del respectivo pantallazo de la plataforma. Dejando como soporte documental de la verificación, el informe de ejecución presupuestal correspondiente a las Unidades Centralizadas (DIADQ, DIPER, APOLOG, DIPSO).</v>
      </c>
      <c r="W27" s="47" t="str">
        <f t="shared" si="0"/>
        <v>Probabilidad</v>
      </c>
      <c r="X27" s="69" t="s">
        <v>53</v>
      </c>
      <c r="Y27" s="69" t="s">
        <v>54</v>
      </c>
      <c r="Z27" s="48" t="str">
        <f>IF(AND(X27="Preventivo",Y27="Automático"),"50%",IF(AND(X27="Preventivo",Y27="Manual"),"40%",IF(AND(X27="Detectivo",Y27="Automático"),"40%",IF(AND(X27="Detectivo",Y27="Manual"),"30%",IF(AND(X27="Correctivo",Y27="Automático"),"35%",IF(AND(X27="Correctivo",Y27="Manual"),"25%",""))))))</f>
        <v>40%</v>
      </c>
      <c r="AA27" s="69" t="s">
        <v>55</v>
      </c>
      <c r="AB27" s="69" t="s">
        <v>56</v>
      </c>
      <c r="AC27" s="69" t="s">
        <v>57</v>
      </c>
      <c r="AD27" s="49">
        <f t="shared" si="13"/>
        <v>0.17279999999999998</v>
      </c>
      <c r="AE27" s="224"/>
      <c r="AF27" s="48">
        <f>+AD27</f>
        <v>0.17279999999999998</v>
      </c>
      <c r="AG27" s="224"/>
      <c r="AH27" s="50">
        <f>IFERROR(IF(AND(W25="Impacto",W26="Impacto",W27="Impacto"),(AH26-(+AH26*Z27)),IF(W27="Impacto",(P25-(+P25*Z27)),IF(W27="Probabilidad",AH26,""))),"")</f>
        <v>0.6</v>
      </c>
      <c r="AI27" s="226"/>
      <c r="AJ27" s="228"/>
      <c r="AK27" s="4"/>
      <c r="AL27" s="63"/>
      <c r="AM27" s="67"/>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t="s">
        <v>99</v>
      </c>
      <c r="S28" s="67" t="s">
        <v>1199</v>
      </c>
      <c r="T28" s="67" t="s">
        <v>1200</v>
      </c>
      <c r="U28" s="67" t="s">
        <v>1201</v>
      </c>
      <c r="V28" s="68" t="str">
        <f t="shared" ref="V28:V30" si="15">+CONCATENATE(S28," ",T28," ",U28)</f>
        <v>El Ordenador del Gasto, a través del Oficial y/o Suboficial de Presupuesto, valida mensualmente el informe de ejecución presupuestal emitido por la Dirección Financiera (DIFIN),con base en los reportes generados por el Sistema SIIF Nación y en el procedimiento "ejecución cadena presupuestal del gasto Subunidades Ejecutoras de Presupuesto P-SECEJ-COFIP-169”, con el fin de identificar y ajustar las observaciones presupuestales evidenciadas. En caso de que la Unidad no presente observaciones, debe elaborar un oficio informando que no se registran novedades en el mes. Dejando como soporte documental de la verificación, el informe de ajuste a las observaciones presentadas.</v>
      </c>
      <c r="W28" s="47" t="str">
        <f t="shared" si="0"/>
        <v>Probabilidad</v>
      </c>
      <c r="X28" s="69" t="s">
        <v>53</v>
      </c>
      <c r="Y28" s="69" t="s">
        <v>54</v>
      </c>
      <c r="Z28" s="48" t="str">
        <f t="shared" ref="Z28" si="16">IF(AND(X28="Preventivo",Y28="Automático"),"50%",IF(AND(X28="Preventivo",Y28="Manual"),"40%",IF(AND(X28="Detectivo",Y28="Automático"),"40%",IF(AND(X28="Detectivo",Y28="Manual"),"30%",IF(AND(X28="Correctivo",Y28="Automático"),"35%",IF(AND(X28="Correctivo",Y28="Manual"),"25%",""))))))</f>
        <v>40%</v>
      </c>
      <c r="AA28" s="69" t="s">
        <v>55</v>
      </c>
      <c r="AB28" s="69" t="s">
        <v>56</v>
      </c>
      <c r="AC28" s="69" t="s">
        <v>57</v>
      </c>
      <c r="AD28" s="49">
        <f t="shared" si="13"/>
        <v>0.10367999999999998</v>
      </c>
      <c r="AE28" s="224"/>
      <c r="AF28" s="48">
        <f t="shared" ref="AF28" si="17">+AD28</f>
        <v>0.10367999999999998</v>
      </c>
      <c r="AG28" s="224"/>
      <c r="AH28" s="50">
        <f>IFERROR(IF(AND(W27="Impacto",W28="Impacto"),(AH27-(+AH27*Z28)),IF(W28="Impacto",(P25-(+P25*Z28)),IF(W28="Probabilidad",AH27,""))),"")</f>
        <v>0.6</v>
      </c>
      <c r="AI28" s="226"/>
      <c r="AJ28" s="228"/>
      <c r="AK28" s="4"/>
      <c r="AL28" s="63"/>
      <c r="AM28" s="67"/>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t="s">
        <v>131</v>
      </c>
      <c r="S29" s="67" t="s">
        <v>1199</v>
      </c>
      <c r="T29" s="67" t="s">
        <v>1202</v>
      </c>
      <c r="U29" s="67" t="s">
        <v>1203</v>
      </c>
      <c r="V29" s="68" t="str">
        <f t="shared" si="15"/>
        <v>El Ordenador del Gasto, a través del Oficial y/o Suboficial de Presupuesto, verifica mensualmente el estado de ejecución de los recursos asignados con relación a la circular anual de metas de ejecución presupuestal de la vigencia en curso, con el fin de cumplir las proyecciones presupuestales y lograr la ejecución total de los recursos asignados. En caso de no realizarse la reunión de seguimiento, se debe elaborar un documento soporte en el cual se indique la razón por la cual no se llevó a cabo. Dejando como soporte de la verificación, el acta de la reunión de seguimiento presupuestal.</v>
      </c>
      <c r="W29" s="47" t="str">
        <f t="shared" si="0"/>
        <v>Probabilidad</v>
      </c>
      <c r="X29" s="69" t="s">
        <v>53</v>
      </c>
      <c r="Y29" s="69" t="s">
        <v>54</v>
      </c>
      <c r="Z29" s="48" t="str">
        <f>IF(AND(X29="Preventivo",Y29="Automático"),"50%",IF(AND(X29="Preventivo",Y29="Manual"),"40%",IF(AND(X29="Detectivo",Y29="Automático"),"40%",IF(AND(X29="Detectivo",Y29="Manual"),"30%",IF(AND(X29="Correctivo",Y29="Automático"),"35%",IF(AND(X29="Correctivo",Y29="Manual"),"25%",""))))))</f>
        <v>40%</v>
      </c>
      <c r="AA29" s="69" t="s">
        <v>55</v>
      </c>
      <c r="AB29" s="69" t="s">
        <v>56</v>
      </c>
      <c r="AC29" s="69" t="s">
        <v>57</v>
      </c>
      <c r="AD29" s="49">
        <f t="shared" si="13"/>
        <v>6.2207999999999986E-2</v>
      </c>
      <c r="AE29" s="224"/>
      <c r="AF29" s="48">
        <f>+AD29</f>
        <v>6.2207999999999986E-2</v>
      </c>
      <c r="AG29" s="224"/>
      <c r="AH29" s="50">
        <f>IFERROR(IF(AND(W28="Impacto",W29="Impacto"),(AH28-(+AH28*Z29)),IF(W29="Impacto",(P25-(+P25*Z29)),IF(W29="Probabilidad",AH28,""))),"")</f>
        <v>0.6</v>
      </c>
      <c r="AI29" s="226"/>
      <c r="AJ29" s="228"/>
      <c r="AK29" s="4"/>
      <c r="AL29" s="63"/>
      <c r="AM29" s="67"/>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85.1" hidden="1" customHeight="1">
      <c r="A30" s="219"/>
      <c r="B30" s="221"/>
      <c r="C30" s="221"/>
      <c r="D30" s="221"/>
      <c r="E30" s="230"/>
      <c r="F30" s="230"/>
      <c r="G30" s="230"/>
      <c r="H30" s="231"/>
      <c r="I30" s="233"/>
      <c r="J30" s="219"/>
      <c r="K30" s="310"/>
      <c r="L30" s="306"/>
      <c r="M30" s="308"/>
      <c r="N30" s="304"/>
      <c r="O30" s="310"/>
      <c r="P30" s="306"/>
      <c r="Q30" s="312"/>
      <c r="R30" s="63" t="s">
        <v>160</v>
      </c>
      <c r="S30" s="67" t="s">
        <v>1199</v>
      </c>
      <c r="T30" s="67" t="s">
        <v>1204</v>
      </c>
      <c r="U30" s="67" t="s">
        <v>1205</v>
      </c>
      <c r="V30" s="68" t="str">
        <f t="shared" si="15"/>
        <v>El Ordenador del Gasto, a través del Oficial y/o Suboficial de Presupuesto, verifica mensualmente el estado de ejecución de los recursos de inversión, de acuerdo con el avance de los procesos de contratación y los lineamientos establecidos en la circular anual de metas de ejecución presupuestal de la vigencia en curso, con el fin de realizar análisis y presentar recomendaciones al mando. En caso de que la información no corresponda a la realidad presupuestal frente a lo registrado en la plataforma SIIF, la unidad deberá elaborar un nuevo informe con las correcciones y ajustes pertinentes. Dejando como evidencia de la verificación, el oficio de seguimiento a la ejecución de los recursos de inversión.</v>
      </c>
      <c r="W30" s="47" t="str">
        <f t="shared" si="0"/>
        <v>Probabilidad</v>
      </c>
      <c r="X30" s="69" t="s">
        <v>53</v>
      </c>
      <c r="Y30" s="69" t="s">
        <v>54</v>
      </c>
      <c r="Z30" s="48" t="str">
        <f>IF(AND(X30="Preventivo",Y30="Automático"),"50%",IF(AND(X30="Preventivo",Y30="Manual"),"40%",IF(AND(X30="Detectivo",Y30="Automático"),"40%",IF(AND(X30="Detectivo",Y30="Manual"),"30%",IF(AND(X30="Correctivo",Y30="Automático"),"35%",IF(AND(X30="Correctivo",Y30="Manual"),"25%",""))))))</f>
        <v>40%</v>
      </c>
      <c r="AA30" s="69" t="s">
        <v>55</v>
      </c>
      <c r="AB30" s="69" t="s">
        <v>56</v>
      </c>
      <c r="AC30" s="69" t="s">
        <v>57</v>
      </c>
      <c r="AD30" s="49">
        <f t="shared" si="13"/>
        <v>3.7324799999999991E-2</v>
      </c>
      <c r="AE30" s="224"/>
      <c r="AF30" s="48">
        <f>+AD30</f>
        <v>3.7324799999999991E-2</v>
      </c>
      <c r="AG30" s="224"/>
      <c r="AH30" s="50">
        <f>IFERROR(IF(AND(W28="Impacto",W29="Impacto",W30="Impacto"),(AH29-(+AH29*Z30)),IF(W30="Impacto",(P25-(+P25*Z30)),IF(W30="Probabilidad",AH29,""))),"")</f>
        <v>0.6</v>
      </c>
      <c r="AI30" s="226"/>
      <c r="AJ30" s="228"/>
      <c r="AK30" s="4"/>
      <c r="AL30" s="63"/>
      <c r="AM30" s="67"/>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212.1" hidden="1" customHeight="1" thickBot="1">
      <c r="A31" s="219"/>
      <c r="B31" s="221"/>
      <c r="C31" s="221"/>
      <c r="D31" s="221"/>
      <c r="E31" s="230"/>
      <c r="F31" s="230"/>
      <c r="G31" s="230"/>
      <c r="H31" s="231"/>
      <c r="I31" s="234"/>
      <c r="J31" s="219"/>
      <c r="K31" s="310"/>
      <c r="L31" s="306"/>
      <c r="M31" s="303"/>
      <c r="N31" s="304"/>
      <c r="O31" s="310"/>
      <c r="P31" s="306"/>
      <c r="Q31" s="312"/>
      <c r="R31" s="63" t="s">
        <v>161</v>
      </c>
      <c r="S31" s="67" t="s">
        <v>1206</v>
      </c>
      <c r="T31" s="67" t="s">
        <v>1207</v>
      </c>
      <c r="U31" s="67" t="s">
        <v>1208</v>
      </c>
      <c r="V31" s="68" t="str">
        <f>+CONCATENATE(S31," ",T31," ",U31)</f>
        <v>El Director Contable y de Tesorería, a través del Oficial y/o Suboficial de Presupuesto, verifica mensualmente la justificación de las acciones adelantadas del cumplimiento a las metas presupuestales frente a las observaciones emitidas en el informe de ejecución presupuestal para los Ordenadores del Gasto del Cuartel General del Ejército, conforme a lo establecido en el procedimiento “Registro de Ejecución Presupuestal Cuartel General Comando Ejército P-SECEJ-COFIP-287”, con el fin de ejercer control sobre el cumplimiento de las metas presupuestales definidas por el Segundo Comandante del Ejército Nacional. En caso de que las metas presupuestales no hayan sido socializadas dentro de los plazos establecidos para la vigencia, o se identifique la necesidad de realizar ajustes, se deberá elaborar un oficio informando dicha situación a las unidades competentes. Dejando como soporte documental de la verificación, los informes de respuesta al seguimiento de la ejecución presupuestal de las Unidades Centralizadas (DIADQ, DIPER, APOLOG, DIPSO).</v>
      </c>
      <c r="W31" s="47" t="str">
        <f t="shared" si="0"/>
        <v>Probabilidad</v>
      </c>
      <c r="X31" s="69" t="s">
        <v>53</v>
      </c>
      <c r="Y31" s="69" t="s">
        <v>54</v>
      </c>
      <c r="Z31" s="48" t="str">
        <f>IF(AND(X31="Preventivo",Y31="Automático"),"50%",IF(AND(X31="Preventivo",Y31="Manual"),"40%",IF(AND(X31="Detectivo",Y31="Automático"),"40%",IF(AND(X31="Detectivo",Y31="Manual"),"30%",IF(AND(X31="Correctivo",Y31="Automático"),"35%",IF(AND(X31="Correctivo",Y31="Manual"),"25%",""))))))</f>
        <v>40%</v>
      </c>
      <c r="AA31" s="69" t="s">
        <v>55</v>
      </c>
      <c r="AB31" s="69" t="s">
        <v>56</v>
      </c>
      <c r="AC31" s="69" t="s">
        <v>57</v>
      </c>
      <c r="AD31" s="49">
        <f t="shared" si="13"/>
        <v>2.2394879999999992E-2</v>
      </c>
      <c r="AE31" s="224"/>
      <c r="AF31" s="48">
        <f>+AD31</f>
        <v>2.2394879999999992E-2</v>
      </c>
      <c r="AG31" s="224"/>
      <c r="AH31" s="50">
        <f>IFERROR(IF(AND(W28="Impacto",W29="Impacto",W30="Impacto",W31="Impacto"),(AH30-(+AH30*Z31)),IF(W31="Impacto",(P25-(+P25*Z31)),IF(W31="Probabilidad",AH30,""))),"")</f>
        <v>0.6</v>
      </c>
      <c r="AI31" s="226"/>
      <c r="AJ31" s="228"/>
      <c r="AK31" s="4"/>
      <c r="AL31" s="63"/>
      <c r="AM31" s="67"/>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70.1" customHeight="1">
      <c r="A32" s="219" t="s">
        <v>62</v>
      </c>
      <c r="B32" s="221"/>
      <c r="C32" s="221" t="s">
        <v>75</v>
      </c>
      <c r="D32" s="220" t="s">
        <v>340</v>
      </c>
      <c r="E32" s="229" t="s">
        <v>334</v>
      </c>
      <c r="F32" s="230" t="s">
        <v>1209</v>
      </c>
      <c r="G32" s="230" t="s">
        <v>1210</v>
      </c>
      <c r="H32" s="231" t="str">
        <f t="shared" ref="H32" si="18">+CONCATENATE(E32," ",F32," ",G32)</f>
        <v>Posibilidad de afectación reputacional por corrupción en la asignación de recursos a las unidades favoreciendo el interés particular sobre el interés institucional a causa de falta de control de los trámites presupuestales de acuerdo a la normatividad vigente.</v>
      </c>
      <c r="I32" s="232" t="s">
        <v>341</v>
      </c>
      <c r="J32" s="218">
        <v>972</v>
      </c>
      <c r="K32" s="310" t="str">
        <f>IF(J32&lt;=0,"",IF(J32&lt;=3,"Muy Baja",IF(J32&lt;=34,"Baja",IF(J32&lt;=600,"Media",IF(J32&lt;=6000,"Alta","Muy Alta")))))</f>
        <v>Alta</v>
      </c>
      <c r="L32" s="306">
        <f>IF(K32="","",IF(K32="Muy Baja",0.2,IF(K32="Baja",0.4,IF(K32="Media",0.6,IF(K32="Alta",0.8,IF(K32="Muy Alta",1,))))))</f>
        <v>0.8</v>
      </c>
      <c r="M32" s="314" t="s">
        <v>335</v>
      </c>
      <c r="N32" s="304" t="str">
        <f>IF(NOT(ISERROR(MATCH(M32,'[37]Tabla Impacto'!$B$222:$B$224,0))),'[37]Tabla Impacto'!$F$224,M32)</f>
        <v xml:space="preserve">     El riesgo afecta la imagen de  la entidad con efecto publicitario sostenido a nivel de sector administrativo, nivel departamental o municipal</v>
      </c>
      <c r="O32" s="310" t="str">
        <f>IF(OR(N32='[37]Tabla Impacto'!$C$12,N32='[37]Tabla Impacto'!$D$12),"Leve",IF(OR(N32='[37]Tabla Impacto'!$C$13,N32='[37]Tabla Impacto'!$D$13),"Menor",IF(OR(N32='[37]Tabla Impacto'!$C$14,N32='[37]Tabla Impacto'!$D$14),"Moderado",IF(OR(N32='[37]Tabla Impacto'!$C$15,N32='[37]Tabla Impacto'!$D$15),"Mayor",IF(OR(N32='[37]Tabla Impacto'!$C$16,N32='[37]Tabla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1211</v>
      </c>
      <c r="T32" s="67" t="s">
        <v>1212</v>
      </c>
      <c r="U32" s="67" t="s">
        <v>1213</v>
      </c>
      <c r="V32" s="68" t="str">
        <f>+CONCATENATE(S32," ",T32," ",U32)</f>
        <v>El Director de Presupuesto a través del Oficial de Apropiación y PAC, verifica mensualmente, el cierre de los saldos del Segundo Comandante del Ejército - SECEJ, con relación a las diferentes operaciones presupuestales registradas en el periodo de acuerdo al procedimiento "Asignación y Apropiación y PAC",  con el fin de garantizar que los apoyos cargados cumplan con la normatividad vigente y las cifras sean validadas para el cierre de cada periodo. En caso de no poder elaborar el cuadro en Excel de los movimientos, se debe dejar un oficio con la debida justificación dirigido al Comandante del COFIP. Dejando como soporte documental de la verificación el cuadro en Excel consolidado de los movimientos del mes.</v>
      </c>
      <c r="W32" s="47" t="str">
        <f t="shared" si="0"/>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0.48</v>
      </c>
      <c r="AE32" s="224" t="str">
        <f>IFERROR(LOOKUP(LOOKUP(2,1/(AD32:AD38&lt;&gt;""),AD32:AD38),'[37]Opciones Tratamiento'!$I$2:$I$6,'[37]Opciones Tratamiento'!$J$2:$J$6),"")</f>
        <v>Muy Baja</v>
      </c>
      <c r="AF32" s="48">
        <f>+AD32</f>
        <v>0.48</v>
      </c>
      <c r="AG32" s="224" t="str">
        <f>IFERROR(LOOKUP(LOOKUP(2,1/(AH32:AH38&lt;&gt;""),AH32:AH38),'[37]Opciones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58</v>
      </c>
      <c r="AK32" s="4"/>
      <c r="AL32" s="63" t="s">
        <v>177</v>
      </c>
      <c r="AM32" s="125" t="s">
        <v>1214</v>
      </c>
      <c r="AN32" s="126" t="s">
        <v>1215</v>
      </c>
      <c r="AO32" s="219" t="s">
        <v>59</v>
      </c>
      <c r="AP32" s="344"/>
      <c r="AQ32" s="337" t="s">
        <v>130</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77.95" customHeight="1">
      <c r="A33" s="219"/>
      <c r="B33" s="221"/>
      <c r="C33" s="221"/>
      <c r="D33" s="221"/>
      <c r="E33" s="230"/>
      <c r="F33" s="230"/>
      <c r="G33" s="230"/>
      <c r="H33" s="231"/>
      <c r="I33" s="233"/>
      <c r="J33" s="219"/>
      <c r="K33" s="310"/>
      <c r="L33" s="306"/>
      <c r="M33" s="308"/>
      <c r="N33" s="304"/>
      <c r="O33" s="310"/>
      <c r="P33" s="306"/>
      <c r="Q33" s="312"/>
      <c r="R33" s="63" t="s">
        <v>96</v>
      </c>
      <c r="S33" s="67" t="s">
        <v>1211</v>
      </c>
      <c r="T33" s="67" t="s">
        <v>1216</v>
      </c>
      <c r="U33" s="67" t="s">
        <v>226</v>
      </c>
      <c r="V33" s="68" t="str">
        <f>+CONCATENATE(S33," ",T33," ",U33)</f>
        <v>El Director de Presupuesto a través del Oficial de Apropiación y PAC, verifica mensualmente, el cruce de los saldos de la apropiación disponible del SIIF frente al cierre de los saldos del Segundo Comandante del Ejército - SECEJ, de acuerdo a la circular de lineamientos presupuestal de la vigencia 2025 y el procedimiento "Asignación y Apropiación y PAC", con el fin de tener claridad de los saldos finales e iniciales de cada periodo. En caso de que no se pueda realizar el cruce en el SIIF por fallas de la plataforma, se debe elaborar un oficio con la respectiva justificación y el pantallazo del error presentado. Dejando como soporte documental de la verificación, el reporte del SIIF de las apropiaciones sin distribuir al corte de cada mes.</v>
      </c>
      <c r="W33" s="47" t="str">
        <f t="shared" si="0"/>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t="s">
        <v>55</v>
      </c>
      <c r="AB33" s="69" t="s">
        <v>56</v>
      </c>
      <c r="AC33" s="69"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0.8</v>
      </c>
      <c r="AI33" s="226"/>
      <c r="AJ33" s="228"/>
      <c r="AK33" s="4"/>
      <c r="AL33" s="63"/>
      <c r="AM33" s="67"/>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95.95" customHeight="1">
      <c r="A34" s="219"/>
      <c r="B34" s="221"/>
      <c r="C34" s="221"/>
      <c r="D34" s="221"/>
      <c r="E34" s="230"/>
      <c r="F34" s="230"/>
      <c r="G34" s="230"/>
      <c r="H34" s="231"/>
      <c r="I34" s="233"/>
      <c r="J34" s="219"/>
      <c r="K34" s="310"/>
      <c r="L34" s="306"/>
      <c r="M34" s="308"/>
      <c r="N34" s="304"/>
      <c r="O34" s="310"/>
      <c r="P34" s="306"/>
      <c r="Q34" s="312"/>
      <c r="R34" s="63" t="s">
        <v>98</v>
      </c>
      <c r="S34" s="67" t="s">
        <v>1211</v>
      </c>
      <c r="T34" s="67" t="s">
        <v>1217</v>
      </c>
      <c r="U34" s="67" t="s">
        <v>227</v>
      </c>
      <c r="V34" s="68" t="str">
        <f t="shared" ref="V34:V38" si="22">+CONCATENATE(S34," ",T34," ",U34)</f>
        <v>El Director de Presupuesto a través del Oficial de Apropiación y PAC, verifica mensualmente, que los movimientos en el SIIF (traslados presupuestales y traslados de apropiación) cumplan con los requerimientos establecidos en la normatividad vigente en relación con las solicitudes enviadas por las Subunidades Ejecutoras de Presupuesto en especial cuando van al comité de Plan Anual de Adquisiciones (PAA), de acuerdo al procedimiento de "modificaciones presupuestales", con el fin de garantizar la consistencia y ajuste a la normatividad de los traslados presupuestales y traslados de apropiación que se realizan en SIIF. En caso de no poder elaborarse el cuadro de control, el analista deberá justificar mediante oficio dirigido a la DIPRE (si no hubo movimientos en el mes o no se realizó por desconocimiento del procedimiento). Dejando como soporte de la verificación, los cuadros de control por cada analista con el registro de dichas de operaciones.</v>
      </c>
      <c r="W34" s="47" t="str">
        <f t="shared" si="0"/>
        <v>Probabilidad</v>
      </c>
      <c r="X34" s="69" t="s">
        <v>53</v>
      </c>
      <c r="Y34" s="69" t="s">
        <v>54</v>
      </c>
      <c r="Z34" s="48" t="str">
        <f>IF(AND(X34="Preventivo",Y34="Automático"),"50%",IF(AND(X34="Preventivo",Y34="Manual"),"40%",IF(AND(X34="Detectivo",Y34="Automático"),"40%",IF(AND(X34="Detectivo",Y34="Manual"),"30%",IF(AND(X34="Correctivo",Y34="Automático"),"35%",IF(AND(X34="Correctivo",Y34="Manual"),"25%",""))))))</f>
        <v>40%</v>
      </c>
      <c r="AA34" s="69" t="s">
        <v>55</v>
      </c>
      <c r="AB34" s="69" t="s">
        <v>56</v>
      </c>
      <c r="AC34" s="69" t="s">
        <v>57</v>
      </c>
      <c r="AD34" s="49">
        <f t="shared" si="20"/>
        <v>0.17279999999999998</v>
      </c>
      <c r="AE34" s="224"/>
      <c r="AF34" s="48">
        <f>+AD34</f>
        <v>0.17279999999999998</v>
      </c>
      <c r="AG34" s="224"/>
      <c r="AH34" s="50">
        <f>IFERROR(IF(AND(W32="Impacto",W33="Impacto",W34="Impacto"),(AH33-(+AH33*Z34)),IF(W34="Impacto",(P32-(+P32*Z34)),IF(W34="Probabilidad",AH33,""))),"")</f>
        <v>0.8</v>
      </c>
      <c r="AI34" s="226"/>
      <c r="AJ34" s="228"/>
      <c r="AK34" s="4"/>
      <c r="AL34" s="63"/>
      <c r="AM34" s="67"/>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94.1" customHeight="1">
      <c r="A35" s="219"/>
      <c r="B35" s="221"/>
      <c r="C35" s="221"/>
      <c r="D35" s="221"/>
      <c r="E35" s="230"/>
      <c r="F35" s="230"/>
      <c r="G35" s="230"/>
      <c r="H35" s="231"/>
      <c r="I35" s="233"/>
      <c r="J35" s="219"/>
      <c r="K35" s="310"/>
      <c r="L35" s="306"/>
      <c r="M35" s="308"/>
      <c r="N35" s="304"/>
      <c r="O35" s="310"/>
      <c r="P35" s="306"/>
      <c r="Q35" s="312"/>
      <c r="R35" s="63" t="s">
        <v>99</v>
      </c>
      <c r="S35" s="67" t="s">
        <v>1218</v>
      </c>
      <c r="T35" s="67" t="s">
        <v>1219</v>
      </c>
      <c r="U35" s="67" t="s">
        <v>1220</v>
      </c>
      <c r="V35" s="68" t="str">
        <f t="shared" si="22"/>
        <v>El Jefe de Presupuesto de la Subunidad Ejecutora de Presupuesto, verifica mensualmente la asignación de los cupos del Programa Anual de Caja PAC con relación a las solicitudes de las Subunidades Ejecutoras de Presupuesto de acuerdo a la circular de lineamientos de PAC de la vigencia y el procedimiento "Asignación y Apropiación y PAC", con el fin de solicitar y administrar de manera eficiente los cupos de PAC asignados al Ejército Nacional. En caso de que la Subunidad Ejecutora de Presupuesto no realice la reunión de asignación de PAC, deben dejar como soporte documental un oficio dirigido a COFIP justificando las causas. Dejando como soporte de la verificación, las actas de reunión interna de verificación de PAC asignado.</v>
      </c>
      <c r="W35" s="47" t="str">
        <f t="shared" si="0"/>
        <v>Probabilidad</v>
      </c>
      <c r="X35" s="69" t="s">
        <v>53</v>
      </c>
      <c r="Y35" s="69" t="s">
        <v>54</v>
      </c>
      <c r="Z35" s="48" t="str">
        <f t="shared" ref="Z35" si="23">IF(AND(X35="Preventivo",Y35="Automático"),"50%",IF(AND(X35="Preventivo",Y35="Manual"),"40%",IF(AND(X35="Detectivo",Y35="Automático"),"40%",IF(AND(X35="Detectivo",Y35="Manual"),"30%",IF(AND(X35="Correctivo",Y35="Automático"),"35%",IF(AND(X35="Correctivo",Y35="Manual"),"25%",""))))))</f>
        <v>40%</v>
      </c>
      <c r="AA35" s="69" t="s">
        <v>55</v>
      </c>
      <c r="AB35" s="69" t="s">
        <v>56</v>
      </c>
      <c r="AC35" s="69" t="s">
        <v>57</v>
      </c>
      <c r="AD35" s="49">
        <f t="shared" si="20"/>
        <v>0.10367999999999998</v>
      </c>
      <c r="AE35" s="224"/>
      <c r="AF35" s="48">
        <f t="shared" ref="AF35" si="24">+AD35</f>
        <v>0.10367999999999998</v>
      </c>
      <c r="AG35" s="224"/>
      <c r="AH35" s="50">
        <f>IFERROR(IF(AND(W34="Impacto",W35="Impacto"),(AH34-(+AH34*Z35)),IF(W35="Impacto",(P32-(+P32*Z35)),IF(W35="Probabilidad",AH34,""))),"")</f>
        <v>0.8</v>
      </c>
      <c r="AI35" s="226"/>
      <c r="AJ35" s="228"/>
      <c r="AK35" s="4"/>
      <c r="AL35" s="63"/>
      <c r="AM35" s="67"/>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68" customHeight="1">
      <c r="A36" s="219"/>
      <c r="B36" s="221"/>
      <c r="C36" s="221"/>
      <c r="D36" s="221"/>
      <c r="E36" s="230"/>
      <c r="F36" s="230"/>
      <c r="G36" s="230"/>
      <c r="H36" s="231"/>
      <c r="I36" s="233"/>
      <c r="J36" s="219"/>
      <c r="K36" s="310"/>
      <c r="L36" s="306"/>
      <c r="M36" s="308"/>
      <c r="N36" s="304"/>
      <c r="O36" s="310"/>
      <c r="P36" s="306"/>
      <c r="Q36" s="312"/>
      <c r="R36" s="63" t="s">
        <v>131</v>
      </c>
      <c r="S36" s="67" t="s">
        <v>1218</v>
      </c>
      <c r="T36" s="67" t="s">
        <v>1221</v>
      </c>
      <c r="U36" s="67" t="s">
        <v>228</v>
      </c>
      <c r="V36" s="68" t="str">
        <f t="shared" si="22"/>
        <v>El Jefe de Presupuesto de la Subunidad Ejecutora de Presupuesto, verifica mensualmente el seguimiento a la ejecución de los cupos del Programa anual de Caja PAC con relación a los cupos asignados a las Subunidades Ejecutoras de Presupuesto de acuerdo a la circular de lineamientos de PAC de la vigencia y el procedimiento "Asignación y Apropiación y PAC", con el fin de realizar seguimiento mensual a la pérdida de PAC a través de los cuadros de control. En caso de no realizar la reunión interna de seguimiento de PAC, la Subunidad Ejecutora de Presupuesto debe solicitar la reducción a la DIPRE mediante el formato establecido. Dejando como soporte documental de la verificación, el acta de reunión al interior de la Subunidad para hacer seguimiento al PAC.</v>
      </c>
      <c r="W36" s="47" t="str">
        <f t="shared" si="0"/>
        <v>Probabilidad</v>
      </c>
      <c r="X36" s="69" t="s">
        <v>53</v>
      </c>
      <c r="Y36" s="69" t="s">
        <v>54</v>
      </c>
      <c r="Z36" s="48" t="str">
        <f>IF(AND(X36="Preventivo",Y36="Automático"),"50%",IF(AND(X36="Preventivo",Y36="Manual"),"40%",IF(AND(X36="Detectivo",Y36="Automático"),"40%",IF(AND(X36="Detectivo",Y36="Manual"),"30%",IF(AND(X36="Correctivo",Y36="Automático"),"35%",IF(AND(X36="Correctivo",Y36="Manual"),"25%",""))))))</f>
        <v>40%</v>
      </c>
      <c r="AA36" s="69" t="s">
        <v>55</v>
      </c>
      <c r="AB36" s="69" t="s">
        <v>56</v>
      </c>
      <c r="AC36" s="69" t="s">
        <v>57</v>
      </c>
      <c r="AD36" s="49">
        <f t="shared" si="20"/>
        <v>6.2207999999999986E-2</v>
      </c>
      <c r="AE36" s="224"/>
      <c r="AF36" s="48">
        <f>+AD36</f>
        <v>6.2207999999999986E-2</v>
      </c>
      <c r="AG36" s="224"/>
      <c r="AH36" s="50">
        <f>IFERROR(IF(AND(W35="Impacto",W36="Impacto"),(AH35-(+AH35*Z36)),IF(W36="Impacto",(P32-(+P32*Z36)),IF(W36="Probabilidad",AH35,""))),"")</f>
        <v>0.8</v>
      </c>
      <c r="AI36" s="226"/>
      <c r="AJ36" s="228"/>
      <c r="AK36" s="4"/>
      <c r="AL36" s="63"/>
      <c r="AM36" s="67"/>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0"/>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0"/>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68" customHeight="1">
      <c r="A39" s="219" t="s">
        <v>63</v>
      </c>
      <c r="B39" s="221"/>
      <c r="C39" s="221" t="s">
        <v>75</v>
      </c>
      <c r="D39" s="220" t="s">
        <v>340</v>
      </c>
      <c r="E39" s="229" t="s">
        <v>379</v>
      </c>
      <c r="F39" s="230" t="s">
        <v>1222</v>
      </c>
      <c r="G39" s="230" t="s">
        <v>1223</v>
      </c>
      <c r="H39" s="231" t="str">
        <f t="shared" ref="H39" si="25">+CONCATENATE(E39," ",F39," ",G39)</f>
        <v>Posibilidad de afectación económica y reputacional por corrupción en la ejecución inadecuada de los controles para el cumplimiento de los requisitos establecidos favoreciendo el interés particular sobre el interés institucional, a causa de la ausencia de verificación de los documentos soporte para el pago de viáticos por parte de los ordenadores del gasto, tesoreros y contadores.</v>
      </c>
      <c r="I39" s="232" t="s">
        <v>341</v>
      </c>
      <c r="J39" s="218">
        <v>1080</v>
      </c>
      <c r="K39" s="310" t="str">
        <f>IF(J39&lt;=0,"",IF(J39&lt;=3,"Muy Baja",IF(J39&lt;=34,"Baja",IF(J39&lt;=600,"Media",IF(J39&lt;=6000,"Alta","Muy Alta")))))</f>
        <v>Alta</v>
      </c>
      <c r="L39" s="306">
        <f>IF(K39="","",IF(K39="Muy Baja",0.2,IF(K39="Baja",0.4,IF(K39="Media",0.6,IF(K39="Alta",0.8,IF(K39="Muy Alta",1,))))))</f>
        <v>0.8</v>
      </c>
      <c r="M39" s="314" t="s">
        <v>326</v>
      </c>
      <c r="N39" s="304" t="str">
        <f>IF(NOT(ISERROR(MATCH(M39,'[37]Tabla Impacto'!$B$222:$B$224,0))),'[37]Tabla Impacto'!$F$224,M39)</f>
        <v xml:space="preserve">     Entre 100 y 500 SMLMV </v>
      </c>
      <c r="O39" s="310" t="str">
        <f>IF(OR(N39='[37]Tabla Impacto'!$C$12,N39='[37]Tabla Impacto'!$D$12),"Leve",IF(OR(N39='[37]Tabla Impacto'!$C$13,N39='[37]Tabla Impacto'!$D$13),"Menor",IF(OR(N39='[37]Tabla Impacto'!$C$14,N39='[37]Tabla Impacto'!$D$14),"Moderado",IF(OR(N39='[37]Tabla Impacto'!$C$15,N39='[37]Tabla Impacto'!$D$15),"Mayor",IF(OR(N39='[37]Tabla Impacto'!$C$16,N39='[37]Tabla Impacto'!$D$16),"Catastrófico","")))))</f>
        <v>Mayor</v>
      </c>
      <c r="P39" s="306">
        <f>IF(O39="","",IF(O39="Leve",0.2,IF(O39="Menor",0.4,IF(O39="Moderado",0.6,IF(O39="Mayor",0.8,IF(O39="Catastrófico",1,))))))</f>
        <v>0.8</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63" t="s">
        <v>94</v>
      </c>
      <c r="S39" s="67" t="s">
        <v>1224</v>
      </c>
      <c r="T39" s="67" t="s">
        <v>1225</v>
      </c>
      <c r="U39" s="67" t="s">
        <v>1226</v>
      </c>
      <c r="V39" s="68" t="str">
        <f>+CONCATENATE(S39," ",T39," ",U39)</f>
        <v>El Suboficial de Planes del Comando Financiero y Presupuestal, valida mensualmente las solicitudes de pasajes y viáticos del personal orgánico del Comando Financiero y Presupuestal, de acuerdo con los lineamientos y directrices establecidos en el plan de la vigencia actual “Directrices y procedimientos para el reconocimiento y pago de pasajes y viáticos” emitido por CEDE1, con el fin de garantizar que dichas solicitudes cumplan con los requisitos establecidos para el pago de viáticos. En caso de que no se realicen visitas administrativas a una unidad durante un periodo determinado, debido a temas de cronograma o a reprogramaciones del mando, se debe elaborar un oficio informando la situación. Dejando como soporte documental de la validación, las solicitudes de pago y la orden semanal donde se refleje el nombramiento del personal.</v>
      </c>
      <c r="W39" s="47" t="str">
        <f t="shared" si="0"/>
        <v>Probabilidad</v>
      </c>
      <c r="X39" s="69" t="s">
        <v>53</v>
      </c>
      <c r="Y39" s="69" t="s">
        <v>54</v>
      </c>
      <c r="Z39" s="48" t="str">
        <f>IF(AND(X39="Preventivo",Y39="Automático"),"50%",IF(AND(X39="Preventivo",Y39="Manual"),"40%",IF(AND(X39="Detectivo",Y39="Automático"),"40%",IF(AND(X39="Detectivo",Y39="Manual"),"30%",IF(AND(X39="Correctivo",Y39="Automático"),"35%",IF(AND(X39="Correctivo",Y39="Manual"),"25%",""))))))</f>
        <v>40%</v>
      </c>
      <c r="AA39" s="69" t="s">
        <v>55</v>
      </c>
      <c r="AB39" s="69" t="s">
        <v>56</v>
      </c>
      <c r="AC39" s="69" t="s">
        <v>57</v>
      </c>
      <c r="AD39" s="49">
        <f>IFERROR(IF(W39="Probabilidad",(L39-(+L39*Z39)),IF(W39="Impacto",L39,"")),"")</f>
        <v>0.48</v>
      </c>
      <c r="AE39" s="224" t="str">
        <f>IFERROR(LOOKUP(LOOKUP(2,1/(AD39:AD45&lt;&gt;""),AD39:AD45),'[37]Opciones Tratamiento'!$I$2:$I$6,'[37]Opciones Tratamiento'!$J$2:$J$6),"")</f>
        <v>Muy Baja</v>
      </c>
      <c r="AF39" s="48">
        <f>+AD39</f>
        <v>0.48</v>
      </c>
      <c r="AG39" s="224" t="str">
        <f>IFERROR(LOOKUP(LOOKUP(2,1/(AH39:AH45&lt;&gt;""),AH39:AH45),'[37]Opciones Tratamiento'!L2:M6),"")</f>
        <v>Moderado</v>
      </c>
      <c r="AH39" s="50">
        <f>IFERROR(IF(W39="Impacto",(P39-(+P39*Z39)),IF(W39="Probabilidad",P39,"")),"")</f>
        <v>0.8</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4"/>
      <c r="AL39" s="63" t="s">
        <v>177</v>
      </c>
      <c r="AM39" s="67" t="s">
        <v>1227</v>
      </c>
      <c r="AN39" s="63" t="s">
        <v>229</v>
      </c>
      <c r="AO39" s="219" t="s">
        <v>59</v>
      </c>
      <c r="AP39" s="344"/>
      <c r="AQ39" s="336" t="s">
        <v>230</v>
      </c>
      <c r="AR39" s="336"/>
      <c r="AS39" s="336"/>
      <c r="AT39" s="43"/>
      <c r="AU39" s="43"/>
      <c r="AV39" s="43"/>
      <c r="AW39" s="43"/>
      <c r="AX39" s="43"/>
      <c r="AY39" s="43"/>
      <c r="AZ39" s="43"/>
      <c r="BA39" s="43"/>
      <c r="BB39" s="43"/>
      <c r="BC39" s="43"/>
      <c r="BD39" s="43"/>
      <c r="BE39" s="43"/>
      <c r="BF39" s="43"/>
      <c r="BG39" s="43"/>
      <c r="BH39" s="43"/>
      <c r="BI39" s="43"/>
      <c r="BJ39" s="43"/>
      <c r="BK39" s="43"/>
    </row>
    <row r="40" spans="1:63" s="44" customFormat="1" ht="207" customHeight="1">
      <c r="A40" s="219"/>
      <c r="B40" s="221"/>
      <c r="C40" s="221"/>
      <c r="D40" s="221"/>
      <c r="E40" s="230"/>
      <c r="F40" s="230"/>
      <c r="G40" s="230"/>
      <c r="H40" s="231"/>
      <c r="I40" s="233"/>
      <c r="J40" s="219"/>
      <c r="K40" s="310"/>
      <c r="L40" s="306"/>
      <c r="M40" s="308"/>
      <c r="N40" s="304"/>
      <c r="O40" s="310"/>
      <c r="P40" s="306"/>
      <c r="Q40" s="312"/>
      <c r="R40" s="63" t="s">
        <v>96</v>
      </c>
      <c r="S40" s="67" t="s">
        <v>1228</v>
      </c>
      <c r="T40" s="67" t="s">
        <v>1229</v>
      </c>
      <c r="U40" s="67" t="s">
        <v>1230</v>
      </c>
      <c r="V40" s="68" t="str">
        <f>+CONCATENATE(S40," ",T40," ",U40)</f>
        <v>El Oficial de evaluación y seguimiento del Comando Financiero y Presupuestal, valida mensualmente, el cumplimiento de los lineamientos y directrices establecidos en el plan de la vigencia actual “Directrices y procedimientos, reconocimiento pago pasajes y viáticos" emitido por CEDE1, para el reconocimiento del pago del personal del Comando Financiero y Presupuestal frente a la circular de visitas administrativas de la vigencia emitida por el COFIP, con el fin de mantener trazabilidad al cumplimiento de los lineamientos establecidos por el mando superior y la proyección de visitas que ocasionen el reconocimiento real de los pagos al personal autorizado. En caso que el funcionario por desconocimiento u olvido no elabore la circular dentro de los tiempos establecidos deberá elaborar un documento justificatorio dirigido al comandante del COFIP y realizar las acciones que amerite. Dejando como soporte documental de la validación, circular de lineamientos para el reconocimiento de pasajes y viáticos.</v>
      </c>
      <c r="W40" s="47" t="str">
        <f t="shared" si="0"/>
        <v>Probabilidad</v>
      </c>
      <c r="X40" s="69" t="s">
        <v>53</v>
      </c>
      <c r="Y40" s="69" t="s">
        <v>54</v>
      </c>
      <c r="Z40" s="48" t="str">
        <f t="shared" ref="Z40" si="26">IF(AND(X40="Preventivo",Y40="Automático"),"50%",IF(AND(X40="Preventivo",Y40="Manual"),"40%",IF(AND(X40="Detectivo",Y40="Automático"),"40%",IF(AND(X40="Detectivo",Y40="Manual"),"30%",IF(AND(X40="Correctivo",Y40="Automático"),"35%",IF(AND(X40="Correctivo",Y40="Manual"),"25%",""))))))</f>
        <v>40%</v>
      </c>
      <c r="AA40" s="69" t="s">
        <v>55</v>
      </c>
      <c r="AB40" s="69" t="s">
        <v>56</v>
      </c>
      <c r="AC40" s="69" t="s">
        <v>57</v>
      </c>
      <c r="AD40" s="49">
        <f t="shared" ref="AD40:AD45" si="27">IFERROR(IF(AND(W39="Probabilidad",W40="Probabilidad"),(AF39-(+AF39*Z40)),IF(W40="Probabilidad",(L39-(+L39*Z40)),IF(W40="Impacto",AF39,""))),"")</f>
        <v>0.28799999999999998</v>
      </c>
      <c r="AE40" s="224"/>
      <c r="AF40" s="48">
        <f t="shared" ref="AF40" si="28">+AD40</f>
        <v>0.28799999999999998</v>
      </c>
      <c r="AG40" s="224"/>
      <c r="AH40" s="50">
        <f>IFERROR(IF(AND(W39="Impacto",W40="Impacto"),(AH39-(+AH39*Z40)),IF(W40="Impacto",(P39-(+P39*Z40)),IF(W40="Probabilidad",AH39,""))),"")</f>
        <v>0.8</v>
      </c>
      <c r="AI40" s="226"/>
      <c r="AJ40" s="228"/>
      <c r="AK40" s="4"/>
      <c r="AL40" s="63"/>
      <c r="AM40" s="67"/>
      <c r="AN40" s="52"/>
      <c r="AO40" s="219"/>
      <c r="AP40" s="345"/>
      <c r="AQ40" s="336"/>
      <c r="AR40" s="336"/>
      <c r="AS40" s="336"/>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8"/>
      <c r="N41" s="304"/>
      <c r="O41" s="310"/>
      <c r="P41" s="306"/>
      <c r="Q41" s="312"/>
      <c r="R41" s="63" t="s">
        <v>98</v>
      </c>
      <c r="S41" s="67" t="s">
        <v>1231</v>
      </c>
      <c r="T41" s="67" t="s">
        <v>1232</v>
      </c>
      <c r="U41" s="67" t="s">
        <v>1233</v>
      </c>
      <c r="V41" s="68" t="str">
        <f t="shared" ref="V41" si="29">+CONCATENATE(S41," ",T41," ",U41)</f>
        <v>El Comandante del Comando Financiero y Presupuestal,  coteja mensualmente el cruce entre las novedades del personal autorizado para salir de la guarnición en misiones de trabajo frente al plan de visitas de la vigencia y las fechas establecidas en el cronograma,  con el fin de garantizar que las solicitudes se tramiten oportunamente y se cumplan los lineamientos establecidos. En caso de que no se refleje en el acta la totalidad de los funcionarios autorizados para el reconocimiento de pasajes y viáticos, se deberá elaborar un documento justificatorio dirigido al Comandante del COFIP y adoptar las correcciones que correspondan. Dejando como soporte documental del cotejo, un acta de reunión.</v>
      </c>
      <c r="W41" s="47" t="str">
        <f t="shared" si="0"/>
        <v>Probabilidad</v>
      </c>
      <c r="X41" s="69" t="s">
        <v>53</v>
      </c>
      <c r="Y41" s="69" t="s">
        <v>54</v>
      </c>
      <c r="Z41" s="48" t="str">
        <f>IF(AND(X41="Preventivo",Y41="Automático"),"50%",IF(AND(X41="Preventivo",Y41="Manual"),"40%",IF(AND(X41="Detectivo",Y41="Automático"),"40%",IF(AND(X41="Detectivo",Y41="Manual"),"30%",IF(AND(X41="Correctivo",Y41="Automático"),"35%",IF(AND(X41="Correctivo",Y41="Manual"),"25%",""))))))</f>
        <v>40%</v>
      </c>
      <c r="AA41" s="69" t="s">
        <v>55</v>
      </c>
      <c r="AB41" s="69" t="s">
        <v>56</v>
      </c>
      <c r="AC41" s="69" t="s">
        <v>57</v>
      </c>
      <c r="AD41" s="49">
        <f t="shared" si="27"/>
        <v>0.17279999999999998</v>
      </c>
      <c r="AE41" s="224"/>
      <c r="AF41" s="48">
        <f>+AD41</f>
        <v>0.17279999999999998</v>
      </c>
      <c r="AG41" s="224"/>
      <c r="AH41" s="50">
        <f>IFERROR(IF(AND(W39="Impacto",W40="Impacto",W41="Impacto"),(AH40-(+AH40*Z41)),IF(W41="Impacto",(P39-(+P39*Z41)),IF(W41="Probabilidad",AH40,""))),"")</f>
        <v>0.8</v>
      </c>
      <c r="AI41" s="226"/>
      <c r="AJ41" s="228"/>
      <c r="AK41" s="4"/>
      <c r="AL41" s="63"/>
      <c r="AM41" s="67"/>
      <c r="AN41" s="52"/>
      <c r="AO41" s="219"/>
      <c r="AP41" s="345"/>
      <c r="AQ41" s="336"/>
      <c r="AR41" s="336"/>
      <c r="AS41" s="336"/>
      <c r="AT41" s="43"/>
      <c r="AU41" s="43"/>
      <c r="AV41" s="43"/>
      <c r="AW41" s="43"/>
      <c r="AX41" s="43"/>
      <c r="AY41" s="43"/>
      <c r="AZ41" s="43"/>
      <c r="BA41" s="43"/>
      <c r="BB41" s="43"/>
      <c r="BC41" s="43"/>
      <c r="BD41" s="43"/>
      <c r="BE41" s="43"/>
      <c r="BF41" s="43"/>
      <c r="BG41" s="43"/>
      <c r="BH41" s="43"/>
      <c r="BI41" s="43"/>
      <c r="BJ41" s="43"/>
      <c r="BK41" s="43"/>
    </row>
    <row r="42" spans="1:63" s="44" customFormat="1" ht="150" customHeight="1">
      <c r="A42" s="219"/>
      <c r="B42" s="221"/>
      <c r="C42" s="221"/>
      <c r="D42" s="221"/>
      <c r="E42" s="230"/>
      <c r="F42" s="230"/>
      <c r="G42" s="230"/>
      <c r="H42" s="231"/>
      <c r="I42" s="233"/>
      <c r="J42" s="219"/>
      <c r="K42" s="310"/>
      <c r="L42" s="306"/>
      <c r="M42" s="308"/>
      <c r="N42" s="304"/>
      <c r="O42" s="310"/>
      <c r="P42" s="306"/>
      <c r="Q42" s="312"/>
      <c r="R42" s="63" t="s">
        <v>99</v>
      </c>
      <c r="S42" s="67" t="s">
        <v>1234</v>
      </c>
      <c r="T42" s="67" t="s">
        <v>1235</v>
      </c>
      <c r="U42" s="67" t="s">
        <v>1236</v>
      </c>
      <c r="V42" s="68" t="str">
        <f>+CONCATENATE(S42," ",T42," ",U42)</f>
        <v xml:space="preserve"> El Director Contable y de Tesorería, Oficial y/o Suboficial de Presupuesto, verifican mensualmente las solicitudes de pago del personal autorizado por el Comando Financiero y Presupuestal para cumplir misiones de trabajo, contrastándolas con el reporte de ordenes de pago, con el fin de efectuar el reconocimiento (pago) de pasajes y viáticos y mantener un control interno dentro del Comando. En caso de presentarse alguna novedad en el reconocimiento del pago de un funcionario, se deberá elaborar un oficio en el que se expliquen los motivos y las acciones a realizar. Dejando como soporte documental de la verificación, un oficio con la relación de los pagos efectuados por concepto de pasajes y viáticos al personal del Comando Financiero y Presupuestal.</v>
      </c>
      <c r="W42" s="47" t="str">
        <f t="shared" si="0"/>
        <v>Probabilidad</v>
      </c>
      <c r="X42" s="69" t="s">
        <v>53</v>
      </c>
      <c r="Y42" s="69" t="s">
        <v>54</v>
      </c>
      <c r="Z42" s="48" t="str">
        <f t="shared" ref="Z42" si="30">IF(AND(X42="Preventivo",Y42="Automático"),"50%",IF(AND(X42="Preventivo",Y42="Manual"),"40%",IF(AND(X42="Detectivo",Y42="Automático"),"40%",IF(AND(X42="Detectivo",Y42="Manual"),"30%",IF(AND(X42="Correctivo",Y42="Automático"),"35%",IF(AND(X42="Correctivo",Y42="Manual"),"25%",""))))))</f>
        <v>40%</v>
      </c>
      <c r="AA42" s="69" t="s">
        <v>55</v>
      </c>
      <c r="AB42" s="69" t="s">
        <v>56</v>
      </c>
      <c r="AC42" s="69" t="s">
        <v>57</v>
      </c>
      <c r="AD42" s="49">
        <f t="shared" si="27"/>
        <v>0.10367999999999998</v>
      </c>
      <c r="AE42" s="224"/>
      <c r="AF42" s="48">
        <f t="shared" ref="AF42" si="31">+AD42</f>
        <v>0.10367999999999998</v>
      </c>
      <c r="AG42" s="224"/>
      <c r="AH42" s="50">
        <f>IFERROR(IF(AND(W41="Impacto",W42="Impacto"),(AH41-(+AH41*Z42)),IF(W42="Impacto",(P39-(+P39*Z42)),IF(W42="Probabilidad",AH41,""))),"")</f>
        <v>0.8</v>
      </c>
      <c r="AI42" s="226"/>
      <c r="AJ42" s="228"/>
      <c r="AK42" s="4"/>
      <c r="AL42" s="63"/>
      <c r="AM42" s="67"/>
      <c r="AN42" s="52"/>
      <c r="AO42" s="219"/>
      <c r="AP42" s="345"/>
      <c r="AQ42" s="336"/>
      <c r="AR42" s="336"/>
      <c r="AS42" s="336"/>
      <c r="AT42" s="43"/>
      <c r="AU42" s="43"/>
      <c r="AV42" s="43"/>
      <c r="AW42" s="43"/>
      <c r="AX42" s="43"/>
      <c r="AY42" s="43"/>
      <c r="AZ42" s="43"/>
      <c r="BA42" s="43"/>
      <c r="BB42" s="43"/>
      <c r="BC42" s="43"/>
      <c r="BD42" s="43"/>
      <c r="BE42" s="43"/>
      <c r="BF42" s="43"/>
      <c r="BG42" s="43"/>
      <c r="BH42" s="43"/>
      <c r="BI42" s="43"/>
      <c r="BJ42" s="43"/>
      <c r="BK42" s="43"/>
    </row>
    <row r="43" spans="1:63" s="44" customFormat="1" ht="222" customHeight="1">
      <c r="A43" s="219"/>
      <c r="B43" s="221"/>
      <c r="C43" s="221"/>
      <c r="D43" s="221"/>
      <c r="E43" s="230"/>
      <c r="F43" s="230"/>
      <c r="G43" s="230"/>
      <c r="H43" s="231"/>
      <c r="I43" s="233"/>
      <c r="J43" s="219"/>
      <c r="K43" s="310"/>
      <c r="L43" s="306"/>
      <c r="M43" s="308"/>
      <c r="N43" s="304"/>
      <c r="O43" s="310"/>
      <c r="P43" s="306"/>
      <c r="Q43" s="312"/>
      <c r="R43" s="63" t="s">
        <v>131</v>
      </c>
      <c r="S43" s="67" t="s">
        <v>939</v>
      </c>
      <c r="T43" s="67" t="s">
        <v>1237</v>
      </c>
      <c r="U43" s="67" t="s">
        <v>1238</v>
      </c>
      <c r="V43" s="68" t="str">
        <f>+CONCATENATE(S43," ",T43," ",U43)</f>
        <v>El Ordenador del Gasto de la Subunidad Ejecutora de Presupuesto, verifica mensualmente las solicitudes de creación de viáticos enviadas por las unidades beneficiadas, contrastándolas con los documentos soportes establecidos en el plan de la vigencia actual “Directrices y procedimientos para el reconocimiento y pago de pasajes y viáticos”, con el fin de garantizar que no presenten novedades al momento de crear la comisión y que cumplan con los requisitos documentales. En caso de que la verificación evidencie inconsistencias o se identifique que funcionarios que debían recibir el pago de pasajes y viáticos no fueron incluidos, se deberá elaborar un documento justificatorio y realizar los ajustes correspondientes. Dejando como soporte de la verificación, un informe en el que se refleje la verificación de la documentación y la autorización para la creación de las comisiones (debidamente firmado por el Ordenador del Gasto, el Jefe de Presupuesto y el funcionario encargado de crear la comisión con el perfil de Gestión Administrativa en el sistema SIIF Nación II).</v>
      </c>
      <c r="W43" s="47" t="str">
        <f t="shared" si="0"/>
        <v>Probabilidad</v>
      </c>
      <c r="X43" s="69" t="s">
        <v>53</v>
      </c>
      <c r="Y43" s="69" t="s">
        <v>54</v>
      </c>
      <c r="Z43" s="48" t="str">
        <f>IF(AND(X43="Preventivo",Y43="Automático"),"50%",IF(AND(X43="Preventivo",Y43="Manual"),"40%",IF(AND(X43="Detectivo",Y43="Automático"),"40%",IF(AND(X43="Detectivo",Y43="Manual"),"30%",IF(AND(X43="Correctivo",Y43="Automático"),"35%",IF(AND(X43="Correctivo",Y43="Manual"),"25%",""))))))</f>
        <v>40%</v>
      </c>
      <c r="AA43" s="69" t="s">
        <v>55</v>
      </c>
      <c r="AB43" s="69" t="s">
        <v>56</v>
      </c>
      <c r="AC43" s="69" t="s">
        <v>57</v>
      </c>
      <c r="AD43" s="49">
        <f t="shared" si="27"/>
        <v>6.2207999999999986E-2</v>
      </c>
      <c r="AE43" s="224"/>
      <c r="AF43" s="48">
        <f>+AD43</f>
        <v>6.2207999999999986E-2</v>
      </c>
      <c r="AG43" s="224"/>
      <c r="AH43" s="50">
        <f>IFERROR(IF(AND(W42="Impacto",W43="Impacto"),(AH42-(+AH42*Z43)),IF(W43="Impacto",(P39-(+P39*Z43)),IF(W43="Probabilidad",AH42,""))),"")</f>
        <v>0.8</v>
      </c>
      <c r="AI43" s="226"/>
      <c r="AJ43" s="228"/>
      <c r="AK43" s="4"/>
      <c r="AL43" s="63"/>
      <c r="AM43" s="67"/>
      <c r="AN43" s="52"/>
      <c r="AO43" s="219"/>
      <c r="AP43" s="345"/>
      <c r="AQ43" s="336"/>
      <c r="AR43" s="336"/>
      <c r="AS43" s="336"/>
      <c r="AT43" s="43"/>
      <c r="AU43" s="43"/>
      <c r="AV43" s="43"/>
      <c r="AW43" s="43"/>
      <c r="AX43" s="43"/>
      <c r="AY43" s="43"/>
      <c r="AZ43" s="43"/>
      <c r="BA43" s="43"/>
      <c r="BB43" s="43"/>
      <c r="BC43" s="43"/>
      <c r="BD43" s="43"/>
      <c r="BE43" s="43"/>
      <c r="BF43" s="43"/>
      <c r="BG43" s="43"/>
      <c r="BH43" s="43"/>
      <c r="BI43" s="43"/>
      <c r="BJ43" s="43"/>
      <c r="BK43" s="43"/>
    </row>
    <row r="44" spans="1:63" s="44" customFormat="1" ht="201.95" customHeight="1">
      <c r="A44" s="219"/>
      <c r="B44" s="221"/>
      <c r="C44" s="221"/>
      <c r="D44" s="221"/>
      <c r="E44" s="230"/>
      <c r="F44" s="230"/>
      <c r="G44" s="230"/>
      <c r="H44" s="231"/>
      <c r="I44" s="233"/>
      <c r="J44" s="219"/>
      <c r="K44" s="310"/>
      <c r="L44" s="306"/>
      <c r="M44" s="308"/>
      <c r="N44" s="304"/>
      <c r="O44" s="310"/>
      <c r="P44" s="306"/>
      <c r="Q44" s="312"/>
      <c r="R44" s="63" t="s">
        <v>160</v>
      </c>
      <c r="S44" s="67" t="s">
        <v>939</v>
      </c>
      <c r="T44" s="67" t="s">
        <v>1239</v>
      </c>
      <c r="U44" s="67" t="s">
        <v>1240</v>
      </c>
      <c r="V44" s="68" t="str">
        <f t="shared" ref="V44" si="32">+CONCATENATE(S44," ",T44," ",U44)</f>
        <v>El Ordenador del Gasto de la Subunidad Ejecutora de Presupuesto, verifica mensualmente que las comisiones de viáticos de los funcionarios estén correctamente elaboradas en el SIIF y cumplan con los lineamientos establecidos en el plan de la vigencia actual “Directrices y procedimientos para el reconocimiento y pago de pasajes y viáticos”, así como con la Guía Financiera de Gestión de Viáticos y Gastos de Viaje, con el fin de identificar posibles falencias en el proceso de pago de viáticos y realizar los ajustes correspondientes. En caso de que, al realizar la verificación del módulo de viáticos, se evidencie que la información no corresponde a la realidad de los pagos efectuados, se deberá elaborar un documento en el que se determinen el error y las causas que lo originaron. Dejando como evidencia de la verificación, un informe en el que se refleje el estado de las comisiones creadas durante el mes y las novedades identificadas (debidamente firmado por el Ordenador del Gasto, el Jefe de Presupuesto, el Tesorero y el Contador).</v>
      </c>
      <c r="W44" s="47" t="str">
        <f t="shared" si="0"/>
        <v>Impacto</v>
      </c>
      <c r="X44" s="69" t="s">
        <v>100</v>
      </c>
      <c r="Y44" s="69" t="s">
        <v>54</v>
      </c>
      <c r="Z44" s="48" t="str">
        <f>IF(AND(X44="Preventivo",Y44="Automático"),"50%",IF(AND(X44="Preventivo",Y44="Manual"),"40%",IF(AND(X44="Detectivo",Y44="Automático"),"40%",IF(AND(X44="Detectivo",Y44="Manual"),"30%",IF(AND(X44="Correctivo",Y44="Automático"),"35%",IF(AND(X44="Correctivo",Y44="Manual"),"25%",""))))))</f>
        <v>25%</v>
      </c>
      <c r="AA44" s="69" t="s">
        <v>55</v>
      </c>
      <c r="AB44" s="69" t="s">
        <v>56</v>
      </c>
      <c r="AC44" s="69" t="s">
        <v>57</v>
      </c>
      <c r="AD44" s="49">
        <f t="shared" si="27"/>
        <v>6.2207999999999986E-2</v>
      </c>
      <c r="AE44" s="224"/>
      <c r="AF44" s="48">
        <f>+AD44</f>
        <v>6.2207999999999986E-2</v>
      </c>
      <c r="AG44" s="224"/>
      <c r="AH44" s="50">
        <f>IFERROR(IF(AND(W42="Impacto",W43="Impacto",W44="Impacto"),(AH43-(+AH43*Z44)),IF(W44="Impacto",(P39-(+P39*Z44)),IF(W44="Probabilidad",AH43,""))),"")</f>
        <v>0.60000000000000009</v>
      </c>
      <c r="AI44" s="226"/>
      <c r="AJ44" s="228"/>
      <c r="AK44" s="4"/>
      <c r="AL44" s="63"/>
      <c r="AM44" s="67"/>
      <c r="AN44" s="52"/>
      <c r="AO44" s="219"/>
      <c r="AP44" s="345"/>
      <c r="AQ44" s="336"/>
      <c r="AR44" s="336"/>
      <c r="AS44" s="336"/>
      <c r="AT44" s="43"/>
      <c r="AU44" s="43"/>
      <c r="AV44" s="43"/>
      <c r="AW44" s="43"/>
      <c r="AX44" s="43"/>
      <c r="AY44" s="43"/>
      <c r="AZ44" s="43"/>
      <c r="BA44" s="43"/>
      <c r="BB44" s="43"/>
      <c r="BC44" s="43"/>
      <c r="BD44" s="43"/>
      <c r="BE44" s="43"/>
      <c r="BF44" s="43"/>
      <c r="BG44" s="43"/>
      <c r="BH44" s="43"/>
      <c r="BI44" s="43"/>
      <c r="BJ44" s="43"/>
      <c r="BK44" s="43"/>
    </row>
    <row r="45" spans="1:63" s="44" customFormat="1" ht="150"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+CONCATENATE(S45," ",T45," ",U45)</f>
        <v xml:space="preserve">  </v>
      </c>
      <c r="W45" s="47" t="str">
        <f t="shared" si="0"/>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6"/>
      <c r="AR45" s="336"/>
      <c r="AS45" s="336"/>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c r="D46" s="220"/>
      <c r="E46" s="229"/>
      <c r="F46" s="230"/>
      <c r="G46" s="230"/>
      <c r="H46" s="231" t="str">
        <f t="shared" ref="H46" si="33">+CONCATENATE(E46,"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IF(NOT(ISERROR(MATCH(M46,'[37]Tabla Impacto'!$B$222:$B$224,0))),'[37]Tabla Impacto'!$F$224,M46)</f>
        <v>0</v>
      </c>
      <c r="O46" s="310" t="str">
        <f>IF(OR(N46='[37]Tabla Impacto'!$C$12,N46='[37]Tabla Impacto'!$D$12),"Leve",IF(OR(N46='[37]Tabla Impacto'!$C$13,N46='[37]Tabla Impacto'!$D$13),"Menor",IF(OR(N46='[37]Tabla Impacto'!$C$14,N46='[37]Tabla Impacto'!$D$14),"Moderado",IF(OR(N46='[37]Tabla Impacto'!$C$15,N46='[37]Tabla Impacto'!$D$15),"Mayor",IF(OR(N46='[37]Tabla Impacto'!$C$16,N46='[37]Tabla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0"/>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IFERROR(LOOKUP(LOOKUP(2,1/(AD46:AD52&lt;&gt;""),AD46:AD52),'[37]Opciones Tratamiento'!$I$2:$I$6,'[37]Opciones Tratamiento'!$J$2:$J$6),"")</f>
        <v/>
      </c>
      <c r="AF46" s="48" t="str">
        <f>+AD46</f>
        <v/>
      </c>
      <c r="AG46" s="224" t="str">
        <f>IFERROR(LOOKUP(LOOKUP(2,1/(AH46:AH52&lt;&gt;""),AH46:AH52),'[37]Opciones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0"/>
        <v/>
      </c>
      <c r="X47" s="69"/>
      <c r="Y47" s="69"/>
      <c r="Z47" s="48" t="str">
        <f t="shared" ref="Z47" si="34">IF(AND(X47="Preventivo",Y47="Automático"),"50%",IF(AND(X47="Preventivo",Y47="Manual"),"40%",IF(AND(X47="Detectivo",Y47="Automático"),"40%",IF(AND(X47="Detectivo",Y47="Manual"),"30%",IF(AND(X47="Correctivo",Y47="Automático"),"35%",IF(AND(X47="Correctivo",Y47="Manual"),"25%",""))))))</f>
        <v/>
      </c>
      <c r="AA47" s="69"/>
      <c r="AB47" s="69"/>
      <c r="AC47" s="69"/>
      <c r="AD47" s="49" t="str">
        <f t="shared" ref="AD47:AD52" si="35">IFERROR(IF(AND(W46="Probabilidad",W47="Probabilidad"),(AF46-(+AF46*Z47)),IF(W47="Probabilidad",(L46-(+L46*Z47)),IF(W47="Impacto",AF46,""))),"")</f>
        <v/>
      </c>
      <c r="AE47" s="224"/>
      <c r="AF47" s="48" t="str">
        <f t="shared" ref="AF47" si="36">+AD47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7">+CONCATENATE(S48," ",T48," ",U48)</f>
        <v xml:space="preserve">  </v>
      </c>
      <c r="W48" s="47" t="str">
        <f t="shared" si="0"/>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5"/>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7"/>
        <v xml:space="preserve">  </v>
      </c>
      <c r="W49" s="47" t="str">
        <f t="shared" si="0"/>
        <v/>
      </c>
      <c r="X49" s="69"/>
      <c r="Y49" s="69"/>
      <c r="Z49" s="48" t="str">
        <f t="shared" ref="Z49" si="38">IF(AND(X49="Preventivo",Y49="Automático"),"50%",IF(AND(X49="Preventivo",Y49="Manual"),"40%",IF(AND(X49="Detectivo",Y49="Automático"),"40%",IF(AND(X49="Detectivo",Y49="Manual"),"30%",IF(AND(X49="Correctivo",Y49="Automático"),"35%",IF(AND(X49="Correctivo",Y49="Manual"),"25%",""))))))</f>
        <v/>
      </c>
      <c r="AA49" s="69"/>
      <c r="AB49" s="69"/>
      <c r="AC49" s="69"/>
      <c r="AD49" s="49" t="str">
        <f t="shared" si="35"/>
        <v/>
      </c>
      <c r="AE49" s="224"/>
      <c r="AF49" s="48" t="str">
        <f t="shared" ref="AF49" si="39">+AD49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7"/>
        <v xml:space="preserve">  </v>
      </c>
      <c r="W50" s="47" t="str">
        <f t="shared" si="0"/>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5"/>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7"/>
        <v xml:space="preserve">  </v>
      </c>
      <c r="W51" s="47" t="str">
        <f t="shared" si="0"/>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5"/>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7"/>
        <v xml:space="preserve">  </v>
      </c>
      <c r="W52" s="47" t="str">
        <f t="shared" si="0"/>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5"/>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c r="D53" s="220"/>
      <c r="E53" s="229"/>
      <c r="F53" s="230"/>
      <c r="G53" s="230"/>
      <c r="H53" s="231" t="str">
        <f t="shared" ref="H53" si="40">+CONCATENATE(E53,"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IF(NOT(ISERROR(MATCH(M53,'[37]Tabla Impacto'!$B$222:$B$224,0))),'[37]Tabla Impacto'!$F$224,M53)</f>
        <v>0</v>
      </c>
      <c r="O53" s="310" t="str">
        <f>IF(OR(N53='[37]Tabla Impacto'!$C$12,N53='[37]Tabla Impacto'!$D$12),"Leve",IF(OR(N53='[37]Tabla Impacto'!$C$13,N53='[37]Tabla Impacto'!$D$13),"Menor",IF(OR(N53='[37]Tabla Impacto'!$C$14,N53='[37]Tabla Impacto'!$D$14),"Moderado",IF(OR(N53='[37]Tabla Impacto'!$C$15,N53='[37]Tabla Impacto'!$D$15),"Mayor",IF(OR(N53='[37]Tabla Impacto'!$C$16,N53='[37]Tabla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0"/>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IFERROR(LOOKUP(LOOKUP(2,1/(AD53:AD59&lt;&gt;""),AD53:AD59),'[37]Opciones Tratamiento'!$I$2:$I$6,'[37]Opciones Tratamiento'!$J$2:$J$6),"")</f>
        <v/>
      </c>
      <c r="AF53" s="48" t="str">
        <f>+AD53</f>
        <v/>
      </c>
      <c r="AG53" s="224" t="str">
        <f>IFERROR(LOOKUP(LOOKUP(2,1/(AH53:AH59&lt;&gt;""),AH53:AH59),'[37]Opciones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0"/>
        <v/>
      </c>
      <c r="X54" s="69"/>
      <c r="Y54" s="69"/>
      <c r="Z54" s="48" t="str">
        <f t="shared" ref="Z54" si="41">IF(AND(X54="Preventivo",Y54="Automático"),"50%",IF(AND(X54="Preventivo",Y54="Manual"),"40%",IF(AND(X54="Detectivo",Y54="Automático"),"40%",IF(AND(X54="Detectivo",Y54="Manual"),"30%",IF(AND(X54="Correctivo",Y54="Automático"),"35%",IF(AND(X54="Correctivo",Y54="Manual"),"25%",""))))))</f>
        <v/>
      </c>
      <c r="AA54" s="69"/>
      <c r="AB54" s="69"/>
      <c r="AC54" s="69"/>
      <c r="AD54" s="49" t="str">
        <f t="shared" ref="AD54:AD59" si="42">IFERROR(IF(AND(W53="Probabilidad",W54="Probabilidad"),(AF53-(+AF53*Z54)),IF(W54="Probabilidad",(L53-(+L53*Z54)),IF(W54="Impacto",AF53,""))),"")</f>
        <v/>
      </c>
      <c r="AE54" s="224"/>
      <c r="AF54" s="48" t="str">
        <f t="shared" ref="AF54" si="43">+AD54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4">+CONCATENATE(S55," ",T55," ",U55)</f>
        <v xml:space="preserve">  </v>
      </c>
      <c r="W55" s="47" t="str">
        <f t="shared" si="0"/>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2"/>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4"/>
        <v xml:space="preserve">  </v>
      </c>
      <c r="W56" s="47" t="str">
        <f t="shared" si="0"/>
        <v/>
      </c>
      <c r="X56" s="69"/>
      <c r="Y56" s="69"/>
      <c r="Z56" s="48" t="str">
        <f t="shared" ref="Z56" si="45">IF(AND(X56="Preventivo",Y56="Automático"),"50%",IF(AND(X56="Preventivo",Y56="Manual"),"40%",IF(AND(X56="Detectivo",Y56="Automático"),"40%",IF(AND(X56="Detectivo",Y56="Manual"),"30%",IF(AND(X56="Correctivo",Y56="Automático"),"35%",IF(AND(X56="Correctivo",Y56="Manual"),"25%",""))))))</f>
        <v/>
      </c>
      <c r="AA56" s="69"/>
      <c r="AB56" s="69"/>
      <c r="AC56" s="69"/>
      <c r="AD56" s="49" t="str">
        <f t="shared" si="42"/>
        <v/>
      </c>
      <c r="AE56" s="224"/>
      <c r="AF56" s="48" t="str">
        <f t="shared" ref="AF56" si="46">+AD56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4"/>
        <v xml:space="preserve">  </v>
      </c>
      <c r="W57" s="47" t="str">
        <f t="shared" si="0"/>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2"/>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4"/>
        <v xml:space="preserve">  </v>
      </c>
      <c r="W58" s="47" t="str">
        <f t="shared" si="0"/>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2"/>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4"/>
        <v xml:space="preserve">  </v>
      </c>
      <c r="W59" s="47" t="str">
        <f t="shared" si="0"/>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2"/>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customHeight="1">
      <c r="A60" s="219" t="s">
        <v>66</v>
      </c>
      <c r="B60" s="221"/>
      <c r="C60" s="221"/>
      <c r="D60" s="220"/>
      <c r="E60" s="229"/>
      <c r="F60" s="230"/>
      <c r="G60" s="230"/>
      <c r="H60" s="231" t="str">
        <f t="shared" ref="H60" si="47">+CONCATENATE(E60,"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IF(NOT(ISERROR(MATCH(M60,'[37]Tabla Impacto'!$B$222:$B$224,0))),'[37]Tabla Impacto'!$F$224,M60)</f>
        <v>0</v>
      </c>
      <c r="O60" s="310" t="str">
        <f>IF(OR(N60='[37]Tabla Impacto'!$C$12,N60='[37]Tabla Impacto'!$D$12),"Leve",IF(OR(N60='[37]Tabla Impacto'!$C$13,N60='[37]Tabla Impacto'!$D$13),"Menor",IF(OR(N60='[37]Tabla Impacto'!$C$14,N60='[37]Tabla Impacto'!$D$14),"Moderado",IF(OR(N60='[37]Tabla Impacto'!$C$15,N60='[37]Tabla Impacto'!$D$15),"Mayor",IF(OR(N60='[37]Tabla Impacto'!$C$16,N60='[37]Tabla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0"/>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IFERROR(LOOKUP(LOOKUP(2,1/(AD60:AD66&lt;&gt;""),AD60:AD66),'[37]Opciones Tratamiento'!$I$2:$I$6,'[37]Opciones Tratamiento'!$J$2:$J$6),"")</f>
        <v/>
      </c>
      <c r="AF60" s="48" t="str">
        <f>+AD60</f>
        <v/>
      </c>
      <c r="AG60" s="224" t="str">
        <f>IFERROR(LOOKUP(LOOKUP(2,1/(AH60:AH66&lt;&gt;""),AH60:AH66),'[37]Opciones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0"/>
        <v/>
      </c>
      <c r="X61" s="69"/>
      <c r="Y61" s="69"/>
      <c r="Z61" s="48" t="str">
        <f t="shared" ref="Z61" si="48">IF(AND(X61="Preventivo",Y61="Automático"),"50%",IF(AND(X61="Preventivo",Y61="Manual"),"40%",IF(AND(X61="Detectivo",Y61="Automático"),"40%",IF(AND(X61="Detectivo",Y61="Manual"),"30%",IF(AND(X61="Correctivo",Y61="Automático"),"35%",IF(AND(X61="Correctivo",Y61="Manual"),"25%",""))))))</f>
        <v/>
      </c>
      <c r="AA61" s="69"/>
      <c r="AB61" s="69"/>
      <c r="AC61" s="69"/>
      <c r="AD61" s="49" t="str">
        <f t="shared" ref="AD61:AD66" si="49">IFERROR(IF(AND(W60="Probabilidad",W61="Probabilidad"),(AF60-(+AF60*Z61)),IF(W61="Probabilidad",(L60-(+L60*Z61)),IF(W61="Impacto",AF60,""))),"")</f>
        <v/>
      </c>
      <c r="AE61" s="224"/>
      <c r="AF61" s="48" t="str">
        <f t="shared" ref="AF61" si="50">+AD61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1">+CONCATENATE(S62," ",T62," ",U62)</f>
        <v xml:space="preserve">  </v>
      </c>
      <c r="W62" s="47" t="str">
        <f t="shared" si="0"/>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9"/>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1"/>
        <v xml:space="preserve">  </v>
      </c>
      <c r="W63" s="47" t="str">
        <f t="shared" si="0"/>
        <v/>
      </c>
      <c r="X63" s="69"/>
      <c r="Y63" s="69"/>
      <c r="Z63" s="48" t="str">
        <f t="shared" ref="Z63:Z65" si="52">IF(AND(X63="Preventivo",Y63="Automático"),"50%",IF(AND(X63="Preventivo",Y63="Manual"),"40%",IF(AND(X63="Detectivo",Y63="Automático"),"40%",IF(AND(X63="Detectivo",Y63="Manual"),"30%",IF(AND(X63="Correctivo",Y63="Automático"),"35%",IF(AND(X63="Correctivo",Y63="Manual"),"25%",""))))))</f>
        <v/>
      </c>
      <c r="AA63" s="69"/>
      <c r="AB63" s="69"/>
      <c r="AC63" s="69"/>
      <c r="AD63" s="49" t="str">
        <f t="shared" si="49"/>
        <v/>
      </c>
      <c r="AE63" s="224"/>
      <c r="AF63" s="48" t="str">
        <f t="shared" ref="AF63:AF65" si="53">+AD63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1"/>
        <v xml:space="preserve">  </v>
      </c>
      <c r="W64" s="47" t="str">
        <f t="shared" si="0"/>
        <v/>
      </c>
      <c r="X64" s="69"/>
      <c r="Y64" s="69"/>
      <c r="Z64" s="48" t="str">
        <f t="shared" si="52"/>
        <v/>
      </c>
      <c r="AA64" s="69"/>
      <c r="AB64" s="69"/>
      <c r="AC64" s="69"/>
      <c r="AD64" s="49" t="str">
        <f t="shared" si="49"/>
        <v/>
      </c>
      <c r="AE64" s="224"/>
      <c r="AF64" s="48" t="str">
        <f t="shared" si="53"/>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1"/>
        <v xml:space="preserve">  </v>
      </c>
      <c r="W65" s="47" t="str">
        <f t="shared" si="0"/>
        <v/>
      </c>
      <c r="X65" s="69"/>
      <c r="Y65" s="69"/>
      <c r="Z65" s="48" t="str">
        <f t="shared" si="52"/>
        <v/>
      </c>
      <c r="AA65" s="69"/>
      <c r="AB65" s="69"/>
      <c r="AC65" s="69"/>
      <c r="AD65" s="49" t="str">
        <f t="shared" si="49"/>
        <v/>
      </c>
      <c r="AE65" s="224"/>
      <c r="AF65" s="48" t="str">
        <f t="shared" si="53"/>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1"/>
        <v xml:space="preserve">  </v>
      </c>
      <c r="W66" s="47" t="str">
        <f t="shared" si="0"/>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9"/>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customHeight="1">
      <c r="A67" s="219" t="s">
        <v>343</v>
      </c>
      <c r="B67" s="221"/>
      <c r="C67" s="221"/>
      <c r="D67" s="220"/>
      <c r="E67" s="229"/>
      <c r="F67" s="230"/>
      <c r="G67" s="230"/>
      <c r="H67" s="231" t="str">
        <f t="shared" ref="H67" si="54">+CONCATENATE(E67,"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IF(NOT(ISERROR(MATCH(M67,'[37]Tabla Impacto'!$B$222:$B$224,0))),'[37]Tabla Impacto'!$F$224,M67)</f>
        <v>0</v>
      </c>
      <c r="O67" s="310" t="str">
        <f>IF(OR(N67='[37]Tabla Impacto'!$C$12,N67='[37]Tabla Impacto'!$D$12),"Leve",IF(OR(N67='[37]Tabla Impacto'!$C$13,N67='[37]Tabla Impacto'!$D$13),"Menor",IF(OR(N67='[37]Tabla Impacto'!$C$14,N67='[37]Tabla Impacto'!$D$14),"Moderado",IF(OR(N67='[37]Tabla Impacto'!$C$15,N67='[37]Tabla Impacto'!$D$15),"Mayor",IF(OR(N67='[37]Tabla Impacto'!$C$16,N67='[37]Tabla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0"/>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IFERROR(LOOKUP(LOOKUP(2,1/(AD67:AD73&lt;&gt;""),AD67:AD73),'[37]Opciones Tratamiento'!$I$2:$I$6,'[37]Opciones Tratamiento'!$J$2:$J$6),"")</f>
        <v/>
      </c>
      <c r="AF67" s="48" t="str">
        <f>+AD67</f>
        <v/>
      </c>
      <c r="AG67" s="224" t="str">
        <f>IFERROR(LOOKUP(LOOKUP(2,1/(AH67:AH73&lt;&gt;""),AH67:AH73),'[37]Opciones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0"/>
        <v/>
      </c>
      <c r="X68" s="69"/>
      <c r="Y68" s="69"/>
      <c r="Z68" s="48" t="str">
        <f t="shared" ref="Z68" si="55">IF(AND(X68="Preventivo",Y68="Automático"),"50%",IF(AND(X68="Preventivo",Y68="Manual"),"40%",IF(AND(X68="Detectivo",Y68="Automático"),"40%",IF(AND(X68="Detectivo",Y68="Manual"),"30%",IF(AND(X68="Correctivo",Y68="Automático"),"35%",IF(AND(X68="Correctivo",Y68="Manual"),"25%",""))))))</f>
        <v/>
      </c>
      <c r="AA68" s="69"/>
      <c r="AB68" s="69"/>
      <c r="AC68" s="69"/>
      <c r="AD68" s="49" t="str">
        <f t="shared" ref="AD68:AD73" si="56">IFERROR(IF(AND(W67="Probabilidad",W68="Probabilidad"),(AF67-(+AF67*Z68)),IF(W68="Probabilidad",(L67-(+L67*Z68)),IF(W68="Impacto",AF67,""))),"")</f>
        <v/>
      </c>
      <c r="AE68" s="224"/>
      <c r="AF68" s="48" t="str">
        <f t="shared" ref="AF68" si="57">+AD68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8">+CONCATENATE(S69," ",T69," ",U69)</f>
        <v xml:space="preserve">  </v>
      </c>
      <c r="W69" s="47" t="str">
        <f t="shared" si="0"/>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6"/>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8"/>
        <v xml:space="preserve">  </v>
      </c>
      <c r="W70" s="47" t="str">
        <f t="shared" si="0"/>
        <v/>
      </c>
      <c r="X70" s="69"/>
      <c r="Y70" s="69"/>
      <c r="Z70" s="48" t="str">
        <f t="shared" ref="Z70:Z72" si="59">IF(AND(X70="Preventivo",Y70="Automático"),"50%",IF(AND(X70="Preventivo",Y70="Manual"),"40%",IF(AND(X70="Detectivo",Y70="Automático"),"40%",IF(AND(X70="Detectivo",Y70="Manual"),"30%",IF(AND(X70="Correctivo",Y70="Automático"),"35%",IF(AND(X70="Correctivo",Y70="Manual"),"25%",""))))))</f>
        <v/>
      </c>
      <c r="AA70" s="69"/>
      <c r="AB70" s="69"/>
      <c r="AC70" s="69"/>
      <c r="AD70" s="49" t="str">
        <f t="shared" si="56"/>
        <v/>
      </c>
      <c r="AE70" s="224"/>
      <c r="AF70" s="48" t="str">
        <f t="shared" ref="AF70:AF72" si="60">+AD70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8"/>
        <v xml:space="preserve">  </v>
      </c>
      <c r="W71" s="47" t="str">
        <f t="shared" si="0"/>
        <v/>
      </c>
      <c r="X71" s="69"/>
      <c r="Y71" s="69"/>
      <c r="Z71" s="48" t="str">
        <f t="shared" si="59"/>
        <v/>
      </c>
      <c r="AA71" s="69"/>
      <c r="AB71" s="69"/>
      <c r="AC71" s="69"/>
      <c r="AD71" s="49" t="str">
        <f t="shared" si="56"/>
        <v/>
      </c>
      <c r="AE71" s="224"/>
      <c r="AF71" s="48" t="str">
        <f t="shared" si="60"/>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8"/>
        <v xml:space="preserve">  </v>
      </c>
      <c r="W72" s="47" t="str">
        <f t="shared" si="0"/>
        <v/>
      </c>
      <c r="X72" s="69"/>
      <c r="Y72" s="69"/>
      <c r="Z72" s="48" t="str">
        <f t="shared" si="59"/>
        <v/>
      </c>
      <c r="AA72" s="69"/>
      <c r="AB72" s="69"/>
      <c r="AC72" s="69"/>
      <c r="AD72" s="49" t="str">
        <f t="shared" si="56"/>
        <v/>
      </c>
      <c r="AE72" s="224"/>
      <c r="AF72" s="48" t="str">
        <f t="shared" si="60"/>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8"/>
        <v xml:space="preserve">  </v>
      </c>
      <c r="W73" s="47" t="str">
        <f t="shared" si="0"/>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6"/>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customHeight="1">
      <c r="A74" s="219" t="s">
        <v>344</v>
      </c>
      <c r="B74" s="221"/>
      <c r="C74" s="221"/>
      <c r="D74" s="220"/>
      <c r="E74" s="229"/>
      <c r="F74" s="230"/>
      <c r="G74" s="230"/>
      <c r="H74" s="231" t="str">
        <f t="shared" ref="H74" si="61">+CONCATENATE(E74,"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IF(NOT(ISERROR(MATCH(M74,'[37]Tabla Impacto'!$B$222:$B$224,0))),'[37]Tabla Impacto'!$F$224,M74)</f>
        <v>0</v>
      </c>
      <c r="O74" s="310" t="str">
        <f>IF(OR(N74='[37]Tabla Impacto'!$C$12,N74='[37]Tabla Impacto'!$D$12),"Leve",IF(OR(N74='[37]Tabla Impacto'!$C$13,N74='[37]Tabla Impacto'!$D$13),"Menor",IF(OR(N74='[37]Tabla Impacto'!$C$14,N74='[37]Tabla Impacto'!$D$14),"Moderado",IF(OR(N74='[37]Tabla Impacto'!$C$15,N74='[37]Tabla Impacto'!$D$15),"Mayor",IF(OR(N74='[37]Tabla Impacto'!$C$16,N74='[37]Tabla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0"/>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IFERROR(LOOKUP(LOOKUP(2,1/(AD74:AD80&lt;&gt;""),AD74:AD80),'[37]Opciones Tratamiento'!$I$2:$I$6,'[37]Opciones Tratamiento'!$J$2:$J$6),"")</f>
        <v/>
      </c>
      <c r="AF74" s="48" t="str">
        <f>+AD74</f>
        <v/>
      </c>
      <c r="AG74" s="224" t="str">
        <f>IFERROR(LOOKUP(LOOKUP(2,1/(AH74:AH80&lt;&gt;""),AH74:AH80),'[37]Opciones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0"/>
        <v/>
      </c>
      <c r="X75" s="69"/>
      <c r="Y75" s="69"/>
      <c r="Z75" s="48" t="str">
        <f t="shared" ref="Z75" si="62">IF(AND(X75="Preventivo",Y75="Automático"),"50%",IF(AND(X75="Preventivo",Y75="Manual"),"40%",IF(AND(X75="Detectivo",Y75="Automático"),"40%",IF(AND(X75="Detectivo",Y75="Manual"),"30%",IF(AND(X75="Correctivo",Y75="Automático"),"35%",IF(AND(X75="Correctivo",Y75="Manual"),"25%",""))))))</f>
        <v/>
      </c>
      <c r="AA75" s="69"/>
      <c r="AB75" s="69"/>
      <c r="AC75" s="69"/>
      <c r="AD75" s="49" t="str">
        <f t="shared" ref="AD75:AD80" si="63">IFERROR(IF(AND(W74="Probabilidad",W75="Probabilidad"),(AF74-(+AF74*Z75)),IF(W75="Probabilidad",(L74-(+L74*Z75)),IF(W75="Impacto",AF74,""))),"")</f>
        <v/>
      </c>
      <c r="AE75" s="224"/>
      <c r="AF75" s="48" t="str">
        <f t="shared" ref="AF75" si="64">+AD75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5">+CONCATENATE(S76," ",T76," ",U76)</f>
        <v xml:space="preserve">  </v>
      </c>
      <c r="W76" s="47" t="str">
        <f t="shared" ref="W76:W94" si="66">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3"/>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5"/>
        <v xml:space="preserve">  </v>
      </c>
      <c r="W77" s="47" t="str">
        <f t="shared" si="66"/>
        <v/>
      </c>
      <c r="X77" s="69"/>
      <c r="Y77" s="69"/>
      <c r="Z77" s="48" t="str">
        <f t="shared" ref="Z77:Z79" si="67">IF(AND(X77="Preventivo",Y77="Automático"),"50%",IF(AND(X77="Preventivo",Y77="Manual"),"40%",IF(AND(X77="Detectivo",Y77="Automático"),"40%",IF(AND(X77="Detectivo",Y77="Manual"),"30%",IF(AND(X77="Correctivo",Y77="Automático"),"35%",IF(AND(X77="Correctivo",Y77="Manual"),"25%",""))))))</f>
        <v/>
      </c>
      <c r="AA77" s="69"/>
      <c r="AB77" s="69"/>
      <c r="AC77" s="69"/>
      <c r="AD77" s="49" t="str">
        <f t="shared" si="63"/>
        <v/>
      </c>
      <c r="AE77" s="224"/>
      <c r="AF77" s="48" t="str">
        <f t="shared" ref="AF77:AF79" si="68">+AD77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5"/>
        <v xml:space="preserve">  </v>
      </c>
      <c r="W78" s="47" t="str">
        <f t="shared" si="66"/>
        <v/>
      </c>
      <c r="X78" s="69"/>
      <c r="Y78" s="69"/>
      <c r="Z78" s="48" t="str">
        <f t="shared" si="67"/>
        <v/>
      </c>
      <c r="AA78" s="69"/>
      <c r="AB78" s="69"/>
      <c r="AC78" s="69"/>
      <c r="AD78" s="49" t="str">
        <f t="shared" si="63"/>
        <v/>
      </c>
      <c r="AE78" s="224"/>
      <c r="AF78" s="48" t="str">
        <f t="shared" si="68"/>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5"/>
        <v xml:space="preserve">  </v>
      </c>
      <c r="W79" s="47" t="str">
        <f t="shared" si="66"/>
        <v/>
      </c>
      <c r="X79" s="69"/>
      <c r="Y79" s="69"/>
      <c r="Z79" s="48" t="str">
        <f t="shared" si="67"/>
        <v/>
      </c>
      <c r="AA79" s="69"/>
      <c r="AB79" s="69"/>
      <c r="AC79" s="69"/>
      <c r="AD79" s="49" t="str">
        <f t="shared" si="63"/>
        <v/>
      </c>
      <c r="AE79" s="224"/>
      <c r="AF79" s="48" t="str">
        <f t="shared" si="68"/>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5"/>
        <v xml:space="preserve">  </v>
      </c>
      <c r="W80" s="47" t="str">
        <f t="shared" si="66"/>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3"/>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customHeight="1">
      <c r="A81" s="219" t="s">
        <v>345</v>
      </c>
      <c r="B81" s="221"/>
      <c r="C81" s="221"/>
      <c r="D81" s="220"/>
      <c r="E81" s="229"/>
      <c r="F81" s="230"/>
      <c r="G81" s="230"/>
      <c r="H81" s="231" t="str">
        <f t="shared" ref="H81" si="69">+CONCATENATE(E81,"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IF(NOT(ISERROR(MATCH(M81,'[37]Tabla Impacto'!$B$222:$B$224,0))),'[37]Tabla Impacto'!$F$224,M81)</f>
        <v>0</v>
      </c>
      <c r="O81" s="310" t="str">
        <f>IF(OR(N81='[37]Tabla Impacto'!$C$12,N81='[37]Tabla Impacto'!$D$12),"Leve",IF(OR(N81='[37]Tabla Impacto'!$C$13,N81='[37]Tabla Impacto'!$D$13),"Menor",IF(OR(N81='[37]Tabla Impacto'!$C$14,N81='[37]Tabla Impacto'!$D$14),"Moderado",IF(OR(N81='[37]Tabla Impacto'!$C$15,N81='[37]Tabla Impacto'!$D$15),"Mayor",IF(OR(N81='[37]Tabla Impacto'!$C$16,N81='[37]Tabla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6"/>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IFERROR(LOOKUP(LOOKUP(2,1/(AD81:AD87&lt;&gt;""),AD81:AD87),'[37]Opciones Tratamiento'!$I$2:$I$6,'[37]Opciones Tratamiento'!$J$2:$J$6),"")</f>
        <v/>
      </c>
      <c r="AF81" s="48" t="str">
        <f>+AD81</f>
        <v/>
      </c>
      <c r="AG81" s="224" t="str">
        <f>IFERROR(LOOKUP(LOOKUP(2,1/(AH81:AH87&lt;&gt;""),AH81:AH87),'[37]Opciones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6"/>
        <v/>
      </c>
      <c r="X82" s="69"/>
      <c r="Y82" s="69"/>
      <c r="Z82" s="48" t="str">
        <f t="shared" ref="Z82" si="70">IF(AND(X82="Preventivo",Y82="Automático"),"50%",IF(AND(X82="Preventivo",Y82="Manual"),"40%",IF(AND(X82="Detectivo",Y82="Automático"),"40%",IF(AND(X82="Detectivo",Y82="Manual"),"30%",IF(AND(X82="Correctivo",Y82="Automático"),"35%",IF(AND(X82="Correctivo",Y82="Manual"),"25%",""))))))</f>
        <v/>
      </c>
      <c r="AA82" s="69"/>
      <c r="AB82" s="69"/>
      <c r="AC82" s="69"/>
      <c r="AD82" s="49" t="str">
        <f t="shared" ref="AD82:AD87" si="71">IFERROR(IF(AND(W81="Probabilidad",W82="Probabilidad"),(AF81-(+AF81*Z82)),IF(W82="Probabilidad",(L81-(+L81*Z82)),IF(W82="Impacto",AF81,""))),"")</f>
        <v/>
      </c>
      <c r="AE82" s="224"/>
      <c r="AF82" s="48" t="str">
        <f t="shared" ref="AF82" si="72">+AD82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3">+CONCATENATE(S83," ",T83," ",U83)</f>
        <v xml:space="preserve">  </v>
      </c>
      <c r="W83" s="47" t="str">
        <f t="shared" si="66"/>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1"/>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3"/>
        <v xml:space="preserve">  </v>
      </c>
      <c r="W84" s="47" t="str">
        <f t="shared" si="66"/>
        <v/>
      </c>
      <c r="X84" s="69"/>
      <c r="Y84" s="69"/>
      <c r="Z84" s="48" t="str">
        <f t="shared" ref="Z84:Z86" si="74">IF(AND(X84="Preventivo",Y84="Automático"),"50%",IF(AND(X84="Preventivo",Y84="Manual"),"40%",IF(AND(X84="Detectivo",Y84="Automático"),"40%",IF(AND(X84="Detectivo",Y84="Manual"),"30%",IF(AND(X84="Correctivo",Y84="Automático"),"35%",IF(AND(X84="Correctivo",Y84="Manual"),"25%",""))))))</f>
        <v/>
      </c>
      <c r="AA84" s="69"/>
      <c r="AB84" s="69"/>
      <c r="AC84" s="69"/>
      <c r="AD84" s="49" t="str">
        <f t="shared" si="71"/>
        <v/>
      </c>
      <c r="AE84" s="224"/>
      <c r="AF84" s="48" t="str">
        <f t="shared" ref="AF84:AF86" si="75">+AD84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3"/>
        <v xml:space="preserve">  </v>
      </c>
      <c r="W85" s="47" t="str">
        <f t="shared" si="66"/>
        <v/>
      </c>
      <c r="X85" s="69"/>
      <c r="Y85" s="69"/>
      <c r="Z85" s="48" t="str">
        <f t="shared" si="74"/>
        <v/>
      </c>
      <c r="AA85" s="69"/>
      <c r="AB85" s="69"/>
      <c r="AC85" s="69"/>
      <c r="AD85" s="49" t="str">
        <f t="shared" si="71"/>
        <v/>
      </c>
      <c r="AE85" s="224"/>
      <c r="AF85" s="48" t="str">
        <f t="shared" si="75"/>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3"/>
        <v xml:space="preserve">  </v>
      </c>
      <c r="W86" s="47" t="str">
        <f t="shared" si="66"/>
        <v/>
      </c>
      <c r="X86" s="69"/>
      <c r="Y86" s="69"/>
      <c r="Z86" s="48" t="str">
        <f t="shared" si="74"/>
        <v/>
      </c>
      <c r="AA86" s="69"/>
      <c r="AB86" s="69"/>
      <c r="AC86" s="69"/>
      <c r="AD86" s="49" t="str">
        <f t="shared" si="71"/>
        <v/>
      </c>
      <c r="AE86" s="224"/>
      <c r="AF86" s="48" t="str">
        <f t="shared" si="75"/>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3"/>
        <v xml:space="preserve">  </v>
      </c>
      <c r="W87" s="47" t="str">
        <f t="shared" si="66"/>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1"/>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customHeight="1">
      <c r="A88" s="219" t="s">
        <v>346</v>
      </c>
      <c r="B88" s="221"/>
      <c r="C88" s="221"/>
      <c r="D88" s="220"/>
      <c r="E88" s="229"/>
      <c r="F88" s="230"/>
      <c r="G88" s="230"/>
      <c r="H88" s="231" t="str">
        <f t="shared" ref="H88" si="76">+CONCATENATE(E88,"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IF(NOT(ISERROR(MATCH(M88,'[37]Tabla Impacto'!$B$222:$B$224,0))),'[37]Tabla Impacto'!$F$224,M88)</f>
        <v>0</v>
      </c>
      <c r="O88" s="310" t="str">
        <f>IF(OR(N88='[37]Tabla Impacto'!$C$12,N88='[37]Tabla Impacto'!$D$12),"Leve",IF(OR(N88='[37]Tabla Impacto'!$C$13,N88='[37]Tabla Impacto'!$D$13),"Menor",IF(OR(N88='[37]Tabla Impacto'!$C$14,N88='[37]Tabla Impacto'!$D$14),"Moderado",IF(OR(N88='[37]Tabla Impacto'!$C$15,N88='[37]Tabla Impacto'!$D$15),"Mayor",IF(OR(N88='[37]Tabla Impacto'!$C$16,N88='[37]Tabla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6"/>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IFERROR(LOOKUP(LOOKUP(2,1/(AD88:AD94&lt;&gt;""),AD88:AD94),'[37]Opciones Tratamiento'!$I$2:$I$6,'[37]Opciones Tratamiento'!$J$2:$J$6),"")</f>
        <v/>
      </c>
      <c r="AF88" s="48" t="str">
        <f>+AD88</f>
        <v/>
      </c>
      <c r="AG88" s="224" t="str">
        <f>IFERROR(LOOKUP(LOOKUP(2,1/(AH88:AH94&lt;&gt;""),AH88:AH94),'[37]Opciones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6"/>
        <v/>
      </c>
      <c r="X89" s="69"/>
      <c r="Y89" s="69"/>
      <c r="Z89" s="48" t="str">
        <f t="shared" ref="Z89" si="77">IF(AND(X89="Preventivo",Y89="Automático"),"50%",IF(AND(X89="Preventivo",Y89="Manual"),"40%",IF(AND(X89="Detectivo",Y89="Automático"),"40%",IF(AND(X89="Detectivo",Y89="Manual"),"30%",IF(AND(X89="Correctivo",Y89="Automático"),"35%",IF(AND(X89="Correctivo",Y89="Manual"),"25%",""))))))</f>
        <v/>
      </c>
      <c r="AA89" s="69"/>
      <c r="AB89" s="69"/>
      <c r="AC89" s="69"/>
      <c r="AD89" s="49" t="str">
        <f t="shared" ref="AD89:AD94" si="78">IFERROR(IF(AND(W88="Probabilidad",W89="Probabilidad"),(AF88-(+AF88*Z89)),IF(W89="Probabilidad",(L88-(+L88*Z89)),IF(W89="Impacto",AF88,""))),"")</f>
        <v/>
      </c>
      <c r="AE89" s="224"/>
      <c r="AF89" s="48" t="str">
        <f t="shared" ref="AF89" si="79">+AD89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80">+CONCATENATE(S90," ",T90," ",U90)</f>
        <v xml:space="preserve">  </v>
      </c>
      <c r="W90" s="47" t="str">
        <f t="shared" si="66"/>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8"/>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80"/>
        <v xml:space="preserve">  </v>
      </c>
      <c r="W91" s="47" t="str">
        <f t="shared" si="66"/>
        <v/>
      </c>
      <c r="X91" s="69"/>
      <c r="Y91" s="69"/>
      <c r="Z91" s="48" t="str">
        <f t="shared" ref="Z91:Z93" si="81">IF(AND(X91="Preventivo",Y91="Automático"),"50%",IF(AND(X91="Preventivo",Y91="Manual"),"40%",IF(AND(X91="Detectivo",Y91="Automático"),"40%",IF(AND(X91="Detectivo",Y91="Manual"),"30%",IF(AND(X91="Correctivo",Y91="Automático"),"35%",IF(AND(X91="Correctivo",Y91="Manual"),"25%",""))))))</f>
        <v/>
      </c>
      <c r="AA91" s="69"/>
      <c r="AB91" s="69"/>
      <c r="AC91" s="69"/>
      <c r="AD91" s="49" t="str">
        <f t="shared" si="78"/>
        <v/>
      </c>
      <c r="AE91" s="224"/>
      <c r="AF91" s="48" t="str">
        <f t="shared" ref="AF91:AF93" si="82">+AD91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80"/>
        <v xml:space="preserve">  </v>
      </c>
      <c r="W92" s="47" t="str">
        <f t="shared" si="66"/>
        <v/>
      </c>
      <c r="X92" s="69"/>
      <c r="Y92" s="69"/>
      <c r="Z92" s="48" t="str">
        <f t="shared" si="81"/>
        <v/>
      </c>
      <c r="AA92" s="69"/>
      <c r="AB92" s="69"/>
      <c r="AC92" s="69"/>
      <c r="AD92" s="49" t="str">
        <f t="shared" si="78"/>
        <v/>
      </c>
      <c r="AE92" s="224"/>
      <c r="AF92" s="48" t="str">
        <f t="shared" si="82"/>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80"/>
        <v xml:space="preserve">  </v>
      </c>
      <c r="W93" s="47" t="str">
        <f t="shared" si="66"/>
        <v/>
      </c>
      <c r="X93" s="69"/>
      <c r="Y93" s="69"/>
      <c r="Z93" s="48" t="str">
        <f t="shared" si="81"/>
        <v/>
      </c>
      <c r="AA93" s="69"/>
      <c r="AB93" s="69"/>
      <c r="AC93" s="69"/>
      <c r="AD93" s="49" t="str">
        <f t="shared" si="78"/>
        <v/>
      </c>
      <c r="AE93" s="224"/>
      <c r="AF93" s="48" t="str">
        <f t="shared" si="82"/>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80"/>
        <v xml:space="preserve">  </v>
      </c>
      <c r="W94" s="47" t="str">
        <f t="shared" si="66"/>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8"/>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pI7uAYEBmruWYP3efenTy85RXg8j18o5NLEYtYFm+n/w/HlW7TWy+fYY+YUOCyUmMHdqGgPsd2Av3P2JjzA55g==" saltValue="+uE+84OF4AldmpzFZhMYiA==" spinCount="100000" sheet="1" objects="1" scenarios="1"/>
  <mergeCells count="335">
    <mergeCell ref="AP88:AP94"/>
    <mergeCell ref="AQ88:AS94"/>
    <mergeCell ref="F7:L7"/>
    <mergeCell ref="F6:L6"/>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I74:AI80"/>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O53:O59"/>
    <mergeCell ref="P53:P59"/>
    <mergeCell ref="Q53:Q59"/>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AG11:AG17"/>
    <mergeCell ref="A5:E5"/>
    <mergeCell ref="F5:AS5"/>
    <mergeCell ref="A6:E6"/>
    <mergeCell ref="A7:E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K53:K59"/>
    <mergeCell ref="L53:L59"/>
    <mergeCell ref="M53:M59"/>
    <mergeCell ref="K46:K52"/>
    <mergeCell ref="L46:L52"/>
    <mergeCell ref="M46:M52"/>
    <mergeCell ref="N46:N52"/>
    <mergeCell ref="K32:K38"/>
    <mergeCell ref="L32:L38"/>
    <mergeCell ref="M32:M38"/>
    <mergeCell ref="N32:N38"/>
    <mergeCell ref="A60:A66"/>
    <mergeCell ref="C60:C66"/>
    <mergeCell ref="D60:D66"/>
    <mergeCell ref="E60:E66"/>
    <mergeCell ref="F60:F66"/>
    <mergeCell ref="G60:G66"/>
    <mergeCell ref="H60:H66"/>
    <mergeCell ref="I60:I66"/>
    <mergeCell ref="J60:J66"/>
    <mergeCell ref="B11:B94"/>
    <mergeCell ref="H53:H59"/>
    <mergeCell ref="I53:I59"/>
    <mergeCell ref="J53:J59"/>
    <mergeCell ref="A53:A59"/>
    <mergeCell ref="C53:C59"/>
    <mergeCell ref="D53:D59"/>
    <mergeCell ref="E53:E59"/>
    <mergeCell ref="F53:F59"/>
    <mergeCell ref="G53:G59"/>
    <mergeCell ref="A39:A45"/>
    <mergeCell ref="C39:C45"/>
    <mergeCell ref="D39:D45"/>
    <mergeCell ref="E39:E45"/>
    <mergeCell ref="F39:F45"/>
    <mergeCell ref="A46:A52"/>
    <mergeCell ref="C46:C52"/>
    <mergeCell ref="D46:D52"/>
    <mergeCell ref="E46:E52"/>
    <mergeCell ref="F46:F52"/>
    <mergeCell ref="G46:G52"/>
    <mergeCell ref="H46:H52"/>
    <mergeCell ref="I46:I52"/>
    <mergeCell ref="J46:J52"/>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N25:N31"/>
    <mergeCell ref="H25:H31"/>
    <mergeCell ref="I25:I31"/>
    <mergeCell ref="J25:J31"/>
    <mergeCell ref="K25:K31"/>
    <mergeCell ref="L25:L31"/>
    <mergeCell ref="M25:M31"/>
    <mergeCell ref="A25:A31"/>
    <mergeCell ref="C25:C31"/>
    <mergeCell ref="D25:D31"/>
    <mergeCell ref="E25:E31"/>
    <mergeCell ref="F25:F31"/>
    <mergeCell ref="G25:G31"/>
    <mergeCell ref="M18:M24"/>
    <mergeCell ref="N18:N24"/>
    <mergeCell ref="A18:A24"/>
    <mergeCell ref="C18:C24"/>
    <mergeCell ref="D18:D24"/>
    <mergeCell ref="E18:E24"/>
    <mergeCell ref="F18:F24"/>
    <mergeCell ref="G18:G24"/>
    <mergeCell ref="H18:H24"/>
    <mergeCell ref="I18:I24"/>
    <mergeCell ref="J18:J24"/>
    <mergeCell ref="K18:K24"/>
    <mergeCell ref="L18:L24"/>
    <mergeCell ref="A11:A17"/>
    <mergeCell ref="C11:C17"/>
    <mergeCell ref="D11:D17"/>
    <mergeCell ref="E11:E17"/>
    <mergeCell ref="L11:L17"/>
    <mergeCell ref="M11:M17"/>
    <mergeCell ref="N11:N17"/>
    <mergeCell ref="F11:F17"/>
    <mergeCell ref="AI9:AI10"/>
    <mergeCell ref="G11:G17"/>
    <mergeCell ref="H11:H17"/>
    <mergeCell ref="I11:I17"/>
    <mergeCell ref="J11:J17"/>
    <mergeCell ref="K11:K17"/>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Q9:Q10"/>
    <mergeCell ref="R9:R10"/>
    <mergeCell ref="S9:S10"/>
    <mergeCell ref="T9:T10"/>
    <mergeCell ref="AD9:AD10"/>
    <mergeCell ref="AE9:AE10"/>
    <mergeCell ref="AF9:AF10"/>
    <mergeCell ref="AG9:AG10"/>
    <mergeCell ref="C1:Q1"/>
    <mergeCell ref="R1:AO4"/>
    <mergeCell ref="AP1:AS1"/>
    <mergeCell ref="C2:Q2"/>
    <mergeCell ref="AP2:AS2"/>
    <mergeCell ref="C3:Q3"/>
    <mergeCell ref="AP3:AS3"/>
    <mergeCell ref="C4:Q4"/>
    <mergeCell ref="AP4:AS4"/>
  </mergeCells>
  <conditionalFormatting sqref="AG81">
    <cfRule type="cellIs" dxfId="3479" priority="6" operator="equal">
      <formula>"Catastrófico"</formula>
    </cfRule>
    <cfRule type="cellIs" dxfId="3478" priority="7" operator="equal">
      <formula>"Mayor"</formula>
    </cfRule>
    <cfRule type="cellIs" dxfId="3477" priority="8" operator="equal">
      <formula>"Moderado"</formula>
    </cfRule>
    <cfRule type="cellIs" dxfId="3476" priority="9" operator="equal">
      <formula>"Menor"</formula>
    </cfRule>
    <cfRule type="cellIs" dxfId="3475" priority="10" operator="equal">
      <formula>"Leve"</formula>
    </cfRule>
  </conditionalFormatting>
  <conditionalFormatting sqref="AG88">
    <cfRule type="cellIs" dxfId="3474" priority="1" operator="equal">
      <formula>"Catastrófico"</formula>
    </cfRule>
    <cfRule type="cellIs" dxfId="3473" priority="2" operator="equal">
      <formula>"Mayor"</formula>
    </cfRule>
    <cfRule type="cellIs" dxfId="3472" priority="3" operator="equal">
      <formula>"Moderado"</formula>
    </cfRule>
    <cfRule type="cellIs" dxfId="3471" priority="4" operator="equal">
      <formula>"Menor"</formula>
    </cfRule>
    <cfRule type="cellIs" dxfId="3470" priority="5" operator="equal">
      <formula>"Leve"</formula>
    </cfRule>
  </conditionalFormatting>
  <conditionalFormatting sqref="K11">
    <cfRule type="cellIs" dxfId="3469" priority="339" operator="equal">
      <formula>"Muy Alta"</formula>
    </cfRule>
    <cfRule type="cellIs" dxfId="3468" priority="340" operator="equal">
      <formula>"Alta"</formula>
    </cfRule>
    <cfRule type="cellIs" dxfId="3467" priority="341" operator="equal">
      <formula>"Media"</formula>
    </cfRule>
    <cfRule type="cellIs" dxfId="3466" priority="342" operator="equal">
      <formula>"Baja"</formula>
    </cfRule>
    <cfRule type="cellIs" dxfId="3465" priority="343" operator="equal">
      <formula>"Muy Baja"</formula>
    </cfRule>
  </conditionalFormatting>
  <conditionalFormatting sqref="K18">
    <cfRule type="cellIs" dxfId="3464" priority="310" operator="equal">
      <formula>"Muy Alta"</formula>
    </cfRule>
    <cfRule type="cellIs" dxfId="3463" priority="311" operator="equal">
      <formula>"Alta"</formula>
    </cfRule>
    <cfRule type="cellIs" dxfId="3462" priority="312" operator="equal">
      <formula>"Media"</formula>
    </cfRule>
    <cfRule type="cellIs" dxfId="3461" priority="313" operator="equal">
      <formula>"Baja"</formula>
    </cfRule>
    <cfRule type="cellIs" dxfId="3460" priority="314" operator="equal">
      <formula>"Muy Baja"</formula>
    </cfRule>
  </conditionalFormatting>
  <conditionalFormatting sqref="K25">
    <cfRule type="cellIs" dxfId="3459" priority="281" operator="equal">
      <formula>"Muy Alta"</formula>
    </cfRule>
    <cfRule type="cellIs" dxfId="3458" priority="282" operator="equal">
      <formula>"Alta"</formula>
    </cfRule>
    <cfRule type="cellIs" dxfId="3457" priority="283" operator="equal">
      <formula>"Media"</formula>
    </cfRule>
    <cfRule type="cellIs" dxfId="3456" priority="284" operator="equal">
      <formula>"Baja"</formula>
    </cfRule>
    <cfRule type="cellIs" dxfId="3455" priority="285" operator="equal">
      <formula>"Muy Baja"</formula>
    </cfRule>
  </conditionalFormatting>
  <conditionalFormatting sqref="K32">
    <cfRule type="cellIs" dxfId="3454" priority="252" operator="equal">
      <formula>"Muy Alta"</formula>
    </cfRule>
    <cfRule type="cellIs" dxfId="3453" priority="253" operator="equal">
      <formula>"Alta"</formula>
    </cfRule>
    <cfRule type="cellIs" dxfId="3452" priority="254" operator="equal">
      <formula>"Media"</formula>
    </cfRule>
    <cfRule type="cellIs" dxfId="3451" priority="255" operator="equal">
      <formula>"Baja"</formula>
    </cfRule>
    <cfRule type="cellIs" dxfId="3450" priority="256" operator="equal">
      <formula>"Muy Baja"</formula>
    </cfRule>
  </conditionalFormatting>
  <conditionalFormatting sqref="K39">
    <cfRule type="cellIs" dxfId="3449" priority="223" operator="equal">
      <formula>"Muy Alta"</formula>
    </cfRule>
    <cfRule type="cellIs" dxfId="3448" priority="224" operator="equal">
      <formula>"Alta"</formula>
    </cfRule>
    <cfRule type="cellIs" dxfId="3447" priority="225" operator="equal">
      <formula>"Media"</formula>
    </cfRule>
    <cfRule type="cellIs" dxfId="3446" priority="226" operator="equal">
      <formula>"Baja"</formula>
    </cfRule>
    <cfRule type="cellIs" dxfId="3445" priority="227" operator="equal">
      <formula>"Muy Baja"</formula>
    </cfRule>
  </conditionalFormatting>
  <conditionalFormatting sqref="K46">
    <cfRule type="cellIs" dxfId="3444" priority="194" operator="equal">
      <formula>"Muy Alta"</formula>
    </cfRule>
    <cfRule type="cellIs" dxfId="3443" priority="195" operator="equal">
      <formula>"Alta"</formula>
    </cfRule>
    <cfRule type="cellIs" dxfId="3442" priority="196" operator="equal">
      <formula>"Media"</formula>
    </cfRule>
    <cfRule type="cellIs" dxfId="3441" priority="197" operator="equal">
      <formula>"Baja"</formula>
    </cfRule>
    <cfRule type="cellIs" dxfId="3440" priority="198" operator="equal">
      <formula>"Muy Baja"</formula>
    </cfRule>
  </conditionalFormatting>
  <conditionalFormatting sqref="K53">
    <cfRule type="cellIs" dxfId="3439" priority="165" operator="equal">
      <formula>"Muy Alta"</formula>
    </cfRule>
    <cfRule type="cellIs" dxfId="3438" priority="166" operator="equal">
      <formula>"Alta"</formula>
    </cfRule>
    <cfRule type="cellIs" dxfId="3437" priority="167" operator="equal">
      <formula>"Media"</formula>
    </cfRule>
    <cfRule type="cellIs" dxfId="3436" priority="168" operator="equal">
      <formula>"Baja"</formula>
    </cfRule>
    <cfRule type="cellIs" dxfId="3435" priority="169" operator="equal">
      <formula>"Muy Baja"</formula>
    </cfRule>
  </conditionalFormatting>
  <conditionalFormatting sqref="K60">
    <cfRule type="cellIs" dxfId="3434" priority="136" operator="equal">
      <formula>"Muy Alta"</formula>
    </cfRule>
    <cfRule type="cellIs" dxfId="3433" priority="137" operator="equal">
      <formula>"Alta"</formula>
    </cfRule>
    <cfRule type="cellIs" dxfId="3432" priority="138" operator="equal">
      <formula>"Media"</formula>
    </cfRule>
    <cfRule type="cellIs" dxfId="3431" priority="139" operator="equal">
      <formula>"Baja"</formula>
    </cfRule>
    <cfRule type="cellIs" dxfId="3430" priority="140" operator="equal">
      <formula>"Muy Baja"</formula>
    </cfRule>
  </conditionalFormatting>
  <conditionalFormatting sqref="K67">
    <cfRule type="cellIs" dxfId="3429" priority="107" operator="equal">
      <formula>"Muy Alta"</formula>
    </cfRule>
    <cfRule type="cellIs" dxfId="3428" priority="108" operator="equal">
      <formula>"Alta"</formula>
    </cfRule>
    <cfRule type="cellIs" dxfId="3427" priority="109" operator="equal">
      <formula>"Media"</formula>
    </cfRule>
    <cfRule type="cellIs" dxfId="3426" priority="110" operator="equal">
      <formula>"Baja"</formula>
    </cfRule>
    <cfRule type="cellIs" dxfId="3425" priority="111" operator="equal">
      <formula>"Muy Baja"</formula>
    </cfRule>
  </conditionalFormatting>
  <conditionalFormatting sqref="K74">
    <cfRule type="cellIs" dxfId="3424" priority="78" operator="equal">
      <formula>"Muy Alta"</formula>
    </cfRule>
    <cfRule type="cellIs" dxfId="3423" priority="79" operator="equal">
      <formula>"Alta"</formula>
    </cfRule>
    <cfRule type="cellIs" dxfId="3422" priority="80" operator="equal">
      <formula>"Media"</formula>
    </cfRule>
    <cfRule type="cellIs" dxfId="3421" priority="81" operator="equal">
      <formula>"Baja"</formula>
    </cfRule>
    <cfRule type="cellIs" dxfId="3420" priority="82" operator="equal">
      <formula>"Muy Baja"</formula>
    </cfRule>
  </conditionalFormatting>
  <conditionalFormatting sqref="K81">
    <cfRule type="cellIs" dxfId="3419" priority="49" operator="equal">
      <formula>"Muy Alta"</formula>
    </cfRule>
    <cfRule type="cellIs" dxfId="3418" priority="50" operator="equal">
      <formula>"Alta"</formula>
    </cfRule>
    <cfRule type="cellIs" dxfId="3417" priority="51" operator="equal">
      <formula>"Media"</formula>
    </cfRule>
    <cfRule type="cellIs" dxfId="3416" priority="52" operator="equal">
      <formula>"Baja"</formula>
    </cfRule>
    <cfRule type="cellIs" dxfId="3415" priority="53" operator="equal">
      <formula>"Muy Baja"</formula>
    </cfRule>
  </conditionalFormatting>
  <conditionalFormatting sqref="K88">
    <cfRule type="cellIs" dxfId="3414" priority="29" operator="equal">
      <formula>"Muy Alta"</formula>
    </cfRule>
    <cfRule type="cellIs" dxfId="3413" priority="30" operator="equal">
      <formula>"Alta"</formula>
    </cfRule>
    <cfRule type="cellIs" dxfId="3412" priority="31" operator="equal">
      <formula>"Media"</formula>
    </cfRule>
    <cfRule type="cellIs" dxfId="3411" priority="32" operator="equal">
      <formula>"Baja"</formula>
    </cfRule>
    <cfRule type="cellIs" dxfId="3410" priority="33" operator="equal">
      <formula>"Muy Baja"</formula>
    </cfRule>
  </conditionalFormatting>
  <conditionalFormatting sqref="N11">
    <cfRule type="containsText" dxfId="3409" priority="320" operator="containsText" text="❌">
      <formula>NOT(ISERROR(SEARCH("❌",N11)))</formula>
    </cfRule>
  </conditionalFormatting>
  <conditionalFormatting sqref="N18">
    <cfRule type="containsText" dxfId="3408" priority="291" operator="containsText" text="❌">
      <formula>NOT(ISERROR(SEARCH("❌",N18)))</formula>
    </cfRule>
  </conditionalFormatting>
  <conditionalFormatting sqref="N25">
    <cfRule type="containsText" dxfId="3407" priority="262" operator="containsText" text="❌">
      <formula>NOT(ISERROR(SEARCH("❌",N25)))</formula>
    </cfRule>
  </conditionalFormatting>
  <conditionalFormatting sqref="N32">
    <cfRule type="containsText" dxfId="3406" priority="233" operator="containsText" text="❌">
      <formula>NOT(ISERROR(SEARCH("❌",N32)))</formula>
    </cfRule>
  </conditionalFormatting>
  <conditionalFormatting sqref="N39">
    <cfRule type="containsText" dxfId="3405" priority="204" operator="containsText" text="❌">
      <formula>NOT(ISERROR(SEARCH("❌",N39)))</formula>
    </cfRule>
  </conditionalFormatting>
  <conditionalFormatting sqref="N46">
    <cfRule type="containsText" dxfId="3404" priority="175" operator="containsText" text="❌">
      <formula>NOT(ISERROR(SEARCH("❌",N46)))</formula>
    </cfRule>
  </conditionalFormatting>
  <conditionalFormatting sqref="N53">
    <cfRule type="containsText" dxfId="3403" priority="146" operator="containsText" text="❌">
      <formula>NOT(ISERROR(SEARCH("❌",N53)))</formula>
    </cfRule>
  </conditionalFormatting>
  <conditionalFormatting sqref="N60">
    <cfRule type="containsText" dxfId="3402" priority="117" operator="containsText" text="❌">
      <formula>NOT(ISERROR(SEARCH("❌",N60)))</formula>
    </cfRule>
  </conditionalFormatting>
  <conditionalFormatting sqref="N67">
    <cfRule type="containsText" dxfId="3401" priority="88" operator="containsText" text="❌">
      <formula>NOT(ISERROR(SEARCH("❌",N67)))</formula>
    </cfRule>
  </conditionalFormatting>
  <conditionalFormatting sqref="N74">
    <cfRule type="containsText" dxfId="3400" priority="59" operator="containsText" text="❌">
      <formula>NOT(ISERROR(SEARCH("❌",N74)))</formula>
    </cfRule>
  </conditionalFormatting>
  <conditionalFormatting sqref="N81">
    <cfRule type="containsText" dxfId="3399" priority="39" operator="containsText" text="❌">
      <formula>NOT(ISERROR(SEARCH("❌",N81)))</formula>
    </cfRule>
  </conditionalFormatting>
  <conditionalFormatting sqref="N88">
    <cfRule type="containsText" dxfId="3398" priority="19" operator="containsText" text="❌">
      <formula>NOT(ISERROR(SEARCH("❌",N88)))</formula>
    </cfRule>
  </conditionalFormatting>
  <conditionalFormatting sqref="O11">
    <cfRule type="cellIs" dxfId="3397" priority="344" operator="equal">
      <formula>"Catastrófico"</formula>
    </cfRule>
    <cfRule type="cellIs" dxfId="3396" priority="345" operator="equal">
      <formula>"Mayor"</formula>
    </cfRule>
    <cfRule type="cellIs" dxfId="3395" priority="346" operator="equal">
      <formula>"Moderado"</formula>
    </cfRule>
    <cfRule type="cellIs" dxfId="3394" priority="347" operator="equal">
      <formula>"Menor"</formula>
    </cfRule>
    <cfRule type="cellIs" dxfId="3393" priority="348" operator="equal">
      <formula>"Leve"</formula>
    </cfRule>
  </conditionalFormatting>
  <conditionalFormatting sqref="O18">
    <cfRule type="cellIs" dxfId="3392" priority="315" operator="equal">
      <formula>"Catastrófico"</formula>
    </cfRule>
    <cfRule type="cellIs" dxfId="3391" priority="316" operator="equal">
      <formula>"Mayor"</formula>
    </cfRule>
    <cfRule type="cellIs" dxfId="3390" priority="317" operator="equal">
      <formula>"Moderado"</formula>
    </cfRule>
    <cfRule type="cellIs" dxfId="3389" priority="318" operator="equal">
      <formula>"Menor"</formula>
    </cfRule>
    <cfRule type="cellIs" dxfId="3388" priority="319" operator="equal">
      <formula>"Leve"</formula>
    </cfRule>
  </conditionalFormatting>
  <conditionalFormatting sqref="O25">
    <cfRule type="cellIs" dxfId="3387" priority="286" operator="equal">
      <formula>"Catastrófico"</formula>
    </cfRule>
    <cfRule type="cellIs" dxfId="3386" priority="287" operator="equal">
      <formula>"Mayor"</formula>
    </cfRule>
    <cfRule type="cellIs" dxfId="3385" priority="288" operator="equal">
      <formula>"Moderado"</formula>
    </cfRule>
    <cfRule type="cellIs" dxfId="3384" priority="289" operator="equal">
      <formula>"Menor"</formula>
    </cfRule>
    <cfRule type="cellIs" dxfId="3383" priority="290" operator="equal">
      <formula>"Leve"</formula>
    </cfRule>
  </conditionalFormatting>
  <conditionalFormatting sqref="O32">
    <cfRule type="cellIs" dxfId="3382" priority="257" operator="equal">
      <formula>"Catastrófico"</formula>
    </cfRule>
    <cfRule type="cellIs" dxfId="3381" priority="258" operator="equal">
      <formula>"Mayor"</formula>
    </cfRule>
    <cfRule type="cellIs" dxfId="3380" priority="259" operator="equal">
      <formula>"Moderado"</formula>
    </cfRule>
    <cfRule type="cellIs" dxfId="3379" priority="260" operator="equal">
      <formula>"Menor"</formula>
    </cfRule>
    <cfRule type="cellIs" dxfId="3378" priority="261" operator="equal">
      <formula>"Leve"</formula>
    </cfRule>
  </conditionalFormatting>
  <conditionalFormatting sqref="O39">
    <cfRule type="cellIs" dxfId="3377" priority="228" operator="equal">
      <formula>"Catastrófico"</formula>
    </cfRule>
    <cfRule type="cellIs" dxfId="3376" priority="229" operator="equal">
      <formula>"Mayor"</formula>
    </cfRule>
    <cfRule type="cellIs" dxfId="3375" priority="230" operator="equal">
      <formula>"Moderado"</formula>
    </cfRule>
    <cfRule type="cellIs" dxfId="3374" priority="231" operator="equal">
      <formula>"Menor"</formula>
    </cfRule>
    <cfRule type="cellIs" dxfId="3373" priority="232" operator="equal">
      <formula>"Leve"</formula>
    </cfRule>
  </conditionalFormatting>
  <conditionalFormatting sqref="O46">
    <cfRule type="cellIs" dxfId="3372" priority="199" operator="equal">
      <formula>"Catastrófico"</formula>
    </cfRule>
    <cfRule type="cellIs" dxfId="3371" priority="200" operator="equal">
      <formula>"Mayor"</formula>
    </cfRule>
    <cfRule type="cellIs" dxfId="3370" priority="201" operator="equal">
      <formula>"Moderado"</formula>
    </cfRule>
    <cfRule type="cellIs" dxfId="3369" priority="202" operator="equal">
      <formula>"Menor"</formula>
    </cfRule>
    <cfRule type="cellIs" dxfId="3368" priority="203" operator="equal">
      <formula>"Leve"</formula>
    </cfRule>
  </conditionalFormatting>
  <conditionalFormatting sqref="O53">
    <cfRule type="cellIs" dxfId="3367" priority="170" operator="equal">
      <formula>"Catastrófico"</formula>
    </cfRule>
    <cfRule type="cellIs" dxfId="3366" priority="171" operator="equal">
      <formula>"Mayor"</formula>
    </cfRule>
    <cfRule type="cellIs" dxfId="3365" priority="172" operator="equal">
      <formula>"Moderado"</formula>
    </cfRule>
    <cfRule type="cellIs" dxfId="3364" priority="173" operator="equal">
      <formula>"Menor"</formula>
    </cfRule>
    <cfRule type="cellIs" dxfId="3363" priority="174" operator="equal">
      <formula>"Leve"</formula>
    </cfRule>
  </conditionalFormatting>
  <conditionalFormatting sqref="O60">
    <cfRule type="cellIs" dxfId="3362" priority="141" operator="equal">
      <formula>"Catastrófico"</formula>
    </cfRule>
    <cfRule type="cellIs" dxfId="3361" priority="142" operator="equal">
      <formula>"Mayor"</formula>
    </cfRule>
    <cfRule type="cellIs" dxfId="3360" priority="143" operator="equal">
      <formula>"Moderado"</formula>
    </cfRule>
    <cfRule type="cellIs" dxfId="3359" priority="144" operator="equal">
      <formula>"Menor"</formula>
    </cfRule>
    <cfRule type="cellIs" dxfId="3358" priority="145" operator="equal">
      <formula>"Leve"</formula>
    </cfRule>
  </conditionalFormatting>
  <conditionalFormatting sqref="O67">
    <cfRule type="cellIs" dxfId="3357" priority="112" operator="equal">
      <formula>"Catastrófico"</formula>
    </cfRule>
    <cfRule type="cellIs" dxfId="3356" priority="113" operator="equal">
      <formula>"Mayor"</formula>
    </cfRule>
    <cfRule type="cellIs" dxfId="3355" priority="114" operator="equal">
      <formula>"Moderado"</formula>
    </cfRule>
    <cfRule type="cellIs" dxfId="3354" priority="115" operator="equal">
      <formula>"Menor"</formula>
    </cfRule>
    <cfRule type="cellIs" dxfId="3353" priority="116" operator="equal">
      <formula>"Leve"</formula>
    </cfRule>
  </conditionalFormatting>
  <conditionalFormatting sqref="O74">
    <cfRule type="cellIs" dxfId="3352" priority="83" operator="equal">
      <formula>"Catastrófico"</formula>
    </cfRule>
    <cfRule type="cellIs" dxfId="3351" priority="84" operator="equal">
      <formula>"Mayor"</formula>
    </cfRule>
    <cfRule type="cellIs" dxfId="3350" priority="85" operator="equal">
      <formula>"Moderado"</formula>
    </cfRule>
    <cfRule type="cellIs" dxfId="3349" priority="86" operator="equal">
      <formula>"Menor"</formula>
    </cfRule>
    <cfRule type="cellIs" dxfId="3348" priority="87" operator="equal">
      <formula>"Leve"</formula>
    </cfRule>
  </conditionalFormatting>
  <conditionalFormatting sqref="O81">
    <cfRule type="cellIs" dxfId="3347" priority="54" operator="equal">
      <formula>"Catastrófico"</formula>
    </cfRule>
    <cfRule type="cellIs" dxfId="3346" priority="55" operator="equal">
      <formula>"Mayor"</formula>
    </cfRule>
    <cfRule type="cellIs" dxfId="3345" priority="56" operator="equal">
      <formula>"Moderado"</formula>
    </cfRule>
    <cfRule type="cellIs" dxfId="3344" priority="57" operator="equal">
      <formula>"Menor"</formula>
    </cfRule>
    <cfRule type="cellIs" dxfId="3343" priority="58" operator="equal">
      <formula>"Leve"</formula>
    </cfRule>
  </conditionalFormatting>
  <conditionalFormatting sqref="O88">
    <cfRule type="cellIs" dxfId="3342" priority="34" operator="equal">
      <formula>"Catastrófico"</formula>
    </cfRule>
    <cfRule type="cellIs" dxfId="3341" priority="35" operator="equal">
      <formula>"Mayor"</formula>
    </cfRule>
    <cfRule type="cellIs" dxfId="3340" priority="36" operator="equal">
      <formula>"Moderado"</formula>
    </cfRule>
    <cfRule type="cellIs" dxfId="3339" priority="37" operator="equal">
      <formula>"Menor"</formula>
    </cfRule>
    <cfRule type="cellIs" dxfId="3338" priority="38" operator="equal">
      <formula>"Leve"</formula>
    </cfRule>
  </conditionalFormatting>
  <conditionalFormatting sqref="Q11">
    <cfRule type="cellIs" dxfId="3337" priority="335" operator="equal">
      <formula>"Extremo"</formula>
    </cfRule>
    <cfRule type="cellIs" dxfId="3336" priority="336" operator="equal">
      <formula>"Alto"</formula>
    </cfRule>
    <cfRule type="cellIs" dxfId="3335" priority="337" operator="equal">
      <formula>"Moderado"</formula>
    </cfRule>
    <cfRule type="cellIs" dxfId="3334" priority="338" operator="equal">
      <formula>"Bajo"</formula>
    </cfRule>
  </conditionalFormatting>
  <conditionalFormatting sqref="Q18">
    <cfRule type="cellIs" dxfId="3333" priority="306" operator="equal">
      <formula>"Extremo"</formula>
    </cfRule>
    <cfRule type="cellIs" dxfId="3332" priority="307" operator="equal">
      <formula>"Alto"</formula>
    </cfRule>
    <cfRule type="cellIs" dxfId="3331" priority="308" operator="equal">
      <formula>"Moderado"</formula>
    </cfRule>
    <cfRule type="cellIs" dxfId="3330" priority="309" operator="equal">
      <formula>"Bajo"</formula>
    </cfRule>
  </conditionalFormatting>
  <conditionalFormatting sqref="Q25">
    <cfRule type="cellIs" dxfId="3329" priority="277" operator="equal">
      <formula>"Extremo"</formula>
    </cfRule>
    <cfRule type="cellIs" dxfId="3328" priority="278" operator="equal">
      <formula>"Alto"</formula>
    </cfRule>
    <cfRule type="cellIs" dxfId="3327" priority="279" operator="equal">
      <formula>"Moderado"</formula>
    </cfRule>
    <cfRule type="cellIs" dxfId="3326" priority="280" operator="equal">
      <formula>"Bajo"</formula>
    </cfRule>
  </conditionalFormatting>
  <conditionalFormatting sqref="Q32">
    <cfRule type="cellIs" dxfId="3325" priority="248" operator="equal">
      <formula>"Extremo"</formula>
    </cfRule>
    <cfRule type="cellIs" dxfId="3324" priority="249" operator="equal">
      <formula>"Alto"</formula>
    </cfRule>
    <cfRule type="cellIs" dxfId="3323" priority="250" operator="equal">
      <formula>"Moderado"</formula>
    </cfRule>
    <cfRule type="cellIs" dxfId="3322" priority="251" operator="equal">
      <formula>"Bajo"</formula>
    </cfRule>
  </conditionalFormatting>
  <conditionalFormatting sqref="Q39">
    <cfRule type="cellIs" dxfId="3321" priority="219" operator="equal">
      <formula>"Extremo"</formula>
    </cfRule>
    <cfRule type="cellIs" dxfId="3320" priority="220" operator="equal">
      <formula>"Alto"</formula>
    </cfRule>
    <cfRule type="cellIs" dxfId="3319" priority="221" operator="equal">
      <formula>"Moderado"</formula>
    </cfRule>
    <cfRule type="cellIs" dxfId="3318" priority="222" operator="equal">
      <formula>"Bajo"</formula>
    </cfRule>
  </conditionalFormatting>
  <conditionalFormatting sqref="Q46">
    <cfRule type="cellIs" dxfId="3317" priority="190" operator="equal">
      <formula>"Extremo"</formula>
    </cfRule>
    <cfRule type="cellIs" dxfId="3316" priority="191" operator="equal">
      <formula>"Alto"</formula>
    </cfRule>
    <cfRule type="cellIs" dxfId="3315" priority="192" operator="equal">
      <formula>"Moderado"</formula>
    </cfRule>
    <cfRule type="cellIs" dxfId="3314" priority="193" operator="equal">
      <formula>"Bajo"</formula>
    </cfRule>
  </conditionalFormatting>
  <conditionalFormatting sqref="Q53">
    <cfRule type="cellIs" dxfId="3313" priority="161" operator="equal">
      <formula>"Extremo"</formula>
    </cfRule>
    <cfRule type="cellIs" dxfId="3312" priority="162" operator="equal">
      <formula>"Alto"</formula>
    </cfRule>
    <cfRule type="cellIs" dxfId="3311" priority="163" operator="equal">
      <formula>"Moderado"</formula>
    </cfRule>
    <cfRule type="cellIs" dxfId="3310" priority="164" operator="equal">
      <formula>"Bajo"</formula>
    </cfRule>
  </conditionalFormatting>
  <conditionalFormatting sqref="Q60">
    <cfRule type="cellIs" dxfId="3309" priority="132" operator="equal">
      <formula>"Extremo"</formula>
    </cfRule>
    <cfRule type="cellIs" dxfId="3308" priority="133" operator="equal">
      <formula>"Alto"</formula>
    </cfRule>
    <cfRule type="cellIs" dxfId="3307" priority="134" operator="equal">
      <formula>"Moderado"</formula>
    </cfRule>
    <cfRule type="cellIs" dxfId="3306" priority="135" operator="equal">
      <formula>"Bajo"</formula>
    </cfRule>
  </conditionalFormatting>
  <conditionalFormatting sqref="Q67">
    <cfRule type="cellIs" dxfId="3305" priority="103" operator="equal">
      <formula>"Extremo"</formula>
    </cfRule>
    <cfRule type="cellIs" dxfId="3304" priority="104" operator="equal">
      <formula>"Alto"</formula>
    </cfRule>
    <cfRule type="cellIs" dxfId="3303" priority="105" operator="equal">
      <formula>"Moderado"</formula>
    </cfRule>
    <cfRule type="cellIs" dxfId="3302" priority="106" operator="equal">
      <formula>"Bajo"</formula>
    </cfRule>
  </conditionalFormatting>
  <conditionalFormatting sqref="Q74">
    <cfRule type="cellIs" dxfId="3301" priority="74" operator="equal">
      <formula>"Extremo"</formula>
    </cfRule>
    <cfRule type="cellIs" dxfId="3300" priority="75" operator="equal">
      <formula>"Alto"</formula>
    </cfRule>
    <cfRule type="cellIs" dxfId="3299" priority="76" operator="equal">
      <formula>"Moderado"</formula>
    </cfRule>
    <cfRule type="cellIs" dxfId="3298" priority="77" operator="equal">
      <formula>"Bajo"</formula>
    </cfRule>
  </conditionalFormatting>
  <conditionalFormatting sqref="Q81">
    <cfRule type="cellIs" dxfId="3297" priority="45" operator="equal">
      <formula>"Extremo"</formula>
    </cfRule>
    <cfRule type="cellIs" dxfId="3296" priority="46" operator="equal">
      <formula>"Alto"</formula>
    </cfRule>
    <cfRule type="cellIs" dxfId="3295" priority="47" operator="equal">
      <formula>"Moderado"</formula>
    </cfRule>
    <cfRule type="cellIs" dxfId="3294" priority="48" operator="equal">
      <formula>"Bajo"</formula>
    </cfRule>
  </conditionalFormatting>
  <conditionalFormatting sqref="Q88">
    <cfRule type="cellIs" dxfId="3293" priority="25" operator="equal">
      <formula>"Extremo"</formula>
    </cfRule>
    <cfRule type="cellIs" dxfId="3292" priority="26" operator="equal">
      <formula>"Alto"</formula>
    </cfRule>
    <cfRule type="cellIs" dxfId="3291" priority="27" operator="equal">
      <formula>"Moderado"</formula>
    </cfRule>
    <cfRule type="cellIs" dxfId="3290" priority="28" operator="equal">
      <formula>"Bajo"</formula>
    </cfRule>
  </conditionalFormatting>
  <conditionalFormatting sqref="AE11">
    <cfRule type="cellIs" dxfId="3289" priority="330" operator="equal">
      <formula>"Muy Alta"</formula>
    </cfRule>
    <cfRule type="cellIs" dxfId="3288" priority="331" operator="equal">
      <formula>"Alta"</formula>
    </cfRule>
    <cfRule type="cellIs" dxfId="3287" priority="332" operator="equal">
      <formula>"Media"</formula>
    </cfRule>
    <cfRule type="cellIs" dxfId="3286" priority="333" operator="equal">
      <formula>"Baja"</formula>
    </cfRule>
    <cfRule type="cellIs" dxfId="3285" priority="334" operator="equal">
      <formula>"Muy Baja"</formula>
    </cfRule>
  </conditionalFormatting>
  <conditionalFormatting sqref="AE18">
    <cfRule type="cellIs" dxfId="3284" priority="301" operator="equal">
      <formula>"Muy Alta"</formula>
    </cfRule>
    <cfRule type="cellIs" dxfId="3283" priority="302" operator="equal">
      <formula>"Alta"</formula>
    </cfRule>
    <cfRule type="cellIs" dxfId="3282" priority="303" operator="equal">
      <formula>"Media"</formula>
    </cfRule>
    <cfRule type="cellIs" dxfId="3281" priority="304" operator="equal">
      <formula>"Baja"</formula>
    </cfRule>
    <cfRule type="cellIs" dxfId="3280" priority="305" operator="equal">
      <formula>"Muy Baja"</formula>
    </cfRule>
  </conditionalFormatting>
  <conditionalFormatting sqref="AE25">
    <cfRule type="cellIs" dxfId="3279" priority="272" operator="equal">
      <formula>"Muy Alta"</formula>
    </cfRule>
    <cfRule type="cellIs" dxfId="3278" priority="273" operator="equal">
      <formula>"Alta"</formula>
    </cfRule>
    <cfRule type="cellIs" dxfId="3277" priority="274" operator="equal">
      <formula>"Media"</formula>
    </cfRule>
    <cfRule type="cellIs" dxfId="3276" priority="275" operator="equal">
      <formula>"Baja"</formula>
    </cfRule>
    <cfRule type="cellIs" dxfId="3275" priority="276" operator="equal">
      <formula>"Muy Baja"</formula>
    </cfRule>
  </conditionalFormatting>
  <conditionalFormatting sqref="AE32">
    <cfRule type="cellIs" dxfId="3274" priority="243" operator="equal">
      <formula>"Muy Alta"</formula>
    </cfRule>
    <cfRule type="cellIs" dxfId="3273" priority="244" operator="equal">
      <formula>"Alta"</formula>
    </cfRule>
    <cfRule type="cellIs" dxfId="3272" priority="245" operator="equal">
      <formula>"Media"</formula>
    </cfRule>
    <cfRule type="cellIs" dxfId="3271" priority="246" operator="equal">
      <formula>"Baja"</formula>
    </cfRule>
    <cfRule type="cellIs" dxfId="3270" priority="247" operator="equal">
      <formula>"Muy Baja"</formula>
    </cfRule>
  </conditionalFormatting>
  <conditionalFormatting sqref="AE39">
    <cfRule type="cellIs" dxfId="3269" priority="214" operator="equal">
      <formula>"Muy Alta"</formula>
    </cfRule>
    <cfRule type="cellIs" dxfId="3268" priority="215" operator="equal">
      <formula>"Alta"</formula>
    </cfRule>
    <cfRule type="cellIs" dxfId="3267" priority="216" operator="equal">
      <formula>"Media"</formula>
    </cfRule>
    <cfRule type="cellIs" dxfId="3266" priority="217" operator="equal">
      <formula>"Baja"</formula>
    </cfRule>
    <cfRule type="cellIs" dxfId="3265" priority="218" operator="equal">
      <formula>"Muy Baja"</formula>
    </cfRule>
  </conditionalFormatting>
  <conditionalFormatting sqref="AE46">
    <cfRule type="cellIs" dxfId="3264" priority="185" operator="equal">
      <formula>"Muy Alta"</formula>
    </cfRule>
    <cfRule type="cellIs" dxfId="3263" priority="186" operator="equal">
      <formula>"Alta"</formula>
    </cfRule>
    <cfRule type="cellIs" dxfId="3262" priority="187" operator="equal">
      <formula>"Media"</formula>
    </cfRule>
    <cfRule type="cellIs" dxfId="3261" priority="188" operator="equal">
      <formula>"Baja"</formula>
    </cfRule>
    <cfRule type="cellIs" dxfId="3260" priority="189" operator="equal">
      <formula>"Muy Baja"</formula>
    </cfRule>
  </conditionalFormatting>
  <conditionalFormatting sqref="AE53">
    <cfRule type="cellIs" dxfId="3259" priority="156" operator="equal">
      <formula>"Muy Alta"</formula>
    </cfRule>
    <cfRule type="cellIs" dxfId="3258" priority="157" operator="equal">
      <formula>"Alta"</formula>
    </cfRule>
    <cfRule type="cellIs" dxfId="3257" priority="158" operator="equal">
      <formula>"Media"</formula>
    </cfRule>
    <cfRule type="cellIs" dxfId="3256" priority="159" operator="equal">
      <formula>"Baja"</formula>
    </cfRule>
    <cfRule type="cellIs" dxfId="3255" priority="160" operator="equal">
      <formula>"Muy Baja"</formula>
    </cfRule>
  </conditionalFormatting>
  <conditionalFormatting sqref="AE60">
    <cfRule type="cellIs" dxfId="3254" priority="127" operator="equal">
      <formula>"Muy Alta"</formula>
    </cfRule>
    <cfRule type="cellIs" dxfId="3253" priority="128" operator="equal">
      <formula>"Alta"</formula>
    </cfRule>
    <cfRule type="cellIs" dxfId="3252" priority="129" operator="equal">
      <formula>"Media"</formula>
    </cfRule>
    <cfRule type="cellIs" dxfId="3251" priority="130" operator="equal">
      <formula>"Baja"</formula>
    </cfRule>
    <cfRule type="cellIs" dxfId="3250" priority="131" operator="equal">
      <formula>"Muy Baja"</formula>
    </cfRule>
  </conditionalFormatting>
  <conditionalFormatting sqref="AE67">
    <cfRule type="cellIs" dxfId="3249" priority="98" operator="equal">
      <formula>"Muy Alta"</formula>
    </cfRule>
    <cfRule type="cellIs" dxfId="3248" priority="99" operator="equal">
      <formula>"Alta"</formula>
    </cfRule>
    <cfRule type="cellIs" dxfId="3247" priority="100" operator="equal">
      <formula>"Media"</formula>
    </cfRule>
    <cfRule type="cellIs" dxfId="3246" priority="101" operator="equal">
      <formula>"Baja"</formula>
    </cfRule>
    <cfRule type="cellIs" dxfId="3245" priority="102" operator="equal">
      <formula>"Muy Baja"</formula>
    </cfRule>
  </conditionalFormatting>
  <conditionalFormatting sqref="AE74">
    <cfRule type="cellIs" dxfId="3244" priority="69" operator="equal">
      <formula>"Muy Alta"</formula>
    </cfRule>
    <cfRule type="cellIs" dxfId="3243" priority="70" operator="equal">
      <formula>"Alta"</formula>
    </cfRule>
    <cfRule type="cellIs" dxfId="3242" priority="71" operator="equal">
      <formula>"Media"</formula>
    </cfRule>
    <cfRule type="cellIs" dxfId="3241" priority="72" operator="equal">
      <formula>"Baja"</formula>
    </cfRule>
    <cfRule type="cellIs" dxfId="3240" priority="73" operator="equal">
      <formula>"Muy Baja"</formula>
    </cfRule>
  </conditionalFormatting>
  <conditionalFormatting sqref="AE81">
    <cfRule type="cellIs" dxfId="3239" priority="40" operator="equal">
      <formula>"Muy Alta"</formula>
    </cfRule>
    <cfRule type="cellIs" dxfId="3238" priority="41" operator="equal">
      <formula>"Alta"</formula>
    </cfRule>
    <cfRule type="cellIs" dxfId="3237" priority="42" operator="equal">
      <formula>"Media"</formula>
    </cfRule>
    <cfRule type="cellIs" dxfId="3236" priority="43" operator="equal">
      <formula>"Baja"</formula>
    </cfRule>
    <cfRule type="cellIs" dxfId="3235" priority="44" operator="equal">
      <formula>"Muy Baja"</formula>
    </cfRule>
  </conditionalFormatting>
  <conditionalFormatting sqref="AE88">
    <cfRule type="cellIs" dxfId="3234" priority="20" operator="equal">
      <formula>"Muy Alta"</formula>
    </cfRule>
    <cfRule type="cellIs" dxfId="3233" priority="21" operator="equal">
      <formula>"Alta"</formula>
    </cfRule>
    <cfRule type="cellIs" dxfId="3232" priority="22" operator="equal">
      <formula>"Media"</formula>
    </cfRule>
    <cfRule type="cellIs" dxfId="3231" priority="23" operator="equal">
      <formula>"Baja"</formula>
    </cfRule>
    <cfRule type="cellIs" dxfId="3230" priority="24" operator="equal">
      <formula>"Muy Baja"</formula>
    </cfRule>
  </conditionalFormatting>
  <conditionalFormatting sqref="AG11">
    <cfRule type="cellIs" dxfId="3229" priority="325" operator="equal">
      <formula>"Catastrófico"</formula>
    </cfRule>
    <cfRule type="cellIs" dxfId="3228" priority="326" operator="equal">
      <formula>"Mayor"</formula>
    </cfRule>
    <cfRule type="cellIs" dxfId="3227" priority="327" operator="equal">
      <formula>"Moderado"</formula>
    </cfRule>
    <cfRule type="cellIs" dxfId="3226" priority="328" operator="equal">
      <formula>"Menor"</formula>
    </cfRule>
    <cfRule type="cellIs" dxfId="3225" priority="329" operator="equal">
      <formula>"Leve"</formula>
    </cfRule>
  </conditionalFormatting>
  <conditionalFormatting sqref="AG18">
    <cfRule type="cellIs" dxfId="3224" priority="296" operator="equal">
      <formula>"Catastrófico"</formula>
    </cfRule>
    <cfRule type="cellIs" dxfId="3223" priority="297" operator="equal">
      <formula>"Mayor"</formula>
    </cfRule>
    <cfRule type="cellIs" dxfId="3222" priority="298" operator="equal">
      <formula>"Moderado"</formula>
    </cfRule>
    <cfRule type="cellIs" dxfId="3221" priority="299" operator="equal">
      <formula>"Menor"</formula>
    </cfRule>
    <cfRule type="cellIs" dxfId="3220" priority="300" operator="equal">
      <formula>"Leve"</formula>
    </cfRule>
  </conditionalFormatting>
  <conditionalFormatting sqref="AG25">
    <cfRule type="cellIs" dxfId="3219" priority="267" operator="equal">
      <formula>"Catastrófico"</formula>
    </cfRule>
    <cfRule type="cellIs" dxfId="3218" priority="268" operator="equal">
      <formula>"Mayor"</formula>
    </cfRule>
    <cfRule type="cellIs" dxfId="3217" priority="269" operator="equal">
      <formula>"Moderado"</formula>
    </cfRule>
    <cfRule type="cellIs" dxfId="3216" priority="270" operator="equal">
      <formula>"Menor"</formula>
    </cfRule>
    <cfRule type="cellIs" dxfId="3215" priority="271" operator="equal">
      <formula>"Leve"</formula>
    </cfRule>
  </conditionalFormatting>
  <conditionalFormatting sqref="AG32">
    <cfRule type="cellIs" dxfId="3214" priority="238" operator="equal">
      <formula>"Catastrófico"</formula>
    </cfRule>
    <cfRule type="cellIs" dxfId="3213" priority="239" operator="equal">
      <formula>"Mayor"</formula>
    </cfRule>
    <cfRule type="cellIs" dxfId="3212" priority="240" operator="equal">
      <formula>"Moderado"</formula>
    </cfRule>
    <cfRule type="cellIs" dxfId="3211" priority="241" operator="equal">
      <formula>"Menor"</formula>
    </cfRule>
    <cfRule type="cellIs" dxfId="3210" priority="242" operator="equal">
      <formula>"Leve"</formula>
    </cfRule>
  </conditionalFormatting>
  <conditionalFormatting sqref="AG39">
    <cfRule type="cellIs" dxfId="3209" priority="209" operator="equal">
      <formula>"Catastrófico"</formula>
    </cfRule>
    <cfRule type="cellIs" dxfId="3208" priority="210" operator="equal">
      <formula>"Mayor"</formula>
    </cfRule>
    <cfRule type="cellIs" dxfId="3207" priority="211" operator="equal">
      <formula>"Moderado"</formula>
    </cfRule>
    <cfRule type="cellIs" dxfId="3206" priority="212" operator="equal">
      <formula>"Menor"</formula>
    </cfRule>
    <cfRule type="cellIs" dxfId="3205" priority="213" operator="equal">
      <formula>"Leve"</formula>
    </cfRule>
  </conditionalFormatting>
  <conditionalFormatting sqref="AG46">
    <cfRule type="cellIs" dxfId="3204" priority="180" operator="equal">
      <formula>"Catastrófico"</formula>
    </cfRule>
    <cfRule type="cellIs" dxfId="3203" priority="181" operator="equal">
      <formula>"Mayor"</formula>
    </cfRule>
    <cfRule type="cellIs" dxfId="3202" priority="182" operator="equal">
      <formula>"Moderado"</formula>
    </cfRule>
    <cfRule type="cellIs" dxfId="3201" priority="183" operator="equal">
      <formula>"Menor"</formula>
    </cfRule>
    <cfRule type="cellIs" dxfId="3200" priority="184" operator="equal">
      <formula>"Leve"</formula>
    </cfRule>
  </conditionalFormatting>
  <conditionalFormatting sqref="AG53">
    <cfRule type="cellIs" dxfId="3199" priority="151" operator="equal">
      <formula>"Catastrófico"</formula>
    </cfRule>
    <cfRule type="cellIs" dxfId="3198" priority="152" operator="equal">
      <formula>"Mayor"</formula>
    </cfRule>
    <cfRule type="cellIs" dxfId="3197" priority="153" operator="equal">
      <formula>"Moderado"</formula>
    </cfRule>
    <cfRule type="cellIs" dxfId="3196" priority="154" operator="equal">
      <formula>"Menor"</formula>
    </cfRule>
    <cfRule type="cellIs" dxfId="3195" priority="155" operator="equal">
      <formula>"Leve"</formula>
    </cfRule>
  </conditionalFormatting>
  <conditionalFormatting sqref="AG60">
    <cfRule type="cellIs" dxfId="3194" priority="122" operator="equal">
      <formula>"Catastrófico"</formula>
    </cfRule>
    <cfRule type="cellIs" dxfId="3193" priority="123" operator="equal">
      <formula>"Mayor"</formula>
    </cfRule>
    <cfRule type="cellIs" dxfId="3192" priority="124" operator="equal">
      <formula>"Moderado"</formula>
    </cfRule>
    <cfRule type="cellIs" dxfId="3191" priority="125" operator="equal">
      <formula>"Menor"</formula>
    </cfRule>
    <cfRule type="cellIs" dxfId="3190" priority="126" operator="equal">
      <formula>"Leve"</formula>
    </cfRule>
  </conditionalFormatting>
  <conditionalFormatting sqref="AG67">
    <cfRule type="cellIs" dxfId="3189" priority="93" operator="equal">
      <formula>"Catastrófico"</formula>
    </cfRule>
    <cfRule type="cellIs" dxfId="3188" priority="94" operator="equal">
      <formula>"Mayor"</formula>
    </cfRule>
    <cfRule type="cellIs" dxfId="3187" priority="95" operator="equal">
      <formula>"Moderado"</formula>
    </cfRule>
    <cfRule type="cellIs" dxfId="3186" priority="96" operator="equal">
      <formula>"Menor"</formula>
    </cfRule>
    <cfRule type="cellIs" dxfId="3185" priority="97" operator="equal">
      <formula>"Leve"</formula>
    </cfRule>
  </conditionalFormatting>
  <conditionalFormatting sqref="AG74">
    <cfRule type="cellIs" dxfId="3184" priority="64" operator="equal">
      <formula>"Catastrófico"</formula>
    </cfRule>
    <cfRule type="cellIs" dxfId="3183" priority="65" operator="equal">
      <formula>"Mayor"</formula>
    </cfRule>
    <cfRule type="cellIs" dxfId="3182" priority="66" operator="equal">
      <formula>"Moderado"</formula>
    </cfRule>
    <cfRule type="cellIs" dxfId="3181" priority="67" operator="equal">
      <formula>"Menor"</formula>
    </cfRule>
    <cfRule type="cellIs" dxfId="3180" priority="68" operator="equal">
      <formula>"Leve"</formula>
    </cfRule>
  </conditionalFormatting>
  <conditionalFormatting sqref="AI11">
    <cfRule type="cellIs" dxfId="3179" priority="321" operator="equal">
      <formula>"Extremo"</formula>
    </cfRule>
    <cfRule type="cellIs" dxfId="3178" priority="322" operator="equal">
      <formula>"Alto"</formula>
    </cfRule>
    <cfRule type="cellIs" dxfId="3177" priority="323" operator="equal">
      <formula>"Moderado"</formula>
    </cfRule>
    <cfRule type="cellIs" dxfId="3176" priority="324" operator="equal">
      <formula>"Bajo"</formula>
    </cfRule>
  </conditionalFormatting>
  <conditionalFormatting sqref="AI18">
    <cfRule type="cellIs" dxfId="3175" priority="292" operator="equal">
      <formula>"Extremo"</formula>
    </cfRule>
    <cfRule type="cellIs" dxfId="3174" priority="293" operator="equal">
      <formula>"Alto"</formula>
    </cfRule>
    <cfRule type="cellIs" dxfId="3173" priority="294" operator="equal">
      <formula>"Moderado"</formula>
    </cfRule>
    <cfRule type="cellIs" dxfId="3172" priority="295" operator="equal">
      <formula>"Bajo"</formula>
    </cfRule>
  </conditionalFormatting>
  <conditionalFormatting sqref="AI25">
    <cfRule type="cellIs" dxfId="3171" priority="263" operator="equal">
      <formula>"Extremo"</formula>
    </cfRule>
    <cfRule type="cellIs" dxfId="3170" priority="264" operator="equal">
      <formula>"Alto"</formula>
    </cfRule>
    <cfRule type="cellIs" dxfId="3169" priority="265" operator="equal">
      <formula>"Moderado"</formula>
    </cfRule>
    <cfRule type="cellIs" dxfId="3168" priority="266" operator="equal">
      <formula>"Bajo"</formula>
    </cfRule>
  </conditionalFormatting>
  <conditionalFormatting sqref="AI32">
    <cfRule type="cellIs" dxfId="3167" priority="234" operator="equal">
      <formula>"Extremo"</formula>
    </cfRule>
    <cfRule type="cellIs" dxfId="3166" priority="235" operator="equal">
      <formula>"Alto"</formula>
    </cfRule>
    <cfRule type="cellIs" dxfId="3165" priority="236" operator="equal">
      <formula>"Moderado"</formula>
    </cfRule>
    <cfRule type="cellIs" dxfId="3164" priority="237" operator="equal">
      <formula>"Bajo"</formula>
    </cfRule>
  </conditionalFormatting>
  <conditionalFormatting sqref="AI39">
    <cfRule type="cellIs" dxfId="3163" priority="205" operator="equal">
      <formula>"Extremo"</formula>
    </cfRule>
    <cfRule type="cellIs" dxfId="3162" priority="206" operator="equal">
      <formula>"Alto"</formula>
    </cfRule>
    <cfRule type="cellIs" dxfId="3161" priority="207" operator="equal">
      <formula>"Moderado"</formula>
    </cfRule>
    <cfRule type="cellIs" dxfId="3160" priority="208" operator="equal">
      <formula>"Bajo"</formula>
    </cfRule>
  </conditionalFormatting>
  <conditionalFormatting sqref="AI46">
    <cfRule type="cellIs" dxfId="3159" priority="176" operator="equal">
      <formula>"Extremo"</formula>
    </cfRule>
    <cfRule type="cellIs" dxfId="3158" priority="177" operator="equal">
      <formula>"Alto"</formula>
    </cfRule>
    <cfRule type="cellIs" dxfId="3157" priority="178" operator="equal">
      <formula>"Moderado"</formula>
    </cfRule>
    <cfRule type="cellIs" dxfId="3156" priority="179" operator="equal">
      <formula>"Bajo"</formula>
    </cfRule>
  </conditionalFormatting>
  <conditionalFormatting sqref="AI53">
    <cfRule type="cellIs" dxfId="3155" priority="147" operator="equal">
      <formula>"Extremo"</formula>
    </cfRule>
    <cfRule type="cellIs" dxfId="3154" priority="148" operator="equal">
      <formula>"Alto"</formula>
    </cfRule>
    <cfRule type="cellIs" dxfId="3153" priority="149" operator="equal">
      <formula>"Moderado"</formula>
    </cfRule>
    <cfRule type="cellIs" dxfId="3152" priority="150" operator="equal">
      <formula>"Bajo"</formula>
    </cfRule>
  </conditionalFormatting>
  <conditionalFormatting sqref="AI60">
    <cfRule type="cellIs" dxfId="3151" priority="118" operator="equal">
      <formula>"Extremo"</formula>
    </cfRule>
    <cfRule type="cellIs" dxfId="3150" priority="119" operator="equal">
      <formula>"Alto"</formula>
    </cfRule>
    <cfRule type="cellIs" dxfId="3149" priority="120" operator="equal">
      <formula>"Moderado"</formula>
    </cfRule>
    <cfRule type="cellIs" dxfId="3148" priority="121" operator="equal">
      <formula>"Bajo"</formula>
    </cfRule>
  </conditionalFormatting>
  <conditionalFormatting sqref="AI67">
    <cfRule type="cellIs" dxfId="3147" priority="89" operator="equal">
      <formula>"Extremo"</formula>
    </cfRule>
    <cfRule type="cellIs" dxfId="3146" priority="90" operator="equal">
      <formula>"Alto"</formula>
    </cfRule>
    <cfRule type="cellIs" dxfId="3145" priority="91" operator="equal">
      <formula>"Moderado"</formula>
    </cfRule>
    <cfRule type="cellIs" dxfId="3144" priority="92" operator="equal">
      <formula>"Bajo"</formula>
    </cfRule>
  </conditionalFormatting>
  <conditionalFormatting sqref="AI74">
    <cfRule type="cellIs" dxfId="3143" priority="60" operator="equal">
      <formula>"Extremo"</formula>
    </cfRule>
    <cfRule type="cellIs" dxfId="3142" priority="61" operator="equal">
      <formula>"Alto"</formula>
    </cfRule>
    <cfRule type="cellIs" dxfId="3141" priority="62" operator="equal">
      <formula>"Moderado"</formula>
    </cfRule>
    <cfRule type="cellIs" dxfId="3140" priority="63" operator="equal">
      <formula>"Bajo"</formula>
    </cfRule>
  </conditionalFormatting>
  <conditionalFormatting sqref="AI81">
    <cfRule type="cellIs" dxfId="3139" priority="15" operator="equal">
      <formula>"Extremo"</formula>
    </cfRule>
    <cfRule type="cellIs" dxfId="3138" priority="16" operator="equal">
      <formula>"Alto"</formula>
    </cfRule>
    <cfRule type="cellIs" dxfId="3137" priority="17" operator="equal">
      <formula>"Moderado"</formula>
    </cfRule>
    <cfRule type="cellIs" dxfId="3136" priority="18" operator="equal">
      <formula>"Bajo"</formula>
    </cfRule>
  </conditionalFormatting>
  <conditionalFormatting sqref="AI88">
    <cfRule type="cellIs" dxfId="3135" priority="11" operator="equal">
      <formula>"Extremo"</formula>
    </cfRule>
    <cfRule type="cellIs" dxfId="3134" priority="12" operator="equal">
      <formula>"Alto"</formula>
    </cfRule>
    <cfRule type="cellIs" dxfId="3133" priority="13" operator="equal">
      <formula>"Moderado"</formula>
    </cfRule>
    <cfRule type="cellIs" dxfId="3132"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'D:\Descargas\[COFIP FO-CEDE5-DIGEC-487 Matriz Gestión Presupuestal 2026 FINAL 11 DIC.xlsx]Opciones Tratamiento'!#REF!</xm:f>
          </x14:formula1>
          <xm:sqref>I11:I94 AJ53 AJ11 AJ18 AJ25 AJ32 AJ39 AJ46 AJ60 AJ67 AJ74 AJ81 AJ88 B11 C11:C94 AO11:AO94</xm:sqref>
        </x14:dataValidation>
        <x14:dataValidation type="list" allowBlank="1" showInputMessage="1" showErrorMessage="1">
          <x14:formula1>
            <xm:f>'D:\Descargas\[COFIP FO-CEDE5-DIGEC-487 Matriz Gestión Presupuestal 2026 FINAL 11 DIC.xlsx]Tabla Impacto'!#REF!</xm:f>
          </x14:formula1>
          <xm:sqref>M11:M94</xm:sqref>
        </x14:dataValidation>
        <x14:dataValidation type="list" allowBlank="1" showInputMessage="1" showErrorMessage="1">
          <x14:formula1>
            <xm:f>'D:\Descargas\[COFIP FO-CEDE5-DIGEC-487 Matriz Gestión Presupuestal 2026 FINAL 11 DIC.xlsx]Tabla Valoración controles'!#REF!</xm:f>
          </x14:formula1>
          <xm:sqref>X11:Y94 AA11:AC94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BN94"/>
  <sheetViews>
    <sheetView zoomScale="70" zoomScaleNormal="70" workbookViewId="0">
      <selection activeCell="A9" sqref="A9:A10"/>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1266</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81</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5.25" customHeight="1" thickBot="1">
      <c r="A6" s="243" t="s">
        <v>15</v>
      </c>
      <c r="B6" s="244"/>
      <c r="C6" s="244"/>
      <c r="D6" s="245"/>
      <c r="E6" s="246"/>
      <c r="F6" s="266" t="s">
        <v>132</v>
      </c>
      <c r="G6" s="267"/>
      <c r="H6" s="267"/>
      <c r="I6" s="267"/>
      <c r="J6" s="267"/>
      <c r="K6" s="267"/>
      <c r="L6" s="267"/>
      <c r="M6" s="26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8"/>
      <c r="AT6" s="30"/>
      <c r="AU6" s="30"/>
      <c r="AV6" s="30"/>
      <c r="AW6" s="30"/>
      <c r="AX6" s="30"/>
      <c r="AY6" s="30"/>
      <c r="AZ6" s="30"/>
      <c r="BA6" s="30"/>
      <c r="BB6" s="30"/>
      <c r="BC6" s="30"/>
      <c r="BD6" s="30"/>
      <c r="BE6" s="30"/>
      <c r="BF6" s="30"/>
      <c r="BG6" s="30"/>
      <c r="BH6" s="30"/>
      <c r="BI6" s="30"/>
      <c r="BJ6" s="30"/>
      <c r="BK6" s="30"/>
      <c r="BL6" s="30"/>
      <c r="BM6" s="30"/>
      <c r="BN6" s="30"/>
    </row>
    <row r="7" spans="1:66" ht="58.5" customHeight="1" thickBot="1">
      <c r="A7" s="262" t="s">
        <v>17</v>
      </c>
      <c r="B7" s="263"/>
      <c r="C7" s="263"/>
      <c r="D7" s="264"/>
      <c r="E7" s="265"/>
      <c r="F7" s="441" t="s">
        <v>133</v>
      </c>
      <c r="G7" s="442"/>
      <c r="H7" s="442"/>
      <c r="I7" s="442"/>
      <c r="J7" s="442"/>
      <c r="K7" s="442"/>
      <c r="L7" s="442"/>
      <c r="M7" s="442"/>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2"/>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134</v>
      </c>
      <c r="C11" s="220" t="s">
        <v>76</v>
      </c>
      <c r="D11" s="220" t="s">
        <v>340</v>
      </c>
      <c r="E11" s="229" t="s">
        <v>379</v>
      </c>
      <c r="F11" s="229" t="s">
        <v>1245</v>
      </c>
      <c r="G11" s="229" t="s">
        <v>1953</v>
      </c>
      <c r="H11" s="302" t="str">
        <f>+CONCATENATE(E11," ",F11," ",G11)</f>
        <v>Posibilidad de afectación económica y reputacional por fraude interno que facilite gestiones fraudulentas en el trámite de PQRSD presentadas por los ciudadanos y/o grupos de valor a causa del incumplimiento de los protocolos y procedimientos del Servicio al Ciudadano, para obtención de un beneficio propio o de un tercero.</v>
      </c>
      <c r="I11" s="232" t="s">
        <v>341</v>
      </c>
      <c r="J11" s="218">
        <v>150000</v>
      </c>
      <c r="K11" s="309" t="str">
        <f>IF(J11&lt;=0,"",IF(J11&lt;=3,"Muy Baja",IF(J11&lt;=34,"Baja",IF(J11&lt;=600,"Media",IF(J11&lt;=6000,"Alta","Muy Alta")))))</f>
        <v>Muy Alta</v>
      </c>
      <c r="L11" s="305">
        <f>IF(K11="","",IF(K11="Muy Baja",0.2,IF(K11="Baja",0.4,IF(K11="Media",0.6,IF(K11="Alta",0.8,IF(K11="Muy Alta",1,))))))</f>
        <v>1</v>
      </c>
      <c r="M11" s="307" t="s">
        <v>335</v>
      </c>
      <c r="N11" s="303" t="str">
        <f>IF(NOT(ISERROR(MATCH(M11,'[39]Tabla Impacto'!$B$222:$B$224,0))),'[39]Tabla Impacto'!$F$224,M11)</f>
        <v xml:space="preserve">     El riesgo afecta la imagen de  la entidad con efecto publicitario sostenido a nivel de sector administrativo, nivel departamental o municipal</v>
      </c>
      <c r="O11" s="309" t="str">
        <f>IF(OR(N11='[39]Tabla Impacto'!$C$12,N11='[39]Tabla Impacto'!$D$12),"Leve",IF(OR(N11='[39]Tabla Impacto'!$C$13,N11='[39]Tabla Impacto'!$D$13),"Menor",IF(OR(N11='[39]Tabla Impacto'!$C$14,N11='[39]Tabla Impacto'!$D$14),"Moderado",IF(OR(N11='[39]Tabla Impacto'!$C$15,N11='[39]Tabla Impacto'!$D$15),"Mayor",IF(OR(N11='[39]Tabla Impacto'!$C$16,N11='[39]Tabla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5" t="s">
        <v>135</v>
      </c>
      <c r="T11" s="65" t="s">
        <v>1246</v>
      </c>
      <c r="U11" s="65" t="s">
        <v>1247</v>
      </c>
      <c r="V11" s="73" t="str">
        <f>+CONCATENATE(S11," ",T11," ",U11)</f>
        <v xml:space="preserve">Oficial Servicio al Ciudadano Verifica mensualmente el cumplimiento de las actividades programadas en el plan de trabajo del proceso de Servicio al Ciudadano, en cumplimiento de la directiva ministerial, la cual prevé la coordinación y articulación de la atención y servicio al ciudadano en el sector defensa, con el propósito de garantizar la interlocución oportuna y de calidad con los ciudadanos, toda vez que estos, son el eje central de la administración pública, En caso de no cumplir deberá realizar un plan de mejoramiento, generando como evidencia de la verificación un informe de oportunidades de mejora.
</v>
      </c>
      <c r="W11" s="36" t="str">
        <f>IF(OR(X11="Preventivo",X11="Detectivo"),"Probabilidad",IF(X11="Correctivo","Impacto",""))</f>
        <v>Probabilidad</v>
      </c>
      <c r="X11" s="69" t="s">
        <v>73</v>
      </c>
      <c r="Y11" s="69" t="s">
        <v>54</v>
      </c>
      <c r="Z11" s="38" t="str">
        <f>IF(AND(X11="Preventivo",Y11="Automático"),"50%",IF(AND(X11="Preventivo",Y11="Manual"),"40%",IF(AND(X11="Detectivo",Y11="Automático"),"40%",IF(AND(X11="Detectivo",Y11="Manual"),"30%",IF(AND(X11="Correctivo",Y11="Automático"),"35%",IF(AND(X11="Correctivo",Y11="Manual"),"25%",""))))))</f>
        <v>30%</v>
      </c>
      <c r="AA11" s="74" t="s">
        <v>55</v>
      </c>
      <c r="AB11" s="74" t="s">
        <v>56</v>
      </c>
      <c r="AC11" s="74" t="s">
        <v>57</v>
      </c>
      <c r="AD11" s="40">
        <f>IFERROR(IF(W11="Probabilidad",(L11-(+L11*Z11)),IF(W11="Impacto",L11,"")),"")</f>
        <v>0.7</v>
      </c>
      <c r="AE11" s="313" t="str">
        <f>IFERROR(LOOKUP(LOOKUP(2,1/(AD11:AD17&lt;&gt;""),AD11:AD17),'[39]Opciones Tratamiento'!$I$2:$I$6,'[39]Opciones Tratamiento'!$J$2:$J$6),"")</f>
        <v>Muy Baja</v>
      </c>
      <c r="AF11" s="41">
        <f>+AD11</f>
        <v>0.7</v>
      </c>
      <c r="AG11" s="313" t="str">
        <f>IFERROR(LOOKUP(LOOKUP(2,1/(AH11:AH17&lt;&gt;""),AH11:AH17),'[39]Opciones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2"/>
      <c r="AL11" s="70">
        <v>1</v>
      </c>
      <c r="AM11" s="66" t="s">
        <v>1248</v>
      </c>
      <c r="AN11" s="66" t="s">
        <v>231</v>
      </c>
      <c r="AO11" s="218" t="s">
        <v>650</v>
      </c>
      <c r="AP11" s="332"/>
      <c r="AQ11" s="335" t="s">
        <v>1954</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5" t="s">
        <v>135</v>
      </c>
      <c r="T12" s="65" t="s">
        <v>1249</v>
      </c>
      <c r="U12" s="65" t="s">
        <v>1250</v>
      </c>
      <c r="V12" s="68" t="str">
        <f t="shared" ref="V12:V17" si="0">+CONCATENATE(S12," ",T12," ",U12)</f>
        <v>Oficial Servicio al Ciudadano Verifica mensualmente las PQRSD por presuntas conductas de corrupción, maltrato, Abuso de Autoridad, discriminación, violencia basada en género y violación de Derechos Humanos allegadas por la ciudadanía a través de los canales de atención virtual, presencial documental y telefónico de acuerdo al procedimiento del servicio al ciudadano, con el fin de dar cumplimiento a las políticas y estrategias del sistema nacional de servicio al ciudadano. En caso de no cumplir deberá realizar un plan de mejoramiento, dejando como evidencia de la verificación un informe a la Inspección General del Ejército Nacional, a la Dirección de Aplicación de Normas de Transparencia del Ejército Nacional, a la Oficina de Género del Ejército Nacional, al Departamento Jurídico Integral del Ejército Nacional.</v>
      </c>
      <c r="W12" s="47" t="str">
        <f t="shared" ref="W12:W75" si="1">IF(OR(X12="Preventivo",X12="Detectivo"),"Probabilidad",IF(X12="Correctivo","Impacto",""))</f>
        <v>Probabilidad</v>
      </c>
      <c r="X12" s="69" t="s">
        <v>73</v>
      </c>
      <c r="Y12" s="69" t="s">
        <v>54</v>
      </c>
      <c r="Z12" s="48" t="str">
        <f t="shared" ref="Z12" si="2">IF(AND(X12="Preventivo",Y12="Automático"),"50%",IF(AND(X12="Preventivo",Y12="Manual"),"40%",IF(AND(X12="Detectivo",Y12="Automático"),"40%",IF(AND(X12="Detectivo",Y12="Manual"),"30%",IF(AND(X12="Correctivo",Y12="Automático"),"35%",IF(AND(X12="Correctivo",Y12="Manual"),"25%",""))))))</f>
        <v>30%</v>
      </c>
      <c r="AA12" s="69" t="s">
        <v>55</v>
      </c>
      <c r="AB12" s="69" t="s">
        <v>56</v>
      </c>
      <c r="AC12" s="69" t="s">
        <v>57</v>
      </c>
      <c r="AD12" s="49">
        <f>IFERROR(IF(AND(W11="Probabilidad",W12="Probabilidad"),(AF11-(+AF11*Z12)),IF(W12="Probabilidad",(L11-(+L11*Z12)),IF(W12="Impacto",AF11,""))),"")</f>
        <v>0.49</v>
      </c>
      <c r="AE12" s="224"/>
      <c r="AF12" s="50">
        <f t="shared" ref="AF12" si="3">+AD12</f>
        <v>0.49</v>
      </c>
      <c r="AG12" s="224"/>
      <c r="AH12" s="50">
        <f>IFERROR(IF(AND(W11="Impacto",W12="Impacto"),(AH11-(+AH11*Z12)),IF(W12="Impacto",(P11-(+P11*Z12)),IF(W12="Probabilidad",AH11,""))),"")</f>
        <v>0.8</v>
      </c>
      <c r="AI12" s="226"/>
      <c r="AJ12" s="228"/>
      <c r="AK12" s="7"/>
      <c r="AL12" s="63">
        <v>2</v>
      </c>
      <c r="AM12" s="67" t="s">
        <v>1251</v>
      </c>
      <c r="AN12" s="67" t="s">
        <v>232</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5" t="s">
        <v>135</v>
      </c>
      <c r="T13" s="65" t="s">
        <v>1252</v>
      </c>
      <c r="U13" s="65" t="s">
        <v>1253</v>
      </c>
      <c r="V13" s="68" t="str">
        <f t="shared" si="0"/>
        <v>Oficial Servicio al Ciudadano Verificar anualmente el cumplimiento de lo estipulado en la ley 1712 de 2014, que regula el derecho de acceso a la información pública en posesión o bajo control de la institución,  con el propósito de regular el derecho de acceso a la información pública, los procedimientos para el ejercicio y garantía del derecho y las excepciones a la publicidad de información y se establecen lineamientos para las oficinas responsables de la atención ciudadana en manejo de solicitudes en materia de corrupción, En caso de no cumplir deberá realizar un plan de mejoramiento, dejando como evidencia un protocolo de corrupción.</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69" t="s">
        <v>55</v>
      </c>
      <c r="AB13" s="69" t="s">
        <v>56</v>
      </c>
      <c r="AC13" s="69" t="s">
        <v>57</v>
      </c>
      <c r="AD13" s="49">
        <f>IFERROR(IF(AND(W11="Probabilidad",W12="Probabilidad",W13="Probabilidad"),(AF12-(+AF12*Z13)),IF(W13="Probabilidad",(L11-(+L11*Z13)),IF(W13="Impacto",AF12,""))),"")</f>
        <v>0.34299999999999997</v>
      </c>
      <c r="AE13" s="224"/>
      <c r="AF13" s="50">
        <f>+AD13</f>
        <v>0.34299999999999997</v>
      </c>
      <c r="AG13" s="224"/>
      <c r="AH13" s="50">
        <f>IFERROR(IF(AND(W11="Impacto",W12="Impacto",W13="Impacto"),(AH12-(+AH12*Z13)),IF(W13="Impacto",(P11-(+P11*Z13)),IF(W13="Probabilidad",AH12,""))),"")</f>
        <v>0.8</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65"/>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76</v>
      </c>
      <c r="D18" s="220" t="s">
        <v>322</v>
      </c>
      <c r="E18" s="229" t="s">
        <v>334</v>
      </c>
      <c r="F18" s="230" t="s">
        <v>1254</v>
      </c>
      <c r="G18" s="230" t="s">
        <v>1255</v>
      </c>
      <c r="H18" s="231" t="str">
        <f t="shared" ref="H18" si="6">+CONCATENATE(E18," ",F18," ",G18)</f>
        <v>Posibilidad de afectación reputacional por insatisfacción de los ciudadanos y/o grupos de valor ante los requerimientos interpuestos a la institución debido a las respuestas inadecuadas e incumplimiento de los términos establecidos por la ley</v>
      </c>
      <c r="I18" s="232" t="s">
        <v>606</v>
      </c>
      <c r="J18" s="218">
        <v>150000</v>
      </c>
      <c r="K18" s="310" t="str">
        <f>IF(J18&lt;=0,"",IF(J18&lt;=3,"Muy Baja",IF(J18&lt;=34,"Baja",IF(J18&lt;=600,"Media",IF(J18&lt;=6000,"Alta","Muy Alta")))))</f>
        <v>Muy Alta</v>
      </c>
      <c r="L18" s="306">
        <f>IF(K18="","",IF(K18="Muy Baja",0.2,IF(K18="Baja",0.4,IF(K18="Media",0.6,IF(K18="Alta",0.8,IF(K18="Muy Alta",1,))))))</f>
        <v>1</v>
      </c>
      <c r="M18" s="314" t="s">
        <v>338</v>
      </c>
      <c r="N18" s="304" t="str">
        <f>IF(NOT(ISERROR(MATCH(M18,'[39]Tabla Impacto'!$B$222:$B$224,0))),'[39]Tabla Impacto'!$F$224,M18)</f>
        <v xml:space="preserve">     El riesgo afecta la imagen de la entidad con algunos usuarios de relevancia frente al logro de los objetivos</v>
      </c>
      <c r="O18" s="310" t="str">
        <f>IF(OR(N18='[39]Tabla Impacto'!$C$12,N18='[39]Tabla Impacto'!$D$12),"Leve",IF(OR(N18='[39]Tabla Impacto'!$C$13,N18='[39]Tabla Impacto'!$D$13),"Menor",IF(OR(N18='[39]Tabla Impacto'!$C$14,N18='[39]Tabla Impacto'!$D$14),"Moderado",IF(OR(N18='[39]Tabla Impacto'!$C$15,N18='[39]Tabla Impacto'!$D$15),"Mayor",IF(OR(N18='[39]Tabla Impacto'!$C$16,N18='[39]Tabla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5" t="s">
        <v>1256</v>
      </c>
      <c r="T18" s="65" t="s">
        <v>1257</v>
      </c>
      <c r="U18" s="67" t="s">
        <v>1258</v>
      </c>
      <c r="V18" s="68" t="str">
        <f>+CONCATENATE(S18," ",T18," ",U18)</f>
        <v>Oficial Servicio al Ciudadano, Gestor y Orientador, Suboficial Servicio al Ciudadano División y Brigada, Comando Funcionales, Escuelas de formación y CENAE. verificar mensualmente las PQRSD allegadas por la ciudadanía a través de los canales de atención y las actividades programadas en el plan de trabajo de acuerdo a lo estipulado en el proceso y procedimiento de Servicio al ciudadano,  con el propósito de garantizar una mejora permanente en la prestación del servicio al ciudadano y asegurar el estricto cumplimiento de la normatividad vigente. En caso de que se presente el incumplimiento de las actividades deberá realizar un plan de mejoramiento, dejando como evidencia un informe de actividades.</v>
      </c>
      <c r="W18" s="47" t="str">
        <f t="shared" si="1"/>
        <v>Probabilidad</v>
      </c>
      <c r="X18" s="69" t="s">
        <v>73</v>
      </c>
      <c r="Y18" s="69" t="s">
        <v>54</v>
      </c>
      <c r="Z18" s="48" t="str">
        <f>IF(AND(X18="Preventivo",Y18="Automático"),"50%",IF(AND(X18="Preventivo",Y18="Manual"),"40%",IF(AND(X18="Detectivo",Y18="Automático"),"40%",IF(AND(X18="Detectivo",Y18="Manual"),"30%",IF(AND(X18="Correctivo",Y18="Automático"),"35%",IF(AND(X18="Correctivo",Y18="Manual"),"25%",""))))))</f>
        <v>30%</v>
      </c>
      <c r="AA18" s="69" t="s">
        <v>55</v>
      </c>
      <c r="AB18" s="69" t="s">
        <v>56</v>
      </c>
      <c r="AC18" s="69" t="s">
        <v>57</v>
      </c>
      <c r="AD18" s="49">
        <f>IFERROR(IF(W18="Probabilidad",(L18-(+L18*Z18)),IF(W18="Impacto",L18,"")),"")</f>
        <v>0.7</v>
      </c>
      <c r="AE18" s="224" t="str">
        <f>IFERROR(LOOKUP(LOOKUP(2,1/(AD18:AD24&lt;&gt;""),AD18:AD24),'[39]Opciones Tratamiento'!$I$2:$I$6,'[39]Opciones Tratamiento'!$J$2:$J$6),"")</f>
        <v>Muy Baja</v>
      </c>
      <c r="AF18" s="48">
        <f t="shared" si="5"/>
        <v>0.7</v>
      </c>
      <c r="AG18" s="224" t="str">
        <f>IFERROR(LOOKUP(LOOKUP(2,1/(AH18:AH24&lt;&gt;""),AH18:AH24),'[39]Opciones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7"/>
      <c r="AL18" s="63">
        <v>1</v>
      </c>
      <c r="AM18" s="67" t="s">
        <v>1259</v>
      </c>
      <c r="AN18" s="67" t="s">
        <v>232</v>
      </c>
      <c r="AO18" s="219" t="s">
        <v>650</v>
      </c>
      <c r="AP18" s="332"/>
      <c r="AQ18" s="335" t="s">
        <v>1955</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5" t="s">
        <v>1260</v>
      </c>
      <c r="T19" s="65" t="s">
        <v>1261</v>
      </c>
      <c r="U19" s="65" t="s">
        <v>1262</v>
      </c>
      <c r="V19" s="68" t="str">
        <f>+CONCATENATE(S19," ",T19," ",U19)</f>
        <v>Suboficial Servicio al Ciudadano División y Brigada, Comando Funcionales, Escuelas de formación y CENAE. Verifica mensualmente las observaciones realizadas por la asesora jurídica del área de servicio al ciudadano a través de los informes de control de calidad de acuerdo a las políticas y estrategias del sistema nacional de servicio al ciudadano y del procedimiento del servicio al ciudadano,  con el propósito es fomentar una cultura organizacional basada en la recopilación y análisis de información, el control efectivo y la evaluación continua. En caso de que se repitan las observaciones o si no se atienden adecuadamente, se deberá elaborar un plan de mejoramiento, dejando como evidencia un informe de retroalimentación.</v>
      </c>
      <c r="W19" s="47" t="str">
        <f t="shared" si="1"/>
        <v>Probabilidad</v>
      </c>
      <c r="X19" s="69" t="s">
        <v>73</v>
      </c>
      <c r="Y19" s="69" t="s">
        <v>54</v>
      </c>
      <c r="Z19" s="48" t="str">
        <f t="shared" ref="Z19" si="7">IF(AND(X19="Preventivo",Y19="Automático"),"50%",IF(AND(X19="Preventivo",Y19="Manual"),"40%",IF(AND(X19="Detectivo",Y19="Automático"),"40%",IF(AND(X19="Detectivo",Y19="Manual"),"30%",IF(AND(X19="Correctivo",Y19="Automático"),"35%",IF(AND(X19="Correctivo",Y19="Manual"),"25%",""))))))</f>
        <v>30%</v>
      </c>
      <c r="AA19" s="69" t="s">
        <v>55</v>
      </c>
      <c r="AB19" s="69" t="s">
        <v>56</v>
      </c>
      <c r="AC19" s="69" t="s">
        <v>57</v>
      </c>
      <c r="AD19" s="49">
        <f t="shared" ref="AD19:AD24" si="8">IFERROR(IF(AND(W18="Probabilidad",W19="Probabilidad"),(AF18-(+AF18*Z19)),IF(W19="Probabilidad",(L18-(+L18*Z19)),IF(W19="Impacto",AF18,""))),"")</f>
        <v>0.49</v>
      </c>
      <c r="AE19" s="224"/>
      <c r="AF19" s="48">
        <f t="shared" si="5"/>
        <v>0.49</v>
      </c>
      <c r="AG19" s="224"/>
      <c r="AH19" s="50">
        <f>IFERROR(IF(AND(W18="Impacto",W19="Impacto"),(AH18-(+AH18*Z19)),IF(W19="Impacto",(P18-(+P18*Z19)),IF(W19="Probabilidad",AH18,""))),"")</f>
        <v>0.6</v>
      </c>
      <c r="AI19" s="226"/>
      <c r="AJ19" s="228"/>
      <c r="AK19" s="7"/>
      <c r="AL19" s="63">
        <v>2</v>
      </c>
      <c r="AM19" s="67" t="s">
        <v>1263</v>
      </c>
      <c r="AN19" s="67" t="s">
        <v>1260</v>
      </c>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5" t="s">
        <v>1256</v>
      </c>
      <c r="T20" s="65" t="s">
        <v>1264</v>
      </c>
      <c r="U20" s="65" t="s">
        <v>1265</v>
      </c>
      <c r="V20" s="68" t="str">
        <f t="shared" ref="V20:V24" si="9">+CONCATENATE(S20," ",T20," ",U20)</f>
        <v>Oficial Servicio al Ciudadano, Gestor y Orientador, Suboficial Servicio al Ciudadano División y Brigada, Comando Funcionales, Escuelas de formación y CENAE. Verificar trimestralmente el nivel de satisfacción de los ciudadanos y/o grupos de valor a través de las encuestas realizadas en el Software  de PQRSD, para medir el nivel de satisfacción frente al servicio recibido de cuerdo al procedimiento de servicio al ciudadano,  con el propósito de realizar ajustes y mejoras continuas en la prestación del servicio, garantizando así la calidad y eficacia en la atención a los ciudadanos. En caso de que la calificación obtenida se ubique entre 1 (malo) y 2 (regular), se deberá elaborar un plan de mejoramiento, dejando como evidencia un informe de satisfacción.</v>
      </c>
      <c r="W20" s="47" t="str">
        <f t="shared" si="1"/>
        <v>Probabilidad</v>
      </c>
      <c r="X20" s="69" t="s">
        <v>73</v>
      </c>
      <c r="Y20" s="69" t="s">
        <v>54</v>
      </c>
      <c r="Z20" s="48" t="str">
        <f>IF(AND(X20="Preventivo",Y20="Automático"),"50%",IF(AND(X20="Preventivo",Y20="Manual"),"40%",IF(AND(X20="Detectivo",Y20="Automático"),"40%",IF(AND(X20="Detectivo",Y20="Manual"),"30%",IF(AND(X20="Correctivo",Y20="Automático"),"35%",IF(AND(X20="Correctivo",Y20="Manual"),"25%",""))))))</f>
        <v>30%</v>
      </c>
      <c r="AA20" s="69" t="s">
        <v>55</v>
      </c>
      <c r="AB20" s="69" t="s">
        <v>56</v>
      </c>
      <c r="AC20" s="69" t="s">
        <v>57</v>
      </c>
      <c r="AD20" s="49">
        <f t="shared" si="8"/>
        <v>0.34299999999999997</v>
      </c>
      <c r="AE20" s="224"/>
      <c r="AF20" s="48">
        <f t="shared" si="5"/>
        <v>0.34299999999999997</v>
      </c>
      <c r="AG20" s="224"/>
      <c r="AH20" s="50">
        <f>IFERROR(IF(AND(W18="Impacto",W19="Impacto",W20="Impacto"),(AH19-(+AH19*Z20)),IF(W20="Impacto",(P18-(+P18*Z20)),IF(W20="Probabilidad",AH19,""))),"")</f>
        <v>0.6</v>
      </c>
      <c r="AI20" s="226"/>
      <c r="AJ20" s="228"/>
      <c r="AK20" s="7"/>
      <c r="AL20" s="63"/>
      <c r="AM20" s="67"/>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9"/>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7"/>
      <c r="AL21" s="63"/>
      <c r="AM21" s="67"/>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tr">
        <f t="shared" ref="H25" si="11">+CONCATENATE(E25," ",F25," ",G25)</f>
        <v xml:space="preserve">  </v>
      </c>
      <c r="I25" s="232"/>
      <c r="J25" s="218"/>
      <c r="K25" s="310" t="str">
        <f>IF(J25&lt;=0,"",IF(J25&lt;=3,"Muy Baja",IF(J25&lt;=34,"Baja",IF(J25&lt;=600,"Media",IF(J25&lt;=6000,"Alta","Muy Alta")))))</f>
        <v/>
      </c>
      <c r="L25" s="306" t="str">
        <f>IF(K25="","",IF(K25="Muy Baja",0.2,IF(K25="Baja",0.4,IF(K25="Media",0.6,IF(K25="Alta",0.8,IF(K25="Muy Alta",1,))))))</f>
        <v/>
      </c>
      <c r="M25" s="314"/>
      <c r="N25" s="304">
        <f>IF(NOT(ISERROR(MATCH(M25,'[39]Tabla Impacto'!$B$222:$B$224,0))),'[39]Tabla Impacto'!$F$224,M25)</f>
        <v>0</v>
      </c>
      <c r="O25" s="310" t="str">
        <f>IF(OR(N25='[39]Tabla Impacto'!$C$12,N25='[39]Tabla Impacto'!$D$12),"Leve",IF(OR(N25='[39]Tabla Impacto'!$C$13,N25='[39]Tabla Impacto'!$D$13),"Menor",IF(OR(N25='[39]Tabla Impacto'!$C$14,N25='[39]Tabla Impacto'!$D$14),"Moderado",IF(OR(N25='[39]Tabla Impacto'!$C$15,N25='[39]Tabla Impacto'!$D$15),"Mayor",IF(OR(N25='[39]Tabla Impacto'!$C$16,N25='[39]Tabla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63"/>
      <c r="S25" s="67"/>
      <c r="T25" s="52"/>
      <c r="U25" s="67"/>
      <c r="V25" s="68" t="str">
        <f>+CONCATENATE(S25," ",T25," ",U25)</f>
        <v xml:space="preserve">  </v>
      </c>
      <c r="W25" s="47" t="str">
        <f t="shared" si="1"/>
        <v/>
      </c>
      <c r="X25" s="69"/>
      <c r="Y25" s="69"/>
      <c r="Z25" s="48" t="str">
        <f>IF(AND(X25="Preventivo",Y25="Automático"),"50%",IF(AND(X25="Preventivo",Y25="Manual"),"40%",IF(AND(X25="Detectivo",Y25="Automático"),"40%",IF(AND(X25="Detectivo",Y25="Manual"),"30%",IF(AND(X25="Correctivo",Y25="Automático"),"35%",IF(AND(X25="Correctivo",Y25="Manual"),"25%",""))))))</f>
        <v/>
      </c>
      <c r="AA25" s="69"/>
      <c r="AB25" s="69"/>
      <c r="AC25" s="69"/>
      <c r="AD25" s="49" t="str">
        <f>IFERROR(IF(W25="Probabilidad",(L25-(+L25*Z25)),IF(W25="Impacto",L25,"")),"")</f>
        <v/>
      </c>
      <c r="AE25" s="224" t="str">
        <f>IFERROR(LOOKUP(LOOKUP(2,1/(AD25:AD31&lt;&gt;""),AD25:AD31),'[39]Opciones Tratamiento'!$I$2:$I$6,'[39]Opciones Tratamiento'!$J$2:$J$6),"")</f>
        <v/>
      </c>
      <c r="AF25" s="48" t="str">
        <f>+AD25</f>
        <v/>
      </c>
      <c r="AG25" s="224" t="str">
        <f>IFERROR(LOOKUP(LOOKUP(2,1/(AH25:AH31&lt;&gt;""),AH25:AH31),'[39]Opciones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7"/>
      <c r="AL25" s="63"/>
      <c r="AM25" s="67"/>
      <c r="AN25" s="52"/>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c r="S26" s="52"/>
      <c r="T26" s="52"/>
      <c r="U26" s="52"/>
      <c r="V26" s="68" t="str">
        <f>+CONCATENATE(S26," ",T26," ",U26)</f>
        <v xml:space="preserve">  </v>
      </c>
      <c r="W26" s="47" t="str">
        <f t="shared" si="1"/>
        <v/>
      </c>
      <c r="X26" s="69"/>
      <c r="Y26" s="69"/>
      <c r="Z26" s="48" t="str">
        <f t="shared" ref="Z26" si="12">IF(AND(X26="Preventivo",Y26="Automático"),"50%",IF(AND(X26="Preventivo",Y26="Manual"),"40%",IF(AND(X26="Detectivo",Y26="Automático"),"40%",IF(AND(X26="Detectivo",Y26="Manual"),"30%",IF(AND(X26="Correctivo",Y26="Automático"),"35%",IF(AND(X26="Correctivo",Y26="Manual"),"25%",""))))))</f>
        <v/>
      </c>
      <c r="AA26" s="69"/>
      <c r="AB26" s="69"/>
      <c r="AC26" s="69"/>
      <c r="AD26" s="49" t="str">
        <f t="shared" ref="AD26:AD31" si="13">IFERROR(IF(AND(W25="Probabilidad",W26="Probabilidad"),(AF25-(+AF25*Z26)),IF(W26="Probabilidad",(L25-(+L25*Z26)),IF(W26="Impacto",AF25,""))),"")</f>
        <v/>
      </c>
      <c r="AE26" s="224"/>
      <c r="AF26" s="48" t="str">
        <f t="shared" ref="AF26" si="14">+AD26</f>
        <v/>
      </c>
      <c r="AG26" s="224"/>
      <c r="AH26" s="50" t="str">
        <f>IFERROR(IF(AND(W25="Impacto",W26="Impacto"),(AH25-(+AH25*Z26)),IF(W26="Impacto",(P25-(+P25*Z26)),IF(W26="Probabilidad",AH25,""))),"")</f>
        <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c r="S27" s="52"/>
      <c r="T27" s="52"/>
      <c r="U27" s="52"/>
      <c r="V27" s="68" t="str">
        <f t="shared" ref="V27:V31" si="15">+CONCATENATE(S27," ",T27," ",U27)</f>
        <v xml:space="preserve">  </v>
      </c>
      <c r="W27" s="47" t="str">
        <f t="shared" si="1"/>
        <v/>
      </c>
      <c r="X27" s="69"/>
      <c r="Y27" s="69"/>
      <c r="Z27" s="48" t="str">
        <f>IF(AND(X27="Preventivo",Y27="Automático"),"50%",IF(AND(X27="Preventivo",Y27="Manual"),"40%",IF(AND(X27="Detectivo",Y27="Automático"),"40%",IF(AND(X27="Detectivo",Y27="Manual"),"30%",IF(AND(X27="Correctivo",Y27="Automático"),"35%",IF(AND(X27="Correctivo",Y27="Manual"),"25%",""))))))</f>
        <v/>
      </c>
      <c r="AA27" s="69"/>
      <c r="AB27" s="69"/>
      <c r="AC27" s="69"/>
      <c r="AD27" s="49" t="str">
        <f t="shared" si="13"/>
        <v/>
      </c>
      <c r="AE27" s="224"/>
      <c r="AF27" s="48" t="str">
        <f>+AD27</f>
        <v/>
      </c>
      <c r="AG27" s="224"/>
      <c r="AH27" s="50" t="str">
        <f>IFERROR(IF(AND(W25="Impacto",W26="Impacto",W27="Impacto"),(AH26-(+AH26*Z27)),IF(W27="Impacto",(P25-(+P25*Z27)),IF(W27="Probabilidad",AH26,""))),"")</f>
        <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15"/>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3"/>
        <v/>
      </c>
      <c r="AE28" s="224"/>
      <c r="AF28" s="48" t="str">
        <f t="shared" ref="AF28" si="17">+AD28</f>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15"/>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IF(NOT(ISERROR(MATCH(M32,'[39]Tabla Impacto'!$B$222:$B$224,0))),'[39]Tabla Impacto'!$F$224,M32)</f>
        <v>0</v>
      </c>
      <c r="O32" s="310" t="str">
        <f>IF(OR(N32='[39]Tabla Impacto'!$C$12,N32='[39]Tabla Impacto'!$D$12),"Leve",IF(OR(N32='[39]Tabla Impacto'!$C$13,N32='[39]Tabla Impacto'!$D$13),"Menor",IF(OR(N32='[39]Tabla Impacto'!$C$14,N32='[39]Tabla Impacto'!$D$14),"Moderado",IF(OR(N32='[39]Tabla Impacto'!$C$15,N32='[39]Tabla Impacto'!$D$15),"Mayor",IF(OR(N32='[39]Tabla Impacto'!$C$16,N32='[39]Tabla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
      </c>
      <c r="X32" s="69"/>
      <c r="Y32" s="69"/>
      <c r="Z32" s="48" t="str">
        <f>IF(AND(X32="Preventivo",Y32="Automático"),"50%",IF(AND(X32="Preventivo",Y32="Manual"),"40%",IF(AND(X32="Detectivo",Y32="Automático"),"40%",IF(AND(X32="Detectivo",Y32="Manual"),"30%",IF(AND(X32="Correctivo",Y32="Automático"),"35%",IF(AND(X32="Correctivo",Y32="Manual"),"25%",""))))))</f>
        <v/>
      </c>
      <c r="AA32" s="69"/>
      <c r="AB32" s="69"/>
      <c r="AC32" s="69"/>
      <c r="AD32" s="49" t="str">
        <f>IFERROR(IF(W32="Probabilidad",(L32-(+L32*Z32)),IF(W32="Impacto",L32,"")),"")</f>
        <v/>
      </c>
      <c r="AE32" s="224" t="str">
        <f>IFERROR(LOOKUP(LOOKUP(2,1/(AD32:AD38&lt;&gt;""),AD32:AD38),'[39]Opciones Tratamiento'!$I$2:$I$6,'[39]Opciones Tratamiento'!$J$2:$J$6),"")</f>
        <v/>
      </c>
      <c r="AF32" s="48" t="str">
        <f>+AD32</f>
        <v/>
      </c>
      <c r="AG32" s="224" t="str">
        <f>IFERROR(LOOKUP(LOOKUP(2,1/(AH32:AH38&lt;&gt;""),AH32:AH38),'[39]Opciones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+CONCATENATE(S33," ",T33," ",U33)</f>
        <v xml:space="preserve">  </v>
      </c>
      <c r="W33" s="47" t="str">
        <f t="shared" si="1"/>
        <v/>
      </c>
      <c r="X33" s="69"/>
      <c r="Y33" s="69"/>
      <c r="Z33" s="48" t="str">
        <f t="shared" ref="Z33" si="19">IF(AND(X33="Preventivo",Y33="Automático"),"50%",IF(AND(X33="Preventivo",Y33="Manual"),"40%",IF(AND(X33="Detectivo",Y33="Automático"),"40%",IF(AND(X33="Detectivo",Y33="Manual"),"30%",IF(AND(X33="Correctivo",Y33="Automático"),"35%",IF(AND(X33="Correctivo",Y33="Manual"),"25%",""))))))</f>
        <v/>
      </c>
      <c r="AA33" s="69"/>
      <c r="AB33" s="69"/>
      <c r="AC33" s="69"/>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ref="V34:V38" si="22">+CONCATENATE(S34," ",T34," ",U34)</f>
        <v xml:space="preserve">  </v>
      </c>
      <c r="W34" s="47" t="str">
        <f t="shared" si="1"/>
        <v/>
      </c>
      <c r="X34" s="69"/>
      <c r="Y34" s="69"/>
      <c r="Z34" s="48" t="str">
        <f>IF(AND(X34="Preventivo",Y34="Automático"),"50%",IF(AND(X34="Preventivo",Y34="Manual"),"40%",IF(AND(X34="Detectivo",Y34="Automático"),"40%",IF(AND(X34="Detectivo",Y34="Manual"),"30%",IF(AND(X34="Correctivo",Y34="Automático"),"35%",IF(AND(X34="Correctivo",Y34="Manual"),"25%",""))))))</f>
        <v/>
      </c>
      <c r="AA34" s="69"/>
      <c r="AB34" s="69"/>
      <c r="AC34" s="69"/>
      <c r="AD34" s="49" t="str">
        <f t="shared" si="20"/>
        <v/>
      </c>
      <c r="AE34" s="224"/>
      <c r="AF34" s="48" t="str">
        <f>+AD34</f>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IF(NOT(ISERROR(MATCH(M39,'[39]Tabla Impacto'!$B$222:$B$224,0))),'[39]Tabla Impacto'!$F$224,M39)</f>
        <v>0</v>
      </c>
      <c r="O39" s="310" t="str">
        <f>IF(OR(N39='[39]Tabla Impacto'!$C$12,N39='[39]Tabla Impacto'!$D$12),"Leve",IF(OR(N39='[39]Tabla Impacto'!$C$13,N39='[39]Tabla Impacto'!$D$13),"Menor",IF(OR(N39='[39]Tabla Impacto'!$C$14,N39='[39]Tabla Impacto'!$D$14),"Moderado",IF(OR(N39='[39]Tabla Impacto'!$C$15,N39='[39]Tabla Impacto'!$D$15),"Mayor",IF(OR(N39='[39]Tabla Impacto'!$C$16,N39='[39]Tabla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IFERROR(LOOKUP(LOOKUP(2,1/(AD39:AD45&lt;&gt;""),AD39:AD45),'[39]Opciones Tratamiento'!$I$2:$I$6,'[39]Opciones Tratamiento'!$J$2:$J$6),"")</f>
        <v/>
      </c>
      <c r="AF39" s="48" t="str">
        <f>+AD39</f>
        <v/>
      </c>
      <c r="AG39" s="224" t="str">
        <f>IFERROR(LOOKUP(LOOKUP(2,1/(AH39:AH45&lt;&gt;""),AH39:AH45),'[39]Opciones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IF(NOT(ISERROR(MATCH(M46,'[39]Tabla Impacto'!$B$222:$B$224,0))),'[39]Tabla Impacto'!$F$224,M46)</f>
        <v>0</v>
      </c>
      <c r="O46" s="310" t="str">
        <f>IF(OR(N46='[39]Tabla Impacto'!$C$12,N46='[39]Tabla Impacto'!$D$12),"Leve",IF(OR(N46='[39]Tabla Impacto'!$C$13,N46='[39]Tabla Impacto'!$D$13),"Menor",IF(OR(N46='[39]Tabla Impacto'!$C$14,N46='[39]Tabla Impacto'!$D$14),"Moderado",IF(OR(N46='[39]Tabla Impacto'!$C$15,N46='[39]Tabla Impacto'!$D$15),"Mayor",IF(OR(N46='[39]Tabla Impacto'!$C$16,N46='[39]Tabla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IFERROR(LOOKUP(LOOKUP(2,1/(AD46:AD52&lt;&gt;""),AD46:AD52),'[39]Opciones Tratamiento'!$I$2:$I$6,'[39]Opciones Tratamiento'!$J$2:$J$6),"")</f>
        <v/>
      </c>
      <c r="AF46" s="48" t="str">
        <f>+AD46</f>
        <v/>
      </c>
      <c r="AG46" s="224" t="str">
        <f>IFERROR(LOOKUP(LOOKUP(2,1/(AH46:AH52&lt;&gt;""),AH46:AH52),'[39]Opciones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IF(NOT(ISERROR(MATCH(M53,'[39]Tabla Impacto'!$B$222:$B$224,0))),'[39]Tabla Impacto'!$F$224,M53)</f>
        <v>0</v>
      </c>
      <c r="O53" s="310" t="str">
        <f>IF(OR(N53='[39]Tabla Impacto'!$C$12,N53='[39]Tabla Impacto'!$D$12),"Leve",IF(OR(N53='[39]Tabla Impacto'!$C$13,N53='[39]Tabla Impacto'!$D$13),"Menor",IF(OR(N53='[39]Tabla Impacto'!$C$14,N53='[39]Tabla Impacto'!$D$14),"Moderado",IF(OR(N53='[39]Tabla Impacto'!$C$15,N53='[39]Tabla Impacto'!$D$15),"Mayor",IF(OR(N53='[39]Tabla Impacto'!$C$16,N53='[39]Tabla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IFERROR(LOOKUP(LOOKUP(2,1/(AD53:AD59&lt;&gt;""),AD53:AD59),'[39]Opciones Tratamiento'!$I$2:$I$6,'[39]Opciones Tratamiento'!$J$2:$J$6),"")</f>
        <v/>
      </c>
      <c r="AF53" s="48" t="str">
        <f>+AD53</f>
        <v/>
      </c>
      <c r="AG53" s="224" t="str">
        <f>IFERROR(LOOKUP(LOOKUP(2,1/(AH53:AH59&lt;&gt;""),AH53:AH59),'[39]Opciones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IF(NOT(ISERROR(MATCH(M60,'[39]Tabla Impacto'!$B$222:$B$224,0))),'[39]Tabla Impacto'!$F$224,M60)</f>
        <v>0</v>
      </c>
      <c r="O60" s="310" t="str">
        <f>IF(OR(N60='[39]Tabla Impacto'!$C$12,N60='[39]Tabla Impacto'!$D$12),"Leve",IF(OR(N60='[39]Tabla Impacto'!$C$13,N60='[39]Tabla Impacto'!$D$13),"Menor",IF(OR(N60='[39]Tabla Impacto'!$C$14,N60='[39]Tabla Impacto'!$D$14),"Moderado",IF(OR(N60='[39]Tabla Impacto'!$C$15,N60='[39]Tabla Impacto'!$D$15),"Mayor",IF(OR(N60='[39]Tabla Impacto'!$C$16,N60='[39]Tabla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IFERROR(LOOKUP(LOOKUP(2,1/(AD60:AD66&lt;&gt;""),AD60:AD66),'[39]Opciones Tratamiento'!$I$2:$I$6,'[39]Opciones Tratamiento'!$J$2:$J$6),"")</f>
        <v/>
      </c>
      <c r="AF60" s="48" t="str">
        <f>+AD60</f>
        <v/>
      </c>
      <c r="AG60" s="224" t="str">
        <f>IFERROR(LOOKUP(LOOKUP(2,1/(AH60:AH66&lt;&gt;""),AH60:AH66),'[39]Opciones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IF(NOT(ISERROR(MATCH(M67,'[39]Tabla Impacto'!$B$222:$B$224,0))),'[39]Tabla Impacto'!$F$224,M67)</f>
        <v>0</v>
      </c>
      <c r="O67" s="310" t="str">
        <f>IF(OR(N67='[39]Tabla Impacto'!$C$12,N67='[39]Tabla Impacto'!$D$12),"Leve",IF(OR(N67='[39]Tabla Impacto'!$C$13,N67='[39]Tabla Impacto'!$D$13),"Menor",IF(OR(N67='[39]Tabla Impacto'!$C$14,N67='[39]Tabla Impacto'!$D$14),"Moderado",IF(OR(N67='[39]Tabla Impacto'!$C$15,N67='[39]Tabla Impacto'!$D$15),"Mayor",IF(OR(N67='[39]Tabla Impacto'!$C$16,N67='[39]Tabla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IFERROR(LOOKUP(LOOKUP(2,1/(AD67:AD73&lt;&gt;""),AD67:AD73),'[39]Opciones Tratamiento'!$I$2:$I$6,'[39]Opciones Tratamiento'!$J$2:$J$6),"")</f>
        <v/>
      </c>
      <c r="AF67" s="48" t="str">
        <f>+AD67</f>
        <v/>
      </c>
      <c r="AG67" s="224" t="str">
        <f>IFERROR(LOOKUP(LOOKUP(2,1/(AH67:AH73&lt;&gt;""),AH67:AH73),'[39]Opciones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IF(NOT(ISERROR(MATCH(M74,'[39]Tabla Impacto'!$B$222:$B$224,0))),'[39]Tabla Impacto'!$F$224,M74)</f>
        <v>0</v>
      </c>
      <c r="O74" s="310" t="str">
        <f>IF(OR(N74='[39]Tabla Impacto'!$C$12,N74='[39]Tabla Impacto'!$D$12),"Leve",IF(OR(N74='[39]Tabla Impacto'!$C$13,N74='[39]Tabla Impacto'!$D$13),"Menor",IF(OR(N74='[39]Tabla Impacto'!$C$14,N74='[39]Tabla Impacto'!$D$14),"Moderado",IF(OR(N74='[39]Tabla Impacto'!$C$15,N74='[39]Tabla Impacto'!$D$15),"Mayor",IF(OR(N74='[39]Tabla Impacto'!$C$16,N74='[39]Tabla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IFERROR(LOOKUP(LOOKUP(2,1/(AD74:AD80&lt;&gt;""),AD74:AD80),'[39]Opciones Tratamiento'!$I$2:$I$6,'[39]Opciones Tratamiento'!$J$2:$J$6),"")</f>
        <v/>
      </c>
      <c r="AF74" s="48" t="str">
        <f>+AD74</f>
        <v/>
      </c>
      <c r="AG74" s="224" t="str">
        <f>IFERROR(LOOKUP(LOOKUP(2,1/(AH74:AH80&lt;&gt;""),AH74:AH80),'[39]Opciones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IF(NOT(ISERROR(MATCH(M81,'[39]Tabla Impacto'!$B$222:$B$224,0))),'[39]Tabla Impacto'!$F$224,M81)</f>
        <v>0</v>
      </c>
      <c r="O81" s="310" t="str">
        <f>IF(OR(N81='[39]Tabla Impacto'!$C$12,N81='[39]Tabla Impacto'!$D$12),"Leve",IF(OR(N81='[39]Tabla Impacto'!$C$13,N81='[39]Tabla Impacto'!$D$13),"Menor",IF(OR(N81='[39]Tabla Impacto'!$C$14,N81='[39]Tabla Impacto'!$D$14),"Moderado",IF(OR(N81='[39]Tabla Impacto'!$C$15,N81='[39]Tabla Impacto'!$D$15),"Mayor",IF(OR(N81='[39]Tabla Impacto'!$C$16,N81='[39]Tabla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IFERROR(LOOKUP(LOOKUP(2,1/(AD81:AD87&lt;&gt;""),AD81:AD87),'[39]Opciones Tratamiento'!$I$2:$I$6,'[39]Opciones Tratamiento'!$J$2:$J$6),"")</f>
        <v/>
      </c>
      <c r="AF81" s="48" t="str">
        <f>+AD81</f>
        <v/>
      </c>
      <c r="AG81" s="224" t="str">
        <f>IFERROR(LOOKUP(LOOKUP(2,1/(AH81:AH87&lt;&gt;""),AH81:AH87),'[39]Opciones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IF(NOT(ISERROR(MATCH(M88,'[39]Tabla Impacto'!$B$222:$B$224,0))),'[39]Tabla Impacto'!$F$224,M88)</f>
        <v>0</v>
      </c>
      <c r="O88" s="310" t="str">
        <f>IF(OR(N88='[39]Tabla Impacto'!$C$12,N88='[39]Tabla Impacto'!$D$12),"Leve",IF(OR(N88='[39]Tabla Impacto'!$C$13,N88='[39]Tabla Impacto'!$D$13),"Menor",IF(OR(N88='[39]Tabla Impacto'!$C$14,N88='[39]Tabla Impacto'!$D$14),"Moderado",IF(OR(N88='[39]Tabla Impacto'!$C$15,N88='[39]Tabla Impacto'!$D$15),"Mayor",IF(OR(N88='[39]Tabla Impacto'!$C$16,N88='[39]Tabla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IFERROR(LOOKUP(LOOKUP(2,1/(AD88:AD94&lt;&gt;""),AD88:AD94),'[39]Opciones Tratamiento'!$I$2:$I$6,'[39]Opciones Tratamiento'!$J$2:$J$6),"")</f>
        <v/>
      </c>
      <c r="AF88" s="48" t="str">
        <f>+AD88</f>
        <v/>
      </c>
      <c r="AG88" s="224" t="str">
        <f>IFERROR(LOOKUP(LOOKUP(2,1/(AH88:AH94&lt;&gt;""),AH88:AH94),'[39]Opciones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MDT9qRGeHu63g5vXZY28cfQ3r6V3qXfTPM3RLUibtzAOBe+Q1spA+7wJqkjZFWmCdF7zo+R2J6MkO0paPASWBg==" saltValue="RnlgvgsxQZE+vkpc+DrE2w==" spinCount="100000" sheet="1" objects="1" scenarios="1"/>
  <mergeCells count="335">
    <mergeCell ref="AP88:AP94"/>
    <mergeCell ref="AQ88:AS94"/>
    <mergeCell ref="F6:M6"/>
    <mergeCell ref="F7:M7"/>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I74:AI80"/>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O53:O59"/>
    <mergeCell ref="P53:P59"/>
    <mergeCell ref="Q53:Q59"/>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AG11:AG17"/>
    <mergeCell ref="A5:E5"/>
    <mergeCell ref="F5:AS5"/>
    <mergeCell ref="A6:E6"/>
    <mergeCell ref="A7:E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K53:K59"/>
    <mergeCell ref="L53:L59"/>
    <mergeCell ref="M53:M59"/>
    <mergeCell ref="K46:K52"/>
    <mergeCell ref="L46:L52"/>
    <mergeCell ref="M46:M52"/>
    <mergeCell ref="N46:N52"/>
    <mergeCell ref="K32:K38"/>
    <mergeCell ref="L32:L38"/>
    <mergeCell ref="M32:M38"/>
    <mergeCell ref="N32:N38"/>
    <mergeCell ref="A60:A66"/>
    <mergeCell ref="C60:C66"/>
    <mergeCell ref="D60:D66"/>
    <mergeCell ref="E60:E66"/>
    <mergeCell ref="F60:F66"/>
    <mergeCell ref="G60:G66"/>
    <mergeCell ref="H60:H66"/>
    <mergeCell ref="I60:I66"/>
    <mergeCell ref="J60:J66"/>
    <mergeCell ref="B11:B94"/>
    <mergeCell ref="H53:H59"/>
    <mergeCell ref="I53:I59"/>
    <mergeCell ref="J53:J59"/>
    <mergeCell ref="A53:A59"/>
    <mergeCell ref="C53:C59"/>
    <mergeCell ref="D53:D59"/>
    <mergeCell ref="E53:E59"/>
    <mergeCell ref="F53:F59"/>
    <mergeCell ref="G53:G59"/>
    <mergeCell ref="A39:A45"/>
    <mergeCell ref="C39:C45"/>
    <mergeCell ref="D39:D45"/>
    <mergeCell ref="E39:E45"/>
    <mergeCell ref="F39:F45"/>
    <mergeCell ref="A46:A52"/>
    <mergeCell ref="C46:C52"/>
    <mergeCell ref="D46:D52"/>
    <mergeCell ref="E46:E52"/>
    <mergeCell ref="F46:F52"/>
    <mergeCell ref="G46:G52"/>
    <mergeCell ref="H46:H52"/>
    <mergeCell ref="I46:I52"/>
    <mergeCell ref="J46:J52"/>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N25:N31"/>
    <mergeCell ref="H25:H31"/>
    <mergeCell ref="I25:I31"/>
    <mergeCell ref="J25:J31"/>
    <mergeCell ref="K25:K31"/>
    <mergeCell ref="L25:L31"/>
    <mergeCell ref="M25:M31"/>
    <mergeCell ref="A25:A31"/>
    <mergeCell ref="C25:C31"/>
    <mergeCell ref="D25:D31"/>
    <mergeCell ref="E25:E31"/>
    <mergeCell ref="F25:F31"/>
    <mergeCell ref="G25:G31"/>
    <mergeCell ref="M18:M24"/>
    <mergeCell ref="N18:N24"/>
    <mergeCell ref="A18:A24"/>
    <mergeCell ref="C18:C24"/>
    <mergeCell ref="D18:D24"/>
    <mergeCell ref="E18:E24"/>
    <mergeCell ref="F18:F24"/>
    <mergeCell ref="G18:G24"/>
    <mergeCell ref="H18:H24"/>
    <mergeCell ref="I18:I24"/>
    <mergeCell ref="J18:J24"/>
    <mergeCell ref="K18:K24"/>
    <mergeCell ref="L18:L24"/>
    <mergeCell ref="A11:A17"/>
    <mergeCell ref="C11:C17"/>
    <mergeCell ref="D11:D17"/>
    <mergeCell ref="E11:E17"/>
    <mergeCell ref="L11:L17"/>
    <mergeCell ref="M11:M17"/>
    <mergeCell ref="N11:N17"/>
    <mergeCell ref="F11:F17"/>
    <mergeCell ref="AI9:AI10"/>
    <mergeCell ref="G11:G17"/>
    <mergeCell ref="H11:H17"/>
    <mergeCell ref="I11:I17"/>
    <mergeCell ref="J11:J17"/>
    <mergeCell ref="K11:K17"/>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Q9:Q10"/>
    <mergeCell ref="R9:R10"/>
    <mergeCell ref="S9:S10"/>
    <mergeCell ref="T9:T10"/>
    <mergeCell ref="AD9:AD10"/>
    <mergeCell ref="AE9:AE10"/>
    <mergeCell ref="AF9:AF10"/>
    <mergeCell ref="AG9:AG10"/>
    <mergeCell ref="C1:Q1"/>
    <mergeCell ref="R1:AO4"/>
    <mergeCell ref="AP1:AS1"/>
    <mergeCell ref="C2:Q2"/>
    <mergeCell ref="AP2:AS2"/>
    <mergeCell ref="C3:Q3"/>
    <mergeCell ref="AP3:AS3"/>
    <mergeCell ref="C4:Q4"/>
    <mergeCell ref="AP4:AS4"/>
  </mergeCells>
  <conditionalFormatting sqref="AG81">
    <cfRule type="cellIs" dxfId="3131" priority="6" operator="equal">
      <formula>"Catastrófico"</formula>
    </cfRule>
    <cfRule type="cellIs" dxfId="3130" priority="7" operator="equal">
      <formula>"Mayor"</formula>
    </cfRule>
    <cfRule type="cellIs" dxfId="3129" priority="8" operator="equal">
      <formula>"Moderado"</formula>
    </cfRule>
    <cfRule type="cellIs" dxfId="3128" priority="9" operator="equal">
      <formula>"Menor"</formula>
    </cfRule>
    <cfRule type="cellIs" dxfId="3127" priority="10" operator="equal">
      <formula>"Leve"</formula>
    </cfRule>
  </conditionalFormatting>
  <conditionalFormatting sqref="AG88">
    <cfRule type="cellIs" dxfId="3126" priority="1" operator="equal">
      <formula>"Catastrófico"</formula>
    </cfRule>
    <cfRule type="cellIs" dxfId="3125" priority="2" operator="equal">
      <formula>"Mayor"</formula>
    </cfRule>
    <cfRule type="cellIs" dxfId="3124" priority="3" operator="equal">
      <formula>"Moderado"</formula>
    </cfRule>
    <cfRule type="cellIs" dxfId="3123" priority="4" operator="equal">
      <formula>"Menor"</formula>
    </cfRule>
    <cfRule type="cellIs" dxfId="3122" priority="5" operator="equal">
      <formula>"Leve"</formula>
    </cfRule>
  </conditionalFormatting>
  <conditionalFormatting sqref="K11">
    <cfRule type="cellIs" dxfId="3121" priority="339" operator="equal">
      <formula>"Muy Alta"</formula>
    </cfRule>
    <cfRule type="cellIs" dxfId="3120" priority="340" operator="equal">
      <formula>"Alta"</formula>
    </cfRule>
    <cfRule type="cellIs" dxfId="3119" priority="341" operator="equal">
      <formula>"Media"</formula>
    </cfRule>
    <cfRule type="cellIs" dxfId="3118" priority="342" operator="equal">
      <formula>"Baja"</formula>
    </cfRule>
    <cfRule type="cellIs" dxfId="3117" priority="343" operator="equal">
      <formula>"Muy Baja"</formula>
    </cfRule>
  </conditionalFormatting>
  <conditionalFormatting sqref="K18">
    <cfRule type="cellIs" dxfId="3116" priority="310" operator="equal">
      <formula>"Muy Alta"</formula>
    </cfRule>
    <cfRule type="cellIs" dxfId="3115" priority="311" operator="equal">
      <formula>"Alta"</formula>
    </cfRule>
    <cfRule type="cellIs" dxfId="3114" priority="312" operator="equal">
      <formula>"Media"</formula>
    </cfRule>
    <cfRule type="cellIs" dxfId="3113" priority="313" operator="equal">
      <formula>"Baja"</formula>
    </cfRule>
    <cfRule type="cellIs" dxfId="3112" priority="314" operator="equal">
      <formula>"Muy Baja"</formula>
    </cfRule>
  </conditionalFormatting>
  <conditionalFormatting sqref="K25">
    <cfRule type="cellIs" dxfId="3111" priority="281" operator="equal">
      <formula>"Muy Alta"</formula>
    </cfRule>
    <cfRule type="cellIs" dxfId="3110" priority="282" operator="equal">
      <formula>"Alta"</formula>
    </cfRule>
    <cfRule type="cellIs" dxfId="3109" priority="283" operator="equal">
      <formula>"Media"</formula>
    </cfRule>
    <cfRule type="cellIs" dxfId="3108" priority="284" operator="equal">
      <formula>"Baja"</formula>
    </cfRule>
    <cfRule type="cellIs" dxfId="3107" priority="285" operator="equal">
      <formula>"Muy Baja"</formula>
    </cfRule>
  </conditionalFormatting>
  <conditionalFormatting sqref="K32">
    <cfRule type="cellIs" dxfId="3106" priority="252" operator="equal">
      <formula>"Muy Alta"</formula>
    </cfRule>
    <cfRule type="cellIs" dxfId="3105" priority="253" operator="equal">
      <formula>"Alta"</formula>
    </cfRule>
    <cfRule type="cellIs" dxfId="3104" priority="254" operator="equal">
      <formula>"Media"</formula>
    </cfRule>
    <cfRule type="cellIs" dxfId="3103" priority="255" operator="equal">
      <formula>"Baja"</formula>
    </cfRule>
    <cfRule type="cellIs" dxfId="3102" priority="256" operator="equal">
      <formula>"Muy Baja"</formula>
    </cfRule>
  </conditionalFormatting>
  <conditionalFormatting sqref="K39">
    <cfRule type="cellIs" dxfId="3101" priority="223" operator="equal">
      <formula>"Muy Alta"</formula>
    </cfRule>
    <cfRule type="cellIs" dxfId="3100" priority="224" operator="equal">
      <formula>"Alta"</formula>
    </cfRule>
    <cfRule type="cellIs" dxfId="3099" priority="225" operator="equal">
      <formula>"Media"</formula>
    </cfRule>
    <cfRule type="cellIs" dxfId="3098" priority="226" operator="equal">
      <formula>"Baja"</formula>
    </cfRule>
    <cfRule type="cellIs" dxfId="3097" priority="227" operator="equal">
      <formula>"Muy Baja"</formula>
    </cfRule>
  </conditionalFormatting>
  <conditionalFormatting sqref="K46">
    <cfRule type="cellIs" dxfId="3096" priority="194" operator="equal">
      <formula>"Muy Alta"</formula>
    </cfRule>
    <cfRule type="cellIs" dxfId="3095" priority="195" operator="equal">
      <formula>"Alta"</formula>
    </cfRule>
    <cfRule type="cellIs" dxfId="3094" priority="196" operator="equal">
      <formula>"Media"</formula>
    </cfRule>
    <cfRule type="cellIs" dxfId="3093" priority="197" operator="equal">
      <formula>"Baja"</formula>
    </cfRule>
    <cfRule type="cellIs" dxfId="3092" priority="198" operator="equal">
      <formula>"Muy Baja"</formula>
    </cfRule>
  </conditionalFormatting>
  <conditionalFormatting sqref="K53">
    <cfRule type="cellIs" dxfId="3091" priority="165" operator="equal">
      <formula>"Muy Alta"</formula>
    </cfRule>
    <cfRule type="cellIs" dxfId="3090" priority="166" operator="equal">
      <formula>"Alta"</formula>
    </cfRule>
    <cfRule type="cellIs" dxfId="3089" priority="167" operator="equal">
      <formula>"Media"</formula>
    </cfRule>
    <cfRule type="cellIs" dxfId="3088" priority="168" operator="equal">
      <formula>"Baja"</formula>
    </cfRule>
    <cfRule type="cellIs" dxfId="3087" priority="169" operator="equal">
      <formula>"Muy Baja"</formula>
    </cfRule>
  </conditionalFormatting>
  <conditionalFormatting sqref="K60">
    <cfRule type="cellIs" dxfId="3086" priority="136" operator="equal">
      <formula>"Muy Alta"</formula>
    </cfRule>
    <cfRule type="cellIs" dxfId="3085" priority="137" operator="equal">
      <formula>"Alta"</formula>
    </cfRule>
    <cfRule type="cellIs" dxfId="3084" priority="138" operator="equal">
      <formula>"Media"</formula>
    </cfRule>
    <cfRule type="cellIs" dxfId="3083" priority="139" operator="equal">
      <formula>"Baja"</formula>
    </cfRule>
    <cfRule type="cellIs" dxfId="3082" priority="140" operator="equal">
      <formula>"Muy Baja"</formula>
    </cfRule>
  </conditionalFormatting>
  <conditionalFormatting sqref="K67">
    <cfRule type="cellIs" dxfId="3081" priority="107" operator="equal">
      <formula>"Muy Alta"</formula>
    </cfRule>
    <cfRule type="cellIs" dxfId="3080" priority="108" operator="equal">
      <formula>"Alta"</formula>
    </cfRule>
    <cfRule type="cellIs" dxfId="3079" priority="109" operator="equal">
      <formula>"Media"</formula>
    </cfRule>
    <cfRule type="cellIs" dxfId="3078" priority="110" operator="equal">
      <formula>"Baja"</formula>
    </cfRule>
    <cfRule type="cellIs" dxfId="3077" priority="111" operator="equal">
      <formula>"Muy Baja"</formula>
    </cfRule>
  </conditionalFormatting>
  <conditionalFormatting sqref="K74">
    <cfRule type="cellIs" dxfId="3076" priority="78" operator="equal">
      <formula>"Muy Alta"</formula>
    </cfRule>
    <cfRule type="cellIs" dxfId="3075" priority="79" operator="equal">
      <formula>"Alta"</formula>
    </cfRule>
    <cfRule type="cellIs" dxfId="3074" priority="80" operator="equal">
      <formula>"Media"</formula>
    </cfRule>
    <cfRule type="cellIs" dxfId="3073" priority="81" operator="equal">
      <formula>"Baja"</formula>
    </cfRule>
    <cfRule type="cellIs" dxfId="3072" priority="82" operator="equal">
      <formula>"Muy Baja"</formula>
    </cfRule>
  </conditionalFormatting>
  <conditionalFormatting sqref="K81">
    <cfRule type="cellIs" dxfId="3071" priority="49" operator="equal">
      <formula>"Muy Alta"</formula>
    </cfRule>
    <cfRule type="cellIs" dxfId="3070" priority="50" operator="equal">
      <formula>"Alta"</formula>
    </cfRule>
    <cfRule type="cellIs" dxfId="3069" priority="51" operator="equal">
      <formula>"Media"</formula>
    </cfRule>
    <cfRule type="cellIs" dxfId="3068" priority="52" operator="equal">
      <formula>"Baja"</formula>
    </cfRule>
    <cfRule type="cellIs" dxfId="3067" priority="53" operator="equal">
      <formula>"Muy Baja"</formula>
    </cfRule>
  </conditionalFormatting>
  <conditionalFormatting sqref="K88">
    <cfRule type="cellIs" dxfId="3066" priority="29" operator="equal">
      <formula>"Muy Alta"</formula>
    </cfRule>
    <cfRule type="cellIs" dxfId="3065" priority="30" operator="equal">
      <formula>"Alta"</formula>
    </cfRule>
    <cfRule type="cellIs" dxfId="3064" priority="31" operator="equal">
      <formula>"Media"</formula>
    </cfRule>
    <cfRule type="cellIs" dxfId="3063" priority="32" operator="equal">
      <formula>"Baja"</formula>
    </cfRule>
    <cfRule type="cellIs" dxfId="3062" priority="33" operator="equal">
      <formula>"Muy Baja"</formula>
    </cfRule>
  </conditionalFormatting>
  <conditionalFormatting sqref="N11">
    <cfRule type="containsText" dxfId="3061" priority="320" operator="containsText" text="❌">
      <formula>NOT(ISERROR(SEARCH("❌",N11)))</formula>
    </cfRule>
  </conditionalFormatting>
  <conditionalFormatting sqref="N18">
    <cfRule type="containsText" dxfId="3060" priority="291" operator="containsText" text="❌">
      <formula>NOT(ISERROR(SEARCH("❌",N18)))</formula>
    </cfRule>
  </conditionalFormatting>
  <conditionalFormatting sqref="N25">
    <cfRule type="containsText" dxfId="3059" priority="262" operator="containsText" text="❌">
      <formula>NOT(ISERROR(SEARCH("❌",N25)))</formula>
    </cfRule>
  </conditionalFormatting>
  <conditionalFormatting sqref="N32">
    <cfRule type="containsText" dxfId="3058" priority="233" operator="containsText" text="❌">
      <formula>NOT(ISERROR(SEARCH("❌",N32)))</formula>
    </cfRule>
  </conditionalFormatting>
  <conditionalFormatting sqref="N39">
    <cfRule type="containsText" dxfId="3057" priority="204" operator="containsText" text="❌">
      <formula>NOT(ISERROR(SEARCH("❌",N39)))</formula>
    </cfRule>
  </conditionalFormatting>
  <conditionalFormatting sqref="N46">
    <cfRule type="containsText" dxfId="3056" priority="175" operator="containsText" text="❌">
      <formula>NOT(ISERROR(SEARCH("❌",N46)))</formula>
    </cfRule>
  </conditionalFormatting>
  <conditionalFormatting sqref="N53">
    <cfRule type="containsText" dxfId="3055" priority="146" operator="containsText" text="❌">
      <formula>NOT(ISERROR(SEARCH("❌",N53)))</formula>
    </cfRule>
  </conditionalFormatting>
  <conditionalFormatting sqref="N60">
    <cfRule type="containsText" dxfId="3054" priority="117" operator="containsText" text="❌">
      <formula>NOT(ISERROR(SEARCH("❌",N60)))</formula>
    </cfRule>
  </conditionalFormatting>
  <conditionalFormatting sqref="N67">
    <cfRule type="containsText" dxfId="3053" priority="88" operator="containsText" text="❌">
      <formula>NOT(ISERROR(SEARCH("❌",N67)))</formula>
    </cfRule>
  </conditionalFormatting>
  <conditionalFormatting sqref="N74">
    <cfRule type="containsText" dxfId="3052" priority="59" operator="containsText" text="❌">
      <formula>NOT(ISERROR(SEARCH("❌",N74)))</formula>
    </cfRule>
  </conditionalFormatting>
  <conditionalFormatting sqref="N81">
    <cfRule type="containsText" dxfId="3051" priority="39" operator="containsText" text="❌">
      <formula>NOT(ISERROR(SEARCH("❌",N81)))</formula>
    </cfRule>
  </conditionalFormatting>
  <conditionalFormatting sqref="N88">
    <cfRule type="containsText" dxfId="3050" priority="19" operator="containsText" text="❌">
      <formula>NOT(ISERROR(SEARCH("❌",N88)))</formula>
    </cfRule>
  </conditionalFormatting>
  <conditionalFormatting sqref="O11">
    <cfRule type="cellIs" dxfId="3049" priority="344" operator="equal">
      <formula>"Catastrófico"</formula>
    </cfRule>
    <cfRule type="cellIs" dxfId="3048" priority="345" operator="equal">
      <formula>"Mayor"</formula>
    </cfRule>
    <cfRule type="cellIs" dxfId="3047" priority="346" operator="equal">
      <formula>"Moderado"</formula>
    </cfRule>
    <cfRule type="cellIs" dxfId="3046" priority="347" operator="equal">
      <formula>"Menor"</formula>
    </cfRule>
    <cfRule type="cellIs" dxfId="3045" priority="348" operator="equal">
      <formula>"Leve"</formula>
    </cfRule>
  </conditionalFormatting>
  <conditionalFormatting sqref="O18">
    <cfRule type="cellIs" dxfId="3044" priority="315" operator="equal">
      <formula>"Catastrófico"</formula>
    </cfRule>
    <cfRule type="cellIs" dxfId="3043" priority="316" operator="equal">
      <formula>"Mayor"</formula>
    </cfRule>
    <cfRule type="cellIs" dxfId="3042" priority="317" operator="equal">
      <formula>"Moderado"</formula>
    </cfRule>
    <cfRule type="cellIs" dxfId="3041" priority="318" operator="equal">
      <formula>"Menor"</formula>
    </cfRule>
    <cfRule type="cellIs" dxfId="3040" priority="319" operator="equal">
      <formula>"Leve"</formula>
    </cfRule>
  </conditionalFormatting>
  <conditionalFormatting sqref="O25">
    <cfRule type="cellIs" dxfId="3039" priority="286" operator="equal">
      <formula>"Catastrófico"</formula>
    </cfRule>
    <cfRule type="cellIs" dxfId="3038" priority="287" operator="equal">
      <formula>"Mayor"</formula>
    </cfRule>
    <cfRule type="cellIs" dxfId="3037" priority="288" operator="equal">
      <formula>"Moderado"</formula>
    </cfRule>
    <cfRule type="cellIs" dxfId="3036" priority="289" operator="equal">
      <formula>"Menor"</formula>
    </cfRule>
    <cfRule type="cellIs" dxfId="3035" priority="290" operator="equal">
      <formula>"Leve"</formula>
    </cfRule>
  </conditionalFormatting>
  <conditionalFormatting sqref="O32">
    <cfRule type="cellIs" dxfId="3034" priority="257" operator="equal">
      <formula>"Catastrófico"</formula>
    </cfRule>
    <cfRule type="cellIs" dxfId="3033" priority="258" operator="equal">
      <formula>"Mayor"</formula>
    </cfRule>
    <cfRule type="cellIs" dxfId="3032" priority="259" operator="equal">
      <formula>"Moderado"</formula>
    </cfRule>
    <cfRule type="cellIs" dxfId="3031" priority="260" operator="equal">
      <formula>"Menor"</formula>
    </cfRule>
    <cfRule type="cellIs" dxfId="3030" priority="261" operator="equal">
      <formula>"Leve"</formula>
    </cfRule>
  </conditionalFormatting>
  <conditionalFormatting sqref="O39">
    <cfRule type="cellIs" dxfId="3029" priority="228" operator="equal">
      <formula>"Catastrófico"</formula>
    </cfRule>
    <cfRule type="cellIs" dxfId="3028" priority="229" operator="equal">
      <formula>"Mayor"</formula>
    </cfRule>
    <cfRule type="cellIs" dxfId="3027" priority="230" operator="equal">
      <formula>"Moderado"</formula>
    </cfRule>
    <cfRule type="cellIs" dxfId="3026" priority="231" operator="equal">
      <formula>"Menor"</formula>
    </cfRule>
    <cfRule type="cellIs" dxfId="3025" priority="232" operator="equal">
      <formula>"Leve"</formula>
    </cfRule>
  </conditionalFormatting>
  <conditionalFormatting sqref="O46">
    <cfRule type="cellIs" dxfId="3024" priority="199" operator="equal">
      <formula>"Catastrófico"</formula>
    </cfRule>
    <cfRule type="cellIs" dxfId="3023" priority="200" operator="equal">
      <formula>"Mayor"</formula>
    </cfRule>
    <cfRule type="cellIs" dxfId="3022" priority="201" operator="equal">
      <formula>"Moderado"</formula>
    </cfRule>
    <cfRule type="cellIs" dxfId="3021" priority="202" operator="equal">
      <formula>"Menor"</formula>
    </cfRule>
    <cfRule type="cellIs" dxfId="3020" priority="203" operator="equal">
      <formula>"Leve"</formula>
    </cfRule>
  </conditionalFormatting>
  <conditionalFormatting sqref="O53">
    <cfRule type="cellIs" dxfId="3019" priority="170" operator="equal">
      <formula>"Catastrófico"</formula>
    </cfRule>
    <cfRule type="cellIs" dxfId="3018" priority="171" operator="equal">
      <formula>"Mayor"</formula>
    </cfRule>
    <cfRule type="cellIs" dxfId="3017" priority="172" operator="equal">
      <formula>"Moderado"</formula>
    </cfRule>
    <cfRule type="cellIs" dxfId="3016" priority="173" operator="equal">
      <formula>"Menor"</formula>
    </cfRule>
    <cfRule type="cellIs" dxfId="3015" priority="174" operator="equal">
      <formula>"Leve"</formula>
    </cfRule>
  </conditionalFormatting>
  <conditionalFormatting sqref="O60">
    <cfRule type="cellIs" dxfId="3014" priority="141" operator="equal">
      <formula>"Catastrófico"</formula>
    </cfRule>
    <cfRule type="cellIs" dxfId="3013" priority="142" operator="equal">
      <formula>"Mayor"</formula>
    </cfRule>
    <cfRule type="cellIs" dxfId="3012" priority="143" operator="equal">
      <formula>"Moderado"</formula>
    </cfRule>
    <cfRule type="cellIs" dxfId="3011" priority="144" operator="equal">
      <formula>"Menor"</formula>
    </cfRule>
    <cfRule type="cellIs" dxfId="3010" priority="145" operator="equal">
      <formula>"Leve"</formula>
    </cfRule>
  </conditionalFormatting>
  <conditionalFormatting sqref="O67">
    <cfRule type="cellIs" dxfId="3009" priority="112" operator="equal">
      <formula>"Catastrófico"</formula>
    </cfRule>
    <cfRule type="cellIs" dxfId="3008" priority="113" operator="equal">
      <formula>"Mayor"</formula>
    </cfRule>
    <cfRule type="cellIs" dxfId="3007" priority="114" operator="equal">
      <formula>"Moderado"</formula>
    </cfRule>
    <cfRule type="cellIs" dxfId="3006" priority="115" operator="equal">
      <formula>"Menor"</formula>
    </cfRule>
    <cfRule type="cellIs" dxfId="3005" priority="116" operator="equal">
      <formula>"Leve"</formula>
    </cfRule>
  </conditionalFormatting>
  <conditionalFormatting sqref="O74">
    <cfRule type="cellIs" dxfId="3004" priority="83" operator="equal">
      <formula>"Catastrófico"</formula>
    </cfRule>
    <cfRule type="cellIs" dxfId="3003" priority="84" operator="equal">
      <formula>"Mayor"</formula>
    </cfRule>
    <cfRule type="cellIs" dxfId="3002" priority="85" operator="equal">
      <formula>"Moderado"</formula>
    </cfRule>
    <cfRule type="cellIs" dxfId="3001" priority="86" operator="equal">
      <formula>"Menor"</formula>
    </cfRule>
    <cfRule type="cellIs" dxfId="3000" priority="87" operator="equal">
      <formula>"Leve"</formula>
    </cfRule>
  </conditionalFormatting>
  <conditionalFormatting sqref="O81">
    <cfRule type="cellIs" dxfId="2999" priority="54" operator="equal">
      <formula>"Catastrófico"</formula>
    </cfRule>
    <cfRule type="cellIs" dxfId="2998" priority="55" operator="equal">
      <formula>"Mayor"</formula>
    </cfRule>
    <cfRule type="cellIs" dxfId="2997" priority="56" operator="equal">
      <formula>"Moderado"</formula>
    </cfRule>
    <cfRule type="cellIs" dxfId="2996" priority="57" operator="equal">
      <formula>"Menor"</formula>
    </cfRule>
    <cfRule type="cellIs" dxfId="2995" priority="58" operator="equal">
      <formula>"Leve"</formula>
    </cfRule>
  </conditionalFormatting>
  <conditionalFormatting sqref="O88">
    <cfRule type="cellIs" dxfId="2994" priority="34" operator="equal">
      <formula>"Catastrófico"</formula>
    </cfRule>
    <cfRule type="cellIs" dxfId="2993" priority="35" operator="equal">
      <formula>"Mayor"</formula>
    </cfRule>
    <cfRule type="cellIs" dxfId="2992" priority="36" operator="equal">
      <formula>"Moderado"</formula>
    </cfRule>
    <cfRule type="cellIs" dxfId="2991" priority="37" operator="equal">
      <formula>"Menor"</formula>
    </cfRule>
    <cfRule type="cellIs" dxfId="2990" priority="38" operator="equal">
      <formula>"Leve"</formula>
    </cfRule>
  </conditionalFormatting>
  <conditionalFormatting sqref="Q11">
    <cfRule type="cellIs" dxfId="2989" priority="335" operator="equal">
      <formula>"Extremo"</formula>
    </cfRule>
    <cfRule type="cellIs" dxfId="2988" priority="336" operator="equal">
      <formula>"Alto"</formula>
    </cfRule>
    <cfRule type="cellIs" dxfId="2987" priority="337" operator="equal">
      <formula>"Moderado"</formula>
    </cfRule>
    <cfRule type="cellIs" dxfId="2986" priority="338" operator="equal">
      <formula>"Bajo"</formula>
    </cfRule>
  </conditionalFormatting>
  <conditionalFormatting sqref="Q18">
    <cfRule type="cellIs" dxfId="2985" priority="306" operator="equal">
      <formula>"Extremo"</formula>
    </cfRule>
    <cfRule type="cellIs" dxfId="2984" priority="307" operator="equal">
      <formula>"Alto"</formula>
    </cfRule>
    <cfRule type="cellIs" dxfId="2983" priority="308" operator="equal">
      <formula>"Moderado"</formula>
    </cfRule>
    <cfRule type="cellIs" dxfId="2982" priority="309" operator="equal">
      <formula>"Bajo"</formula>
    </cfRule>
  </conditionalFormatting>
  <conditionalFormatting sqref="Q25">
    <cfRule type="cellIs" dxfId="2981" priority="277" operator="equal">
      <formula>"Extremo"</formula>
    </cfRule>
    <cfRule type="cellIs" dxfId="2980" priority="278" operator="equal">
      <formula>"Alto"</formula>
    </cfRule>
    <cfRule type="cellIs" dxfId="2979" priority="279" operator="equal">
      <formula>"Moderado"</formula>
    </cfRule>
    <cfRule type="cellIs" dxfId="2978" priority="280" operator="equal">
      <formula>"Bajo"</formula>
    </cfRule>
  </conditionalFormatting>
  <conditionalFormatting sqref="Q32">
    <cfRule type="cellIs" dxfId="2977" priority="248" operator="equal">
      <formula>"Extremo"</formula>
    </cfRule>
    <cfRule type="cellIs" dxfId="2976" priority="249" operator="equal">
      <formula>"Alto"</formula>
    </cfRule>
    <cfRule type="cellIs" dxfId="2975" priority="250" operator="equal">
      <formula>"Moderado"</formula>
    </cfRule>
    <cfRule type="cellIs" dxfId="2974" priority="251" operator="equal">
      <formula>"Bajo"</formula>
    </cfRule>
  </conditionalFormatting>
  <conditionalFormatting sqref="Q39">
    <cfRule type="cellIs" dxfId="2973" priority="219" operator="equal">
      <formula>"Extremo"</formula>
    </cfRule>
    <cfRule type="cellIs" dxfId="2972" priority="220" operator="equal">
      <formula>"Alto"</formula>
    </cfRule>
    <cfRule type="cellIs" dxfId="2971" priority="221" operator="equal">
      <formula>"Moderado"</formula>
    </cfRule>
    <cfRule type="cellIs" dxfId="2970" priority="222" operator="equal">
      <formula>"Bajo"</formula>
    </cfRule>
  </conditionalFormatting>
  <conditionalFormatting sqref="Q46">
    <cfRule type="cellIs" dxfId="2969" priority="190" operator="equal">
      <formula>"Extremo"</formula>
    </cfRule>
    <cfRule type="cellIs" dxfId="2968" priority="191" operator="equal">
      <formula>"Alto"</formula>
    </cfRule>
    <cfRule type="cellIs" dxfId="2967" priority="192" operator="equal">
      <formula>"Moderado"</formula>
    </cfRule>
    <cfRule type="cellIs" dxfId="2966" priority="193" operator="equal">
      <formula>"Bajo"</formula>
    </cfRule>
  </conditionalFormatting>
  <conditionalFormatting sqref="Q53">
    <cfRule type="cellIs" dxfId="2965" priority="161" operator="equal">
      <formula>"Extremo"</formula>
    </cfRule>
    <cfRule type="cellIs" dxfId="2964" priority="162" operator="equal">
      <formula>"Alto"</formula>
    </cfRule>
    <cfRule type="cellIs" dxfId="2963" priority="163" operator="equal">
      <formula>"Moderado"</formula>
    </cfRule>
    <cfRule type="cellIs" dxfId="2962" priority="164" operator="equal">
      <formula>"Bajo"</formula>
    </cfRule>
  </conditionalFormatting>
  <conditionalFormatting sqref="Q60">
    <cfRule type="cellIs" dxfId="2961" priority="132" operator="equal">
      <formula>"Extremo"</formula>
    </cfRule>
    <cfRule type="cellIs" dxfId="2960" priority="133" operator="equal">
      <formula>"Alto"</formula>
    </cfRule>
    <cfRule type="cellIs" dxfId="2959" priority="134" operator="equal">
      <formula>"Moderado"</formula>
    </cfRule>
    <cfRule type="cellIs" dxfId="2958" priority="135" operator="equal">
      <formula>"Bajo"</formula>
    </cfRule>
  </conditionalFormatting>
  <conditionalFormatting sqref="Q67">
    <cfRule type="cellIs" dxfId="2957" priority="103" operator="equal">
      <formula>"Extremo"</formula>
    </cfRule>
    <cfRule type="cellIs" dxfId="2956" priority="104" operator="equal">
      <formula>"Alto"</formula>
    </cfRule>
    <cfRule type="cellIs" dxfId="2955" priority="105" operator="equal">
      <formula>"Moderado"</formula>
    </cfRule>
    <cfRule type="cellIs" dxfId="2954" priority="106" operator="equal">
      <formula>"Bajo"</formula>
    </cfRule>
  </conditionalFormatting>
  <conditionalFormatting sqref="Q74">
    <cfRule type="cellIs" dxfId="2953" priority="74" operator="equal">
      <formula>"Extremo"</formula>
    </cfRule>
    <cfRule type="cellIs" dxfId="2952" priority="75" operator="equal">
      <formula>"Alto"</formula>
    </cfRule>
    <cfRule type="cellIs" dxfId="2951" priority="76" operator="equal">
      <formula>"Moderado"</formula>
    </cfRule>
    <cfRule type="cellIs" dxfId="2950" priority="77" operator="equal">
      <formula>"Bajo"</formula>
    </cfRule>
  </conditionalFormatting>
  <conditionalFormatting sqref="Q81">
    <cfRule type="cellIs" dxfId="2949" priority="45" operator="equal">
      <formula>"Extremo"</formula>
    </cfRule>
    <cfRule type="cellIs" dxfId="2948" priority="46" operator="equal">
      <formula>"Alto"</formula>
    </cfRule>
    <cfRule type="cellIs" dxfId="2947" priority="47" operator="equal">
      <formula>"Moderado"</formula>
    </cfRule>
    <cfRule type="cellIs" dxfId="2946" priority="48" operator="equal">
      <formula>"Bajo"</formula>
    </cfRule>
  </conditionalFormatting>
  <conditionalFormatting sqref="Q88">
    <cfRule type="cellIs" dxfId="2945" priority="25" operator="equal">
      <formula>"Extremo"</formula>
    </cfRule>
    <cfRule type="cellIs" dxfId="2944" priority="26" operator="equal">
      <formula>"Alto"</formula>
    </cfRule>
    <cfRule type="cellIs" dxfId="2943" priority="27" operator="equal">
      <formula>"Moderado"</formula>
    </cfRule>
    <cfRule type="cellIs" dxfId="2942" priority="28" operator="equal">
      <formula>"Bajo"</formula>
    </cfRule>
  </conditionalFormatting>
  <conditionalFormatting sqref="AE11">
    <cfRule type="cellIs" dxfId="2941" priority="330" operator="equal">
      <formula>"Muy Alta"</formula>
    </cfRule>
    <cfRule type="cellIs" dxfId="2940" priority="331" operator="equal">
      <formula>"Alta"</formula>
    </cfRule>
    <cfRule type="cellIs" dxfId="2939" priority="332" operator="equal">
      <formula>"Media"</formula>
    </cfRule>
    <cfRule type="cellIs" dxfId="2938" priority="333" operator="equal">
      <formula>"Baja"</formula>
    </cfRule>
    <cfRule type="cellIs" dxfId="2937" priority="334" operator="equal">
      <formula>"Muy Baja"</formula>
    </cfRule>
  </conditionalFormatting>
  <conditionalFormatting sqref="AE18">
    <cfRule type="cellIs" dxfId="2936" priority="301" operator="equal">
      <formula>"Muy Alta"</formula>
    </cfRule>
    <cfRule type="cellIs" dxfId="2935" priority="302" operator="equal">
      <formula>"Alta"</formula>
    </cfRule>
    <cfRule type="cellIs" dxfId="2934" priority="303" operator="equal">
      <formula>"Media"</formula>
    </cfRule>
    <cfRule type="cellIs" dxfId="2933" priority="304" operator="equal">
      <formula>"Baja"</formula>
    </cfRule>
    <cfRule type="cellIs" dxfId="2932" priority="305" operator="equal">
      <formula>"Muy Baja"</formula>
    </cfRule>
  </conditionalFormatting>
  <conditionalFormatting sqref="AE25">
    <cfRule type="cellIs" dxfId="2931" priority="272" operator="equal">
      <formula>"Muy Alta"</formula>
    </cfRule>
    <cfRule type="cellIs" dxfId="2930" priority="273" operator="equal">
      <formula>"Alta"</formula>
    </cfRule>
    <cfRule type="cellIs" dxfId="2929" priority="274" operator="equal">
      <formula>"Media"</formula>
    </cfRule>
    <cfRule type="cellIs" dxfId="2928" priority="275" operator="equal">
      <formula>"Baja"</formula>
    </cfRule>
    <cfRule type="cellIs" dxfId="2927" priority="276" operator="equal">
      <formula>"Muy Baja"</formula>
    </cfRule>
  </conditionalFormatting>
  <conditionalFormatting sqref="AE32">
    <cfRule type="cellIs" dxfId="2926" priority="243" operator="equal">
      <formula>"Muy Alta"</formula>
    </cfRule>
    <cfRule type="cellIs" dxfId="2925" priority="244" operator="equal">
      <formula>"Alta"</formula>
    </cfRule>
    <cfRule type="cellIs" dxfId="2924" priority="245" operator="equal">
      <formula>"Media"</formula>
    </cfRule>
    <cfRule type="cellIs" dxfId="2923" priority="246" operator="equal">
      <formula>"Baja"</formula>
    </cfRule>
    <cfRule type="cellIs" dxfId="2922" priority="247" operator="equal">
      <formula>"Muy Baja"</formula>
    </cfRule>
  </conditionalFormatting>
  <conditionalFormatting sqref="AE39">
    <cfRule type="cellIs" dxfId="2921" priority="214" operator="equal">
      <formula>"Muy Alta"</formula>
    </cfRule>
    <cfRule type="cellIs" dxfId="2920" priority="215" operator="equal">
      <formula>"Alta"</formula>
    </cfRule>
    <cfRule type="cellIs" dxfId="2919" priority="216" operator="equal">
      <formula>"Media"</formula>
    </cfRule>
    <cfRule type="cellIs" dxfId="2918" priority="217" operator="equal">
      <formula>"Baja"</formula>
    </cfRule>
    <cfRule type="cellIs" dxfId="2917" priority="218" operator="equal">
      <formula>"Muy Baja"</formula>
    </cfRule>
  </conditionalFormatting>
  <conditionalFormatting sqref="AE46">
    <cfRule type="cellIs" dxfId="2916" priority="185" operator="equal">
      <formula>"Muy Alta"</formula>
    </cfRule>
    <cfRule type="cellIs" dxfId="2915" priority="186" operator="equal">
      <formula>"Alta"</formula>
    </cfRule>
    <cfRule type="cellIs" dxfId="2914" priority="187" operator="equal">
      <formula>"Media"</formula>
    </cfRule>
    <cfRule type="cellIs" dxfId="2913" priority="188" operator="equal">
      <formula>"Baja"</formula>
    </cfRule>
    <cfRule type="cellIs" dxfId="2912" priority="189" operator="equal">
      <formula>"Muy Baja"</formula>
    </cfRule>
  </conditionalFormatting>
  <conditionalFormatting sqref="AE53">
    <cfRule type="cellIs" dxfId="2911" priority="156" operator="equal">
      <formula>"Muy Alta"</formula>
    </cfRule>
    <cfRule type="cellIs" dxfId="2910" priority="157" operator="equal">
      <formula>"Alta"</formula>
    </cfRule>
    <cfRule type="cellIs" dxfId="2909" priority="158" operator="equal">
      <formula>"Media"</formula>
    </cfRule>
    <cfRule type="cellIs" dxfId="2908" priority="159" operator="equal">
      <formula>"Baja"</formula>
    </cfRule>
    <cfRule type="cellIs" dxfId="2907" priority="160" operator="equal">
      <formula>"Muy Baja"</formula>
    </cfRule>
  </conditionalFormatting>
  <conditionalFormatting sqref="AE60">
    <cfRule type="cellIs" dxfId="2906" priority="127" operator="equal">
      <formula>"Muy Alta"</formula>
    </cfRule>
    <cfRule type="cellIs" dxfId="2905" priority="128" operator="equal">
      <formula>"Alta"</formula>
    </cfRule>
    <cfRule type="cellIs" dxfId="2904" priority="129" operator="equal">
      <formula>"Media"</formula>
    </cfRule>
    <cfRule type="cellIs" dxfId="2903" priority="130" operator="equal">
      <formula>"Baja"</formula>
    </cfRule>
    <cfRule type="cellIs" dxfId="2902" priority="131" operator="equal">
      <formula>"Muy Baja"</formula>
    </cfRule>
  </conditionalFormatting>
  <conditionalFormatting sqref="AE67">
    <cfRule type="cellIs" dxfId="2901" priority="98" operator="equal">
      <formula>"Muy Alta"</formula>
    </cfRule>
    <cfRule type="cellIs" dxfId="2900" priority="99" operator="equal">
      <formula>"Alta"</formula>
    </cfRule>
    <cfRule type="cellIs" dxfId="2899" priority="100" operator="equal">
      <formula>"Media"</formula>
    </cfRule>
    <cfRule type="cellIs" dxfId="2898" priority="101" operator="equal">
      <formula>"Baja"</formula>
    </cfRule>
    <cfRule type="cellIs" dxfId="2897" priority="102" operator="equal">
      <formula>"Muy Baja"</formula>
    </cfRule>
  </conditionalFormatting>
  <conditionalFormatting sqref="AE74">
    <cfRule type="cellIs" dxfId="2896" priority="69" operator="equal">
      <formula>"Muy Alta"</formula>
    </cfRule>
    <cfRule type="cellIs" dxfId="2895" priority="70" operator="equal">
      <formula>"Alta"</formula>
    </cfRule>
    <cfRule type="cellIs" dxfId="2894" priority="71" operator="equal">
      <formula>"Media"</formula>
    </cfRule>
    <cfRule type="cellIs" dxfId="2893" priority="72" operator="equal">
      <formula>"Baja"</formula>
    </cfRule>
    <cfRule type="cellIs" dxfId="2892" priority="73" operator="equal">
      <formula>"Muy Baja"</formula>
    </cfRule>
  </conditionalFormatting>
  <conditionalFormatting sqref="AE81">
    <cfRule type="cellIs" dxfId="2891" priority="40" operator="equal">
      <formula>"Muy Alta"</formula>
    </cfRule>
    <cfRule type="cellIs" dxfId="2890" priority="41" operator="equal">
      <formula>"Alta"</formula>
    </cfRule>
    <cfRule type="cellIs" dxfId="2889" priority="42" operator="equal">
      <formula>"Media"</formula>
    </cfRule>
    <cfRule type="cellIs" dxfId="2888" priority="43" operator="equal">
      <formula>"Baja"</formula>
    </cfRule>
    <cfRule type="cellIs" dxfId="2887" priority="44" operator="equal">
      <formula>"Muy Baja"</formula>
    </cfRule>
  </conditionalFormatting>
  <conditionalFormatting sqref="AE88">
    <cfRule type="cellIs" dxfId="2886" priority="20" operator="equal">
      <formula>"Muy Alta"</formula>
    </cfRule>
    <cfRule type="cellIs" dxfId="2885" priority="21" operator="equal">
      <formula>"Alta"</formula>
    </cfRule>
    <cfRule type="cellIs" dxfId="2884" priority="22" operator="equal">
      <formula>"Media"</formula>
    </cfRule>
    <cfRule type="cellIs" dxfId="2883" priority="23" operator="equal">
      <formula>"Baja"</formula>
    </cfRule>
    <cfRule type="cellIs" dxfId="2882" priority="24" operator="equal">
      <formula>"Muy Baja"</formula>
    </cfRule>
  </conditionalFormatting>
  <conditionalFormatting sqref="AG11">
    <cfRule type="cellIs" dxfId="2881" priority="325" operator="equal">
      <formula>"Catastrófico"</formula>
    </cfRule>
    <cfRule type="cellIs" dxfId="2880" priority="326" operator="equal">
      <formula>"Mayor"</formula>
    </cfRule>
    <cfRule type="cellIs" dxfId="2879" priority="327" operator="equal">
      <formula>"Moderado"</formula>
    </cfRule>
    <cfRule type="cellIs" dxfId="2878" priority="328" operator="equal">
      <formula>"Menor"</formula>
    </cfRule>
    <cfRule type="cellIs" dxfId="2877" priority="329" operator="equal">
      <formula>"Leve"</formula>
    </cfRule>
  </conditionalFormatting>
  <conditionalFormatting sqref="AG18">
    <cfRule type="cellIs" dxfId="2876" priority="296" operator="equal">
      <formula>"Catastrófico"</formula>
    </cfRule>
    <cfRule type="cellIs" dxfId="2875" priority="297" operator="equal">
      <formula>"Mayor"</formula>
    </cfRule>
    <cfRule type="cellIs" dxfId="2874" priority="298" operator="equal">
      <formula>"Moderado"</formula>
    </cfRule>
    <cfRule type="cellIs" dxfId="2873" priority="299" operator="equal">
      <formula>"Menor"</formula>
    </cfRule>
    <cfRule type="cellIs" dxfId="2872" priority="300" operator="equal">
      <formula>"Leve"</formula>
    </cfRule>
  </conditionalFormatting>
  <conditionalFormatting sqref="AG25">
    <cfRule type="cellIs" dxfId="2871" priority="267" operator="equal">
      <formula>"Catastrófico"</formula>
    </cfRule>
    <cfRule type="cellIs" dxfId="2870" priority="268" operator="equal">
      <formula>"Mayor"</formula>
    </cfRule>
    <cfRule type="cellIs" dxfId="2869" priority="269" operator="equal">
      <formula>"Moderado"</formula>
    </cfRule>
    <cfRule type="cellIs" dxfId="2868" priority="270" operator="equal">
      <formula>"Menor"</formula>
    </cfRule>
    <cfRule type="cellIs" dxfId="2867" priority="271" operator="equal">
      <formula>"Leve"</formula>
    </cfRule>
  </conditionalFormatting>
  <conditionalFormatting sqref="AG32">
    <cfRule type="cellIs" dxfId="2866" priority="238" operator="equal">
      <formula>"Catastrófico"</formula>
    </cfRule>
    <cfRule type="cellIs" dxfId="2865" priority="239" operator="equal">
      <formula>"Mayor"</formula>
    </cfRule>
    <cfRule type="cellIs" dxfId="2864" priority="240" operator="equal">
      <formula>"Moderado"</formula>
    </cfRule>
    <cfRule type="cellIs" dxfId="2863" priority="241" operator="equal">
      <formula>"Menor"</formula>
    </cfRule>
    <cfRule type="cellIs" dxfId="2862" priority="242" operator="equal">
      <formula>"Leve"</formula>
    </cfRule>
  </conditionalFormatting>
  <conditionalFormatting sqref="AG39">
    <cfRule type="cellIs" dxfId="2861" priority="209" operator="equal">
      <formula>"Catastrófico"</formula>
    </cfRule>
    <cfRule type="cellIs" dxfId="2860" priority="210" operator="equal">
      <formula>"Mayor"</formula>
    </cfRule>
    <cfRule type="cellIs" dxfId="2859" priority="211" operator="equal">
      <formula>"Moderado"</formula>
    </cfRule>
    <cfRule type="cellIs" dxfId="2858" priority="212" operator="equal">
      <formula>"Menor"</formula>
    </cfRule>
    <cfRule type="cellIs" dxfId="2857" priority="213" operator="equal">
      <formula>"Leve"</formula>
    </cfRule>
  </conditionalFormatting>
  <conditionalFormatting sqref="AG46">
    <cfRule type="cellIs" dxfId="2856" priority="180" operator="equal">
      <formula>"Catastrófico"</formula>
    </cfRule>
    <cfRule type="cellIs" dxfId="2855" priority="181" operator="equal">
      <formula>"Mayor"</formula>
    </cfRule>
    <cfRule type="cellIs" dxfId="2854" priority="182" operator="equal">
      <formula>"Moderado"</formula>
    </cfRule>
    <cfRule type="cellIs" dxfId="2853" priority="183" operator="equal">
      <formula>"Menor"</formula>
    </cfRule>
    <cfRule type="cellIs" dxfId="2852" priority="184" operator="equal">
      <formula>"Leve"</formula>
    </cfRule>
  </conditionalFormatting>
  <conditionalFormatting sqref="AG53">
    <cfRule type="cellIs" dxfId="2851" priority="151" operator="equal">
      <formula>"Catastrófico"</formula>
    </cfRule>
    <cfRule type="cellIs" dxfId="2850" priority="152" operator="equal">
      <formula>"Mayor"</formula>
    </cfRule>
    <cfRule type="cellIs" dxfId="2849" priority="153" operator="equal">
      <formula>"Moderado"</formula>
    </cfRule>
    <cfRule type="cellIs" dxfId="2848" priority="154" operator="equal">
      <formula>"Menor"</formula>
    </cfRule>
    <cfRule type="cellIs" dxfId="2847" priority="155" operator="equal">
      <formula>"Leve"</formula>
    </cfRule>
  </conditionalFormatting>
  <conditionalFormatting sqref="AG60">
    <cfRule type="cellIs" dxfId="2846" priority="122" operator="equal">
      <formula>"Catastrófico"</formula>
    </cfRule>
    <cfRule type="cellIs" dxfId="2845" priority="123" operator="equal">
      <formula>"Mayor"</formula>
    </cfRule>
    <cfRule type="cellIs" dxfId="2844" priority="124" operator="equal">
      <formula>"Moderado"</formula>
    </cfRule>
    <cfRule type="cellIs" dxfId="2843" priority="125" operator="equal">
      <formula>"Menor"</formula>
    </cfRule>
    <cfRule type="cellIs" dxfId="2842" priority="126" operator="equal">
      <formula>"Leve"</formula>
    </cfRule>
  </conditionalFormatting>
  <conditionalFormatting sqref="AG67">
    <cfRule type="cellIs" dxfId="2841" priority="93" operator="equal">
      <formula>"Catastrófico"</formula>
    </cfRule>
    <cfRule type="cellIs" dxfId="2840" priority="94" operator="equal">
      <formula>"Mayor"</formula>
    </cfRule>
    <cfRule type="cellIs" dxfId="2839" priority="95" operator="equal">
      <formula>"Moderado"</formula>
    </cfRule>
    <cfRule type="cellIs" dxfId="2838" priority="96" operator="equal">
      <formula>"Menor"</formula>
    </cfRule>
    <cfRule type="cellIs" dxfId="2837" priority="97" operator="equal">
      <formula>"Leve"</formula>
    </cfRule>
  </conditionalFormatting>
  <conditionalFormatting sqref="AG74">
    <cfRule type="cellIs" dxfId="2836" priority="64" operator="equal">
      <formula>"Catastrófico"</formula>
    </cfRule>
    <cfRule type="cellIs" dxfId="2835" priority="65" operator="equal">
      <formula>"Mayor"</formula>
    </cfRule>
    <cfRule type="cellIs" dxfId="2834" priority="66" operator="equal">
      <formula>"Moderado"</formula>
    </cfRule>
    <cfRule type="cellIs" dxfId="2833" priority="67" operator="equal">
      <formula>"Menor"</formula>
    </cfRule>
    <cfRule type="cellIs" dxfId="2832" priority="68" operator="equal">
      <formula>"Leve"</formula>
    </cfRule>
  </conditionalFormatting>
  <conditionalFormatting sqref="AI11">
    <cfRule type="cellIs" dxfId="2831" priority="321" operator="equal">
      <formula>"Extremo"</formula>
    </cfRule>
    <cfRule type="cellIs" dxfId="2830" priority="322" operator="equal">
      <formula>"Alto"</formula>
    </cfRule>
    <cfRule type="cellIs" dxfId="2829" priority="323" operator="equal">
      <formula>"Moderado"</formula>
    </cfRule>
    <cfRule type="cellIs" dxfId="2828" priority="324" operator="equal">
      <formula>"Bajo"</formula>
    </cfRule>
  </conditionalFormatting>
  <conditionalFormatting sqref="AI18">
    <cfRule type="cellIs" dxfId="2827" priority="292" operator="equal">
      <formula>"Extremo"</formula>
    </cfRule>
    <cfRule type="cellIs" dxfId="2826" priority="293" operator="equal">
      <formula>"Alto"</formula>
    </cfRule>
    <cfRule type="cellIs" dxfId="2825" priority="294" operator="equal">
      <formula>"Moderado"</formula>
    </cfRule>
    <cfRule type="cellIs" dxfId="2824" priority="295" operator="equal">
      <formula>"Bajo"</formula>
    </cfRule>
  </conditionalFormatting>
  <conditionalFormatting sqref="AI25">
    <cfRule type="cellIs" dxfId="2823" priority="263" operator="equal">
      <formula>"Extremo"</formula>
    </cfRule>
    <cfRule type="cellIs" dxfId="2822" priority="264" operator="equal">
      <formula>"Alto"</formula>
    </cfRule>
    <cfRule type="cellIs" dxfId="2821" priority="265" operator="equal">
      <formula>"Moderado"</formula>
    </cfRule>
    <cfRule type="cellIs" dxfId="2820" priority="266" operator="equal">
      <formula>"Bajo"</formula>
    </cfRule>
  </conditionalFormatting>
  <conditionalFormatting sqref="AI32">
    <cfRule type="cellIs" dxfId="2819" priority="234" operator="equal">
      <formula>"Extremo"</formula>
    </cfRule>
    <cfRule type="cellIs" dxfId="2818" priority="235" operator="equal">
      <formula>"Alto"</formula>
    </cfRule>
    <cfRule type="cellIs" dxfId="2817" priority="236" operator="equal">
      <formula>"Moderado"</formula>
    </cfRule>
    <cfRule type="cellIs" dxfId="2816" priority="237" operator="equal">
      <formula>"Bajo"</formula>
    </cfRule>
  </conditionalFormatting>
  <conditionalFormatting sqref="AI39">
    <cfRule type="cellIs" dxfId="2815" priority="205" operator="equal">
      <formula>"Extremo"</formula>
    </cfRule>
    <cfRule type="cellIs" dxfId="2814" priority="206" operator="equal">
      <formula>"Alto"</formula>
    </cfRule>
    <cfRule type="cellIs" dxfId="2813" priority="207" operator="equal">
      <formula>"Moderado"</formula>
    </cfRule>
    <cfRule type="cellIs" dxfId="2812" priority="208" operator="equal">
      <formula>"Bajo"</formula>
    </cfRule>
  </conditionalFormatting>
  <conditionalFormatting sqref="AI46">
    <cfRule type="cellIs" dxfId="2811" priority="176" operator="equal">
      <formula>"Extremo"</formula>
    </cfRule>
    <cfRule type="cellIs" dxfId="2810" priority="177" operator="equal">
      <formula>"Alto"</formula>
    </cfRule>
    <cfRule type="cellIs" dxfId="2809" priority="178" operator="equal">
      <formula>"Moderado"</formula>
    </cfRule>
    <cfRule type="cellIs" dxfId="2808" priority="179" operator="equal">
      <formula>"Bajo"</formula>
    </cfRule>
  </conditionalFormatting>
  <conditionalFormatting sqref="AI53">
    <cfRule type="cellIs" dxfId="2807" priority="147" operator="equal">
      <formula>"Extremo"</formula>
    </cfRule>
    <cfRule type="cellIs" dxfId="2806" priority="148" operator="equal">
      <formula>"Alto"</formula>
    </cfRule>
    <cfRule type="cellIs" dxfId="2805" priority="149" operator="equal">
      <formula>"Moderado"</formula>
    </cfRule>
    <cfRule type="cellIs" dxfId="2804" priority="150" operator="equal">
      <formula>"Bajo"</formula>
    </cfRule>
  </conditionalFormatting>
  <conditionalFormatting sqref="AI60">
    <cfRule type="cellIs" dxfId="2803" priority="118" operator="equal">
      <formula>"Extremo"</formula>
    </cfRule>
    <cfRule type="cellIs" dxfId="2802" priority="119" operator="equal">
      <formula>"Alto"</formula>
    </cfRule>
    <cfRule type="cellIs" dxfId="2801" priority="120" operator="equal">
      <formula>"Moderado"</formula>
    </cfRule>
    <cfRule type="cellIs" dxfId="2800" priority="121" operator="equal">
      <formula>"Bajo"</formula>
    </cfRule>
  </conditionalFormatting>
  <conditionalFormatting sqref="AI67">
    <cfRule type="cellIs" dxfId="2799" priority="89" operator="equal">
      <formula>"Extremo"</formula>
    </cfRule>
    <cfRule type="cellIs" dxfId="2798" priority="90" operator="equal">
      <formula>"Alto"</formula>
    </cfRule>
    <cfRule type="cellIs" dxfId="2797" priority="91" operator="equal">
      <formula>"Moderado"</formula>
    </cfRule>
    <cfRule type="cellIs" dxfId="2796" priority="92" operator="equal">
      <formula>"Bajo"</formula>
    </cfRule>
  </conditionalFormatting>
  <conditionalFormatting sqref="AI74">
    <cfRule type="cellIs" dxfId="2795" priority="60" operator="equal">
      <formula>"Extremo"</formula>
    </cfRule>
    <cfRule type="cellIs" dxfId="2794" priority="61" operator="equal">
      <formula>"Alto"</formula>
    </cfRule>
    <cfRule type="cellIs" dxfId="2793" priority="62" operator="equal">
      <formula>"Moderado"</formula>
    </cfRule>
    <cfRule type="cellIs" dxfId="2792" priority="63" operator="equal">
      <formula>"Bajo"</formula>
    </cfRule>
  </conditionalFormatting>
  <conditionalFormatting sqref="AI81">
    <cfRule type="cellIs" dxfId="2791" priority="15" operator="equal">
      <formula>"Extremo"</formula>
    </cfRule>
    <cfRule type="cellIs" dxfId="2790" priority="16" operator="equal">
      <formula>"Alto"</formula>
    </cfRule>
    <cfRule type="cellIs" dxfId="2789" priority="17" operator="equal">
      <formula>"Moderado"</formula>
    </cfRule>
    <cfRule type="cellIs" dxfId="2788" priority="18" operator="equal">
      <formula>"Bajo"</formula>
    </cfRule>
  </conditionalFormatting>
  <conditionalFormatting sqref="AI88">
    <cfRule type="cellIs" dxfId="2787" priority="11" operator="equal">
      <formula>"Extremo"</formula>
    </cfRule>
    <cfRule type="cellIs" dxfId="2786" priority="12" operator="equal">
      <formula>"Alto"</formula>
    </cfRule>
    <cfRule type="cellIs" dxfId="2785" priority="13" operator="equal">
      <formula>"Moderado"</formula>
    </cfRule>
    <cfRule type="cellIs" dxfId="278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'D:\Descargas\[Matriz para la Gestión Integral del Riesgo SERVICIO AL CIUDADANO.xlsx]Opciones Tratamiento'!#REF!</xm:f>
          </x14:formula1>
          <xm:sqref>I11:I94 AJ53 AJ11 AJ18 AJ25 AJ32 AJ39 AJ46 AJ60 AJ67 AJ74 AJ81 AJ88 B11 C11:C94 AO11:AO94</xm:sqref>
        </x14:dataValidation>
        <x14:dataValidation type="list" allowBlank="1" showInputMessage="1" showErrorMessage="1">
          <x14:formula1>
            <xm:f>'D:\Descargas\[Matriz para la Gestión Integral del Riesgo SERVICIO AL CIUDADANO.xlsx]Tabla Impacto'!#REF!</xm:f>
          </x14:formula1>
          <xm:sqref>M11:M94</xm:sqref>
        </x14:dataValidation>
        <x14:dataValidation type="list" allowBlank="1" showInputMessage="1" showErrorMessage="1">
          <x14:formula1>
            <xm:f>'D:\Descargas\[Matriz para la Gestión Integral del Riesgo SERVICIO AL CIUDADANO.xlsx]Tabla Valoración controles'!#REF!</xm:f>
          </x14:formula1>
          <xm:sqref>X11:Y94 AA11:AC94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BN94"/>
  <sheetViews>
    <sheetView topLeftCell="A7" zoomScale="70" zoomScaleNormal="70" workbookViewId="0">
      <selection activeCell="H32" sqref="H32:H38"/>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1074</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233</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148</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75" customHeight="1" thickBot="1">
      <c r="A7" s="262" t="s">
        <v>17</v>
      </c>
      <c r="B7" s="263"/>
      <c r="C7" s="263"/>
      <c r="D7" s="264"/>
      <c r="E7" s="265"/>
      <c r="F7" s="266" t="s">
        <v>1267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9</v>
      </c>
      <c r="C11" s="220" t="s">
        <v>93</v>
      </c>
      <c r="D11" s="220" t="s">
        <v>322</v>
      </c>
      <c r="E11" s="229" t="s">
        <v>334</v>
      </c>
      <c r="F11" s="229" t="s">
        <v>1268</v>
      </c>
      <c r="G11" s="229" t="s">
        <v>1269</v>
      </c>
      <c r="H11" s="302" t="str">
        <f>+CONCATENATE(E11," ",F11," ",G11)</f>
        <v>Posibilidad de afectación reputacional por el cumplimiento inadecuado de los programas de instrucción, entrenamiento y reentrenamiento (entrenamiento militar básico, intermedio, avanzado y físico militar) debido a la falta de efectividad en la  gestión y control de la ejecución de los lineamientos de instrucción, entrenamiento y Reentrenamiento</v>
      </c>
      <c r="I11" s="232" t="s">
        <v>324</v>
      </c>
      <c r="J11" s="218">
        <v>2432</v>
      </c>
      <c r="K11" s="309" t="str">
        <f>IF(J11&lt;=0,"",IF(J11&lt;=3,"Muy Baja",IF(J11&lt;=34,"Baja",IF(J11&lt;=600,"Media",IF(J11&lt;=6000,"Alta","Muy Alta")))))</f>
        <v>Alta</v>
      </c>
      <c r="L11" s="305">
        <f>IF(K11="","",IF(K11="Muy Baja",0.2,IF(K11="Baja",0.4,IF(K11="Media",0.6,IF(K11="Alta",0.8,IF(K11="Muy Alta",1,))))))</f>
        <v>0.8</v>
      </c>
      <c r="M11" s="307" t="s">
        <v>1887</v>
      </c>
      <c r="N11" s="303" t="str">
        <f>IF(NOT(ISERROR(MATCH(M11,'[41]Tabla Impacto'!$B$222:$B$224,0))),'[41]Tabla Impacto'!$F$224,M11)</f>
        <v xml:space="preserve">     El riesgo afecta la imagen de la entidad internamente, de conocimiento general, nivel interno, de junta directiva y accionistas y/o de proveedores</v>
      </c>
      <c r="O11" s="309" t="str">
        <f>IF(OR(N11='[41]Tabla Impacto'!$C$12,N11='[41]Tabla Impacto'!$D$12),"Leve",IF(OR(N11='[41]Tabla Impacto'!$C$13,N11='[41]Tabla Impacto'!$D$13),"Menor",IF(OR(N11='[41]Tabla Impacto'!$C$14,N11='[41]Tabla Impacto'!$D$14),"Moderado",IF(OR(N11='[41]Tabla Impacto'!$C$15,N11='[41]Tabla Impacto'!$D$15),"Mayor",IF(OR(N11='[41]Tabla Impacto'!$C$16,N11='[41]Tabla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70" t="s">
        <v>94</v>
      </c>
      <c r="S11" s="66" t="s">
        <v>1270</v>
      </c>
      <c r="T11" s="66" t="s">
        <v>1271</v>
      </c>
      <c r="U11" s="66" t="s">
        <v>1272</v>
      </c>
      <c r="V11" s="73" t="str">
        <f>+CONCATENATE(S11," ",T11," ",U11)</f>
        <v>El Director de Instrucción y  entrenamiento (DITER) así como el Oficial de Instrucción, Entrenamiento y Reentrenamiento y/o Inspector de Estudios de las Unidades o quien haga sus veces Verifica trimestralmente la evaluación de la instrucción al termino de las fases, que se realizan a las Escuelas de Capacitación, Entrenamiento y Unidades de Instrucción, Entrenamiento y Reentrenamiento (Batallón-BITER), de acuerdo a la Directiva Permanente 00000077 del 2024 "Lineamientos para la Instrucción, entrenamiento y Reentrenamiento Anexo A" con el fin de verificar las capacidades adquiridas por el personal y  así mismo realizar el  seguimiento y control a las actividades que desarrollan las Unidades, de no realizarse la actividad durante el  periodo se deberá reprogramar e informar si se dio o no cumplimiento y porque dejando como evidencia de la verificación un informe (ejecutivo).</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IFERROR(LOOKUP(LOOKUP(2,1/(AD11:AD17&lt;&gt;""),AD11:AD17),'[41]Opciones Tratamiento'!$I$2:$I$6,'[41]Opciones Tratamiento'!$J$2:$J$6),"")</f>
        <v>Muy Baja</v>
      </c>
      <c r="AF11" s="41">
        <f>+AD11</f>
        <v>0.48</v>
      </c>
      <c r="AG11" s="313" t="str">
        <f>IFERROR(LOOKUP(LOOKUP(2,1/(AH11:AH17&lt;&gt;""),AH11:AH17),'[41]Opciones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58</v>
      </c>
      <c r="AK11" s="62"/>
      <c r="AL11" s="70"/>
      <c r="AM11" s="66"/>
      <c r="AN11" s="66"/>
      <c r="AO11" s="218" t="s">
        <v>650</v>
      </c>
      <c r="AP11" s="332"/>
      <c r="AQ11" s="335" t="s">
        <v>1273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63" t="s">
        <v>96</v>
      </c>
      <c r="S12" s="67" t="s">
        <v>1274</v>
      </c>
      <c r="T12" s="67" t="s">
        <v>1275</v>
      </c>
      <c r="U12" s="67" t="s">
        <v>1276</v>
      </c>
      <c r="V12" s="68" t="str">
        <f t="shared" ref="V12:V17" si="0">+CONCATENATE(S12," ",T12," ",U12)</f>
        <v>El Oficial de Instrucción, Entrenamiento y Reentrenamiento y/o Inspector de Estudios de las Unidades o quien haga sus veces, Verifica mensualmente la preparación a la instrucción diaria en las Escuelas de Formación, Capacitación, Entrenamiento, Batallón, Compañías de Instrucción y BITER), de acuerdo a las Directivas Permanentes establecidas en el proceso de Instrucción y Entrenamiento, los Proyectos Educativos de Programas o Cursos (PEP-PEC), con el propósito de establecer el grado de alistamiento tanto de la instrucción como el instructor para la trasmisión del conocimiento, de no realizarse la actividad durante el  periodo se deberá  informar si se dio o no cumplimiento y porque, dejando como evidencia de la verificación un informe Ejecutivo.</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0.28799999999999998</v>
      </c>
      <c r="AE12" s="224"/>
      <c r="AF12" s="50">
        <f t="shared" ref="AF12" si="3">+AD12</f>
        <v>0.28799999999999998</v>
      </c>
      <c r="AG12" s="224"/>
      <c r="AH12" s="50" t="str">
        <f>IFERROR(IF(AND(W11="Impacto",W12="Impacto"),(AH11-(+AH11*Z12)),IF(W12="Impacto",(P11-(+P11*Z12)),IF(W12="Probabilidad",AH11,""))),"")</f>
        <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63" t="s">
        <v>98</v>
      </c>
      <c r="S13" s="67" t="s">
        <v>1274</v>
      </c>
      <c r="T13" s="67" t="s">
        <v>1277</v>
      </c>
      <c r="U13" s="67" t="s">
        <v>1278</v>
      </c>
      <c r="V13" s="68" t="str">
        <f t="shared" si="0"/>
        <v>El Oficial de Instrucción, Entrenamiento y Reentrenamiento y/o Inspector de Estudios de las Unidades o quien haga sus veces, Verifica  trimestralmente  el cumplimiento al cronograma de visitas de acompañamiento y suministro de dotación de los elementos necesarios para el personal que recibe los entrenamientos en las (Escuelas de Formación, Capacitación y Entrenamiento (Solo personal en prestación de servicio militar), y Unidades de Instrucción y Entrenamiento  (Batallón-BITER),  establecido en  la Directiva Permanente 00000077 del 2024 "Lineamientos para la Instrucción, entrenamiento y Reentrenamiento", con el fin de realizar seguimiento, control y verificación de las actividades que cumplen las Unidades y que cuenten con todos los elementos indispensables para el desarrollo del entrenamiento,  de no realizarse la actividad durante el  periodo se deberá reprogramar e informar si se dio o no cumplimiento y porque, dejando como evidencia de la verificación un informe ejecutivo.</v>
      </c>
      <c r="W13" s="47" t="str">
        <f t="shared" si="1"/>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0.17279999999999998</v>
      </c>
      <c r="AE13" s="224"/>
      <c r="AF13" s="50">
        <f>+AD13</f>
        <v>0.17279999999999998</v>
      </c>
      <c r="AG13" s="224"/>
      <c r="AH13" s="50" t="str">
        <f>IFERROR(IF(AND(W11="Impacto",W12="Impacto",W13="Impacto"),(AH12-(+AH12*Z13)),IF(W13="Impacto",(P11-(+P11*Z13)),IF(W13="Probabilidad",AH12,""))),"")</f>
        <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93</v>
      </c>
      <c r="D18" s="220" t="s">
        <v>322</v>
      </c>
      <c r="E18" s="229" t="s">
        <v>334</v>
      </c>
      <c r="F18" s="230" t="s">
        <v>1279</v>
      </c>
      <c r="G18" s="230" t="s">
        <v>1280</v>
      </c>
      <c r="H18" s="231" t="str">
        <f t="shared" ref="H18" si="6">+CONCATENATE(E18," ",F18," ",G18)</f>
        <v>Posibilidad de afectación reputacional por la Perdida de competencias básicas del personal militar de la Fuerza, debido a la falta de verificaciones periódicas y sistemáticas del entrenamiento que realiza el personal.</v>
      </c>
      <c r="I18" s="232" t="s">
        <v>324</v>
      </c>
      <c r="J18" s="218">
        <v>260</v>
      </c>
      <c r="K18" s="310" t="str">
        <f>IF(J18&lt;=0,"",IF(J18&lt;=3,"Muy Baja",IF(J18&lt;=34,"Baja",IF(J18&lt;=600,"Media",IF(J18&lt;=6000,"Alta","Muy Alta")))))</f>
        <v>Media</v>
      </c>
      <c r="L18" s="306">
        <f>IF(K18="","",IF(K18="Muy Baja",0.2,IF(K18="Baja",0.4,IF(K18="Media",0.6,IF(K18="Alta",0.8,IF(K18="Muy Alta",1,))))))</f>
        <v>0.6</v>
      </c>
      <c r="M18" s="314" t="s">
        <v>1887</v>
      </c>
      <c r="N18" s="304" t="str">
        <f>IF(NOT(ISERROR(MATCH(M18,'[41]Tabla Impacto'!$B$222:$B$224,0))),'[41]Tabla Impacto'!$F$224,M18)</f>
        <v xml:space="preserve">     El riesgo afecta la imagen de la entidad internamente, de conocimiento general, nivel interno, de junta directiva y accionistas y/o de proveedores</v>
      </c>
      <c r="O18" s="310" t="str">
        <f>IF(OR(N18='[41]Tabla Impacto'!$C$12,N18='[41]Tabla Impacto'!$D$12),"Leve",IF(OR(N18='[41]Tabla Impacto'!$C$13,N18='[41]Tabla Impacto'!$D$13),"Menor",IF(OR(N18='[41]Tabla Impacto'!$C$14,N18='[41]Tabla Impacto'!$D$14),"Moderado",IF(OR(N18='[41]Tabla Impacto'!$C$15,N18='[41]Tabla Impacto'!$D$15),"Mayor",IF(OR(N18='[41]Tabla Impacto'!$C$16,N18='[41]Tabla Impacto'!$D$16),"Catastrófico","")))))</f>
        <v/>
      </c>
      <c r="P18" s="306" t="str">
        <f>IF(O18="","",IF(O18="Leve",0.2,IF(O18="Menor",0.4,IF(O18="Moderado",0.6,IF(O18="Mayor",0.8,IF(O18="Catastrófico",1,))))))</f>
        <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
      </c>
      <c r="R18" s="70" t="s">
        <v>94</v>
      </c>
      <c r="S18" s="67" t="s">
        <v>1281</v>
      </c>
      <c r="T18" s="67" t="s">
        <v>1282</v>
      </c>
      <c r="U18" s="67" t="s">
        <v>1283</v>
      </c>
      <c r="V18" s="68" t="str">
        <f>+CONCATENATE(S18," ",T18," ",U18)</f>
        <v>El Oficial de Instrucción, Entrenamiento y Rentrenamiento y/o Inspector de Estudios de las Unidades o quien haga sus veces, Verifica trimestralmente la realización de los ejercicios de tiro con fusil y/o pistola que realiza el personal de los Estados y Planas mayores de las Unidades, de acuerdo a la Directiva Permanente No. 000065 "Lineamientos para la formulación ejecución para el programa general de tiro", con el propósito de realizar el seguimiento y control a los ejercicios de tiro ordenados para el personal militar, permitiendo mantener la pericia del personal militar de la Fuerza, de no realizarse la actividad durante el  periodo se deberá reprogramar e informar si se dio o no cumplimiento y porque, dejando como soporte de un informe ejecutivo.</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IFERROR(LOOKUP(LOOKUP(2,1/(AD18:AD24&lt;&gt;""),AD18:AD24),'[41]Opciones Tratamiento'!$I$2:$I$6,'[41]Opciones Tratamiento'!$J$2:$J$6),"")</f>
        <v>Muy Baja</v>
      </c>
      <c r="AF18" s="48">
        <f t="shared" si="5"/>
        <v>0.36</v>
      </c>
      <c r="AG18" s="224" t="str">
        <f>IFERROR(LOOKUP(LOOKUP(2,1/(AH18:AH24&lt;&gt;""),AH18:AH24),'[41]Opciones Tratamiento'!L2:M6),"")</f>
        <v/>
      </c>
      <c r="AH18" s="50" t="str">
        <f>IFERROR(IF(W18="Impacto",(P18-(+P18*Z18)),IF(W18="Probabilidad",P18,"")),"")</f>
        <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
      </c>
      <c r="AJ18" s="228" t="s">
        <v>677</v>
      </c>
      <c r="AK18" s="7"/>
      <c r="AL18" s="63"/>
      <c r="AM18" s="67"/>
      <c r="AN18" s="52"/>
      <c r="AO18" s="219"/>
      <c r="AP18" s="332"/>
      <c r="AQ18" s="337" t="s">
        <v>1284</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7" t="s">
        <v>1285</v>
      </c>
      <c r="T19" s="67" t="s">
        <v>1286</v>
      </c>
      <c r="U19" s="67" t="s">
        <v>1287</v>
      </c>
      <c r="V19" s="68" t="str">
        <f>+CONCATENATE(S19," ",T19," ",U19)</f>
        <v>El Director de Instrucción y entrenamiento (DITER), Oficial de Instrucción, Entrenamiento y Reentrenamiento y/o Inspector de Estudios de las Unidades o quien haga sus veces Verifica mensualmente la programación y cumplimiento de las actividades físicas diarias realizadas por las Unidades, de acuerdo a la Directiva Permanente No. 00000077/2024 "Lineamientos para la Instrucción, el entrenamiento y el Reentrenamiento de las Unidades del Ejército Nacional", Anexo “H” Acondicionamiento Físico, con el propósito de realizar control y seguimiento del estado físico del personal de la Fuerza, de no realizarse la actividad durante el  periodo se deberá reprogramar e informar si se dio o no cumplimiento y porque, dejando como soporte de la verificación un informe ejecutivo.</v>
      </c>
      <c r="W19" s="47" t="str">
        <f t="shared" si="1"/>
        <v>Probabilidad</v>
      </c>
      <c r="X19" s="69" t="s">
        <v>53</v>
      </c>
      <c r="Y19" s="69" t="s">
        <v>54</v>
      </c>
      <c r="Z19" s="48" t="str">
        <f t="shared" ref="Z19" si="7">IF(AND(X19="Preventivo",Y19="Automático"),"50%",IF(AND(X19="Preventivo",Y19="Manual"),"40%",IF(AND(X19="Detectivo",Y19="Automático"),"40%",IF(AND(X19="Detectivo",Y19="Manual"),"30%",IF(AND(X19="Correctivo",Y19="Automático"),"35%",IF(AND(X19="Correctivo",Y19="Manual"),"25%",""))))))</f>
        <v>40%</v>
      </c>
      <c r="AA19" s="69" t="s">
        <v>55</v>
      </c>
      <c r="AB19" s="69" t="s">
        <v>56</v>
      </c>
      <c r="AC19" s="69" t="s">
        <v>57</v>
      </c>
      <c r="AD19" s="49">
        <f t="shared" ref="AD19:AD24" si="8">IFERROR(IF(AND(W18="Probabilidad",W19="Probabilidad"),(AF18-(+AF18*Z19)),IF(W19="Probabilidad",(L18-(+L18*Z19)),IF(W19="Impacto",AF18,""))),"")</f>
        <v>0.216</v>
      </c>
      <c r="AE19" s="224"/>
      <c r="AF19" s="48">
        <f t="shared" si="5"/>
        <v>0.216</v>
      </c>
      <c r="AG19" s="224"/>
      <c r="AH19" s="50" t="str">
        <f>IFERROR(IF(AND(W18="Impacto",W19="Impacto"),(AH18-(+AH18*Z19)),IF(W19="Impacto",(P18-(+P18*Z19)),IF(W19="Probabilidad",AH18,""))),"")</f>
        <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1288</v>
      </c>
      <c r="T20" s="67" t="s">
        <v>1289</v>
      </c>
      <c r="U20" s="67" t="s">
        <v>1290</v>
      </c>
      <c r="V20" s="68" t="str">
        <f t="shared" ref="V20:V24" si="9">+CONCATENATE(S20," ",T20," ",U20)</f>
        <v>El Director de Instrucción y entrenamiento (DITER), Oficial de Instrucción, Entrenamiento y Reentrenamiento y/o Inspector de Estudios de las Unidades o quien haga sus veces, Verifica trimestralmente la programación, cumplimiento y presentación de las pruebas físicas del personal militar, de acuerdo a la Directiva Permanente No. 0118004439302/2018 "Parámetros de evaluación de prueba física para el personal de Oficiales y Suboficiales de las Fuerzas Militares", núm. III – lit. B -3. a, c, con el fin de realizar seguimiento y control al cumplimiento de las pruebas físicas realizadas por el personal militar orgánico de las Unidades, de no realizarse la actividad durante el  periodo se deberá reprogramar e informar si se dio o no cumplimiento y porque, dejando como soporte de la verificación un informe ejecutivo y copia de los anexos correspondientes.</v>
      </c>
      <c r="W20" s="47" t="str">
        <f t="shared" si="1"/>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si="8"/>
        <v>0.12959999999999999</v>
      </c>
      <c r="AE20" s="224"/>
      <c r="AF20" s="48">
        <f t="shared" si="5"/>
        <v>0.12959999999999999</v>
      </c>
      <c r="AG20" s="224"/>
      <c r="AH20" s="50" t="str">
        <f>IFERROR(IF(AND(W18="Impacto",W19="Impacto",W20="Impacto"),(AH19-(+AH19*Z20)),IF(W20="Impacto",(P18-(+P18*Z20)),IF(W20="Probabilidad",AH19,""))),"")</f>
        <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9"/>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93</v>
      </c>
      <c r="D25" s="220" t="s">
        <v>322</v>
      </c>
      <c r="E25" s="229" t="s">
        <v>334</v>
      </c>
      <c r="F25" s="230" t="s">
        <v>1291</v>
      </c>
      <c r="G25" s="230" t="s">
        <v>1292</v>
      </c>
      <c r="H25" s="231" t="str">
        <f t="shared" ref="H25" si="11">+CONCATENATE(E25," ",F25," ",G25)</f>
        <v>Posibilidad de afectación reputacional por la ocurrencia de accidentes  en el desarrollo  de la instrucción militar practica de los cursos, entrenamientos y Reentrenamientos realizados en las Escuelas de Entrenamiento del CENAE, Debido a la Implementación inadecuada o insuficiente de las medidas de seguridad antes, durante y después de la instrucción y de la ejecución de ejercicios prácticos.</v>
      </c>
      <c r="I25" s="232" t="s">
        <v>324</v>
      </c>
      <c r="J25" s="218">
        <v>1588</v>
      </c>
      <c r="K25" s="310" t="str">
        <f>IF(J25&lt;=0,"",IF(J25&lt;=3,"Muy Baja",IF(J25&lt;=34,"Baja",IF(J25&lt;=600,"Media",IF(J25&lt;=6000,"Alta","Muy Alta")))))</f>
        <v>Alta</v>
      </c>
      <c r="L25" s="306">
        <f>IF(K25="","",IF(K25="Muy Baja",0.2,IF(K25="Baja",0.4,IF(K25="Media",0.6,IF(K25="Alta",0.8,IF(K25="Muy Alta",1,))))))</f>
        <v>0.8</v>
      </c>
      <c r="M25" s="314" t="s">
        <v>338</v>
      </c>
      <c r="N25" s="304" t="str">
        <f>IF(NOT(ISERROR(MATCH(M25,'[41]Tabla Impacto'!$B$222:$B$224,0))),'[41]Tabla Impacto'!$F$224,M25)</f>
        <v xml:space="preserve">     El riesgo afecta la imagen de la entidad con algunos usuarios de relevancia frente al logro de los objetivos</v>
      </c>
      <c r="O25" s="310" t="str">
        <f>IF(OR(N25='[41]Tabla Impacto'!$C$12,N25='[41]Tabla Impacto'!$D$12),"Leve",IF(OR(N25='[41]Tabla Impacto'!$C$13,N25='[41]Tabla Impacto'!$D$13),"Menor",IF(OR(N25='[41]Tabla Impacto'!$C$14,N25='[41]Tabla Impacto'!$D$14),"Moderado",IF(OR(N25='[41]Tabla Impacto'!$C$15,N25='[41]Tabla Impacto'!$D$15),"Mayor",IF(OR(N25='[41]Tabla Impacto'!$C$16,N25='[41]Tabla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70" t="s">
        <v>94</v>
      </c>
      <c r="S25" s="67" t="s">
        <v>1293</v>
      </c>
      <c r="T25" s="67" t="s">
        <v>1294</v>
      </c>
      <c r="U25" s="67" t="s">
        <v>1295</v>
      </c>
      <c r="V25" s="68" t="str">
        <f>+CONCATENATE(S25," ",T25," ",U25)</f>
        <v>El Oficial de Instrucción, entrenamiento y reentrenamiento B7 del CENAE e Inspectores de estudios de las escuelas de Entrenamiento o quien haga sus veces Verifica mensualmente el nombramiento semanal del oficial o comité de seguridad en la orden del día o semanal de la Unidad para cada una de las instrucciones de los cursos y entrenamientos realizados por las Escuelas de Entrenamiento de acuerdo a lo establecido en la Directiva Permanente No. 00000077/2024 "Lineamientos para la Instrucción, el entrenamiento y el Reentrenamiento de las Unidades del Ejército Nacional", con el fin de establecer un personal responsable que garantice el cumplimiento de las órdenes y directrices de seguridad emitidas por las Escuelas. En caso de que no se encuentre nombrados el oficial y/o comité de seguridad se debe modificar la orden del día o semanal. .  dejando como soporte de la verificación informe y  copia de las ordenes semanales de cada escuela de entrenamiento.</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0.48</v>
      </c>
      <c r="AE25" s="224" t="str">
        <f>IFERROR(LOOKUP(LOOKUP(2,1/(AD25:AD31&lt;&gt;""),AD25:AD31),'[41]Opciones Tratamiento'!$I$2:$I$6,'[41]Opciones Tratamiento'!$J$2:$J$6),"")</f>
        <v>Muy Baja</v>
      </c>
      <c r="AF25" s="48">
        <f>+AD25</f>
        <v>0.48</v>
      </c>
      <c r="AG25" s="224" t="str">
        <f>IFERROR(LOOKUP(LOOKUP(2,1/(AH25:AH31&lt;&gt;""),AH25:AH31),'[41]Opciones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7"/>
      <c r="AL25" s="63" t="s">
        <v>177</v>
      </c>
      <c r="AM25" s="67" t="s">
        <v>1296</v>
      </c>
      <c r="AN25" s="67" t="s">
        <v>1957</v>
      </c>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t="s">
        <v>96</v>
      </c>
      <c r="S26" s="67" t="s">
        <v>1297</v>
      </c>
      <c r="T26" s="67" t="s">
        <v>1298</v>
      </c>
      <c r="U26" s="67" t="s">
        <v>1958</v>
      </c>
      <c r="V26" s="68" t="str">
        <f>+CONCATENATE(S26," ",T26," ",U26)</f>
        <v>El Oficial de Instrucción, entrenamiento y reentrenamiento B7 del CENAE  o quien haga sus veces verifica mensualmente el cumplimiento de las revistas diarias a la instrucción práctica de manera aleatoria en las Escuelas de Entrenamiento del CENAE de acuerdo a lo establecido en la Directiva Permanente No. 00000077/2024 "Lineamientos para la Instrucción, el entrenamiento y el Reentrenamiento de las Unidades del Ejército Nacional", con el propósito de constatar la adecuada implementación de los requerimientos de infraestructura, ayudas de instrucción y medidas de seguridad que puedan afectar la integridad física del personal,  en caso de encontrar alguna observación se suspende la instrucción hasta subsanar la novedad,   dejando como soporte informe ejecutivo (registro fotográfico) y copia del formato de revista establecido.</v>
      </c>
      <c r="W26" s="47" t="str">
        <f t="shared" si="1"/>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0.28799999999999998</v>
      </c>
      <c r="AE26" s="224"/>
      <c r="AF26" s="48">
        <f t="shared" ref="AF26" si="14">+AD26</f>
        <v>0.28799999999999998</v>
      </c>
      <c r="AG26" s="224"/>
      <c r="AH26" s="50">
        <f>IFERROR(IF(AND(W25="Impacto",W26="Impacto"),(AH25-(+AH25*Z26)),IF(W26="Impacto",(P25-(+P25*Z26)),IF(W26="Probabilidad",AH25,""))),"")</f>
        <v>0.6</v>
      </c>
      <c r="AI26" s="226"/>
      <c r="AJ26" s="228"/>
      <c r="AK26" s="7"/>
      <c r="AL26" s="63" t="s">
        <v>204</v>
      </c>
      <c r="AM26" s="67" t="s">
        <v>1299</v>
      </c>
      <c r="AN26" s="67" t="s">
        <v>1957</v>
      </c>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t="s">
        <v>98</v>
      </c>
      <c r="S27" s="67" t="s">
        <v>1959</v>
      </c>
      <c r="T27" s="67" t="s">
        <v>1300</v>
      </c>
      <c r="U27" s="67" t="s">
        <v>1301</v>
      </c>
      <c r="V27" s="68" t="str">
        <f t="shared" ref="V27:V31" si="15">+CONCATENATE(S27," ",T27," ",U27)</f>
        <v>El Oficial de Instrucción, entrenamiento y reentrenamiento B7 en coordinación con el SEPSE del CENAE o quien haga sus veces, Verifica trimestralmente el cumplimiento al cronograma de capacitaciones en el área de seguridad y salud en el trabajo con énfasis en medidas de seguridad durante el desarrollo de la instrucción militar practica en los entrenamientos y cursos militares de acuerdo a lo establecido en la Directiva Estructural No. 02224/2017 "Procesos administrativos de la preservación  de la integridad y seguridad del Ejercito (Sistema de Gestión de Seguridad y Salud en el Trabajo del Ejercito SG-SST-EJC)"  El propósito de esta verificación es fortalecer los conocimientos y habilidades del personal en la prevención de incidentes y accidentes durante la ejecución de los ejercicios propios del entrenamiento, bajo la supervisión de los Inspectores de Estudios, de no poder realizarse la actividad para el día establecido, se solicitará la reprogramación previa autorización del comandante de la Unidad,  dejando como soporte informe ejecutivo con copia de actas de capacitación y registro fotográfico como evidencia del cumplimiento.</v>
      </c>
      <c r="W27" s="47" t="str">
        <f t="shared" si="1"/>
        <v>Probabilidad</v>
      </c>
      <c r="X27" s="69" t="s">
        <v>53</v>
      </c>
      <c r="Y27" s="69" t="s">
        <v>54</v>
      </c>
      <c r="Z27" s="48" t="str">
        <f>IF(AND(X27="Preventivo",Y27="Automático"),"50%",IF(AND(X27="Preventivo",Y27="Manual"),"40%",IF(AND(X27="Detectivo",Y27="Automático"),"40%",IF(AND(X27="Detectivo",Y27="Manual"),"30%",IF(AND(X27="Correctivo",Y27="Automático"),"35%",IF(AND(X27="Correctivo",Y27="Manual"),"25%",""))))))</f>
        <v>40%</v>
      </c>
      <c r="AA27" s="69" t="s">
        <v>55</v>
      </c>
      <c r="AB27" s="69" t="s">
        <v>56</v>
      </c>
      <c r="AC27" s="69" t="s">
        <v>57</v>
      </c>
      <c r="AD27" s="49">
        <f t="shared" si="13"/>
        <v>0.17279999999999998</v>
      </c>
      <c r="AE27" s="224"/>
      <c r="AF27" s="48">
        <f>+AD27</f>
        <v>0.17279999999999998</v>
      </c>
      <c r="AG27" s="224"/>
      <c r="AH27" s="50">
        <f>IFERROR(IF(AND(W25="Impacto",W26="Impacto",W27="Impacto"),(AH26-(+AH26*Z27)),IF(W27="Impacto",(P25-(+P25*Z27)),IF(W27="Probabilidad",AH26,""))),"")</f>
        <v>0.6</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15"/>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3"/>
        <v/>
      </c>
      <c r="AE28" s="224"/>
      <c r="AF28" s="48" t="str">
        <f t="shared" ref="AF28" si="17">+AD28</f>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15"/>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93</v>
      </c>
      <c r="D32" s="220" t="s">
        <v>340</v>
      </c>
      <c r="E32" s="229" t="s">
        <v>348</v>
      </c>
      <c r="F32" s="230" t="s">
        <v>1302</v>
      </c>
      <c r="G32" s="230" t="s">
        <v>2072</v>
      </c>
      <c r="H32" s="231" t="str">
        <f t="shared" ref="H32" si="18">+CONCATENATE(E32," ",F32," ",G32)</f>
        <v xml:space="preserve">Posibilidad de afectación  reputacional y económica por corrupción en la acción u omisión se use el poder para utilizar la infraestructura y/o personal militar en actividades no autorizadas por la Fuerza, a causa de la deficiencia en los controles que garanticen el adecuado uso los bienes y capacidades. </v>
      </c>
      <c r="I32" s="232" t="s">
        <v>341</v>
      </c>
      <c r="J32" s="218">
        <v>2576</v>
      </c>
      <c r="K32" s="310" t="str">
        <f>IF(J32&lt;=0,"",IF(J32&lt;=3,"Muy Baja",IF(J32&lt;=34,"Baja",IF(J32&lt;=600,"Media",IF(J32&lt;=6000,"Alta","Muy Alta")))))</f>
        <v>Alta</v>
      </c>
      <c r="L32" s="306">
        <f>IF(K32="","",IF(K32="Muy Baja",0.2,IF(K32="Baja",0.4,IF(K32="Media",0.6,IF(K32="Alta",0.8,IF(K32="Muy Alta",1,))))))</f>
        <v>0.8</v>
      </c>
      <c r="M32" s="314" t="s">
        <v>338</v>
      </c>
      <c r="N32" s="304" t="str">
        <f>IF(NOT(ISERROR(MATCH(M32,'[41]Tabla Impacto'!$B$222:$B$224,0))),'[41]Tabla Impacto'!$F$224,M32)</f>
        <v xml:space="preserve">     El riesgo afecta la imagen de la entidad con algunos usuarios de relevancia frente al logro de los objetivos</v>
      </c>
      <c r="O32" s="310" t="str">
        <f>IF(OR(N32='[41]Tabla Impacto'!$C$12,N32='[41]Tabla Impacto'!$D$12),"Leve",IF(OR(N32='[41]Tabla Impacto'!$C$13,N32='[41]Tabla Impacto'!$D$13),"Menor",IF(OR(N32='[41]Tabla Impacto'!$C$14,N32='[41]Tabla Impacto'!$D$14),"Moderado",IF(OR(N32='[41]Tabla Impacto'!$C$15,N32='[41]Tabla Impacto'!$D$15),"Mayor",IF(OR(N32='[41]Tabla Impacto'!$C$16,N32='[41]Tabla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70" t="s">
        <v>94</v>
      </c>
      <c r="S32" s="67" t="s">
        <v>1303</v>
      </c>
      <c r="T32" s="67" t="s">
        <v>1304</v>
      </c>
      <c r="U32" s="67" t="s">
        <v>1305</v>
      </c>
      <c r="V32" s="68" t="str">
        <f>+CONCATENATE(S32," ",T32," ",U32)</f>
        <v>El Oficial de Instrucción, entrenamiento y reentrenamiento y/o Inspector de Estudios de las Unidades o quien haga sus veces,   verifica mensualmente la programación de la utilización de la infraestructura para la instrucción y entrenamiento VS. los horarios de instrucción de las unidades de entrenamiento, Batallones de instrucción, Escuelas de formación, capacitación y entrenamiento Directiva Permanente No. 00000077 de 2024 "Actualizar e impartir los lineamientos para la Instrucción, el Entrenamiento y el Reentrenamiento de las Unidades del Ejército Nacional", con el fin de corroborar el cumplimiento de las ordenes emitidas con respecto a las actividades y misionalidad que desarrolla cada unidad. En caso encontrarse una inconsistencia en la información se deberá informar al Comandante de la Unidad para la toma de acciones correspondientes, Dejando como soporte de la verificación un informe ejecutivo.</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0.48</v>
      </c>
      <c r="AE32" s="224" t="str">
        <f>IFERROR(LOOKUP(LOOKUP(2,1/(AD32:AD38&lt;&gt;""),AD32:AD38),'[41]Opciones Tratamiento'!$I$2:$I$6,'[41]Opciones Tratamiento'!$J$2:$J$6),"")</f>
        <v>Muy Baja</v>
      </c>
      <c r="AF32" s="48">
        <f>+AD32</f>
        <v>0.48</v>
      </c>
      <c r="AG32" s="224" t="str">
        <f>IFERROR(LOOKUP(LOOKUP(2,1/(AH32:AH38&lt;&gt;""),AH32:AH38),'[41]Opciones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c r="AK32" s="7"/>
      <c r="AL32" s="63" t="s">
        <v>177</v>
      </c>
      <c r="AM32" s="67" t="s">
        <v>234</v>
      </c>
      <c r="AN32" s="67" t="s">
        <v>1306</v>
      </c>
      <c r="AO32" s="219"/>
      <c r="AP32" s="332"/>
      <c r="AQ32" s="337" t="s">
        <v>1307</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63" t="s">
        <v>96</v>
      </c>
      <c r="S33" s="67" t="s">
        <v>1960</v>
      </c>
      <c r="T33" s="67" t="s">
        <v>1308</v>
      </c>
      <c r="U33" s="67" t="s">
        <v>1309</v>
      </c>
      <c r="V33" s="68" t="str">
        <f>+CONCATENATE(S33," ",T33," ",U33)</f>
        <v>El Oficial de Instrucción, entrenamiento y reentrenamiento y/o Inspector de Estudios de las Unidades quien haga sus veces. verifica mensualmente los informes de revista a la infraestructura y material de instrucción y Entrenamiento asignado a las unidades subalternas de acuerdo Directiva Permanente No. 00000077 de 2024 "Actualizar e impartir los lineamientos para la Instrucción, el Entrenamiento y el Reentrenamiento de las Unidades del Ejército Nacional" con el fin de corroborar el estado actual de funcionamiento de la infraestructura y material con el que cuenta cada Unidad. En caso de que la actividad no se ejecute durante el periodo correspondiente, se deberá informar la causa del incumplimiento,  dejando como soporte un informe ejecutivo</v>
      </c>
      <c r="W33" s="47" t="str">
        <f t="shared" si="1"/>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t="s">
        <v>55</v>
      </c>
      <c r="AB33" s="69" t="s">
        <v>56</v>
      </c>
      <c r="AC33" s="69"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0.6</v>
      </c>
      <c r="AI33" s="226"/>
      <c r="AJ33" s="228"/>
      <c r="AK33" s="7"/>
      <c r="AL33" s="63" t="s">
        <v>204</v>
      </c>
      <c r="AM33" s="67" t="s">
        <v>1961</v>
      </c>
      <c r="AN33" s="67" t="s">
        <v>1310</v>
      </c>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customHeight="1" thickBot="1">
      <c r="A34" s="219"/>
      <c r="B34" s="221"/>
      <c r="C34" s="221"/>
      <c r="D34" s="221"/>
      <c r="E34" s="230"/>
      <c r="F34" s="230"/>
      <c r="G34" s="230"/>
      <c r="H34" s="231"/>
      <c r="I34" s="233"/>
      <c r="J34" s="219"/>
      <c r="K34" s="310"/>
      <c r="L34" s="306"/>
      <c r="M34" s="308"/>
      <c r="N34" s="304"/>
      <c r="O34" s="310"/>
      <c r="P34" s="306"/>
      <c r="Q34" s="312"/>
      <c r="R34" s="63" t="s">
        <v>98</v>
      </c>
      <c r="S34" s="67" t="s">
        <v>1311</v>
      </c>
      <c r="T34" s="67" t="s">
        <v>1312</v>
      </c>
      <c r="U34" s="67" t="s">
        <v>1313</v>
      </c>
      <c r="V34" s="68" t="str">
        <f t="shared" ref="V34:V38" si="22">+CONCATENATE(S34," ",T34," ",U34)</f>
        <v>El Oficial de Instrucción, entrenamiento y reentrenamiento y/o Inspector de Estudios de las Unidades o quien haga sus veces. Verifica mensualmente las órdenes del día y/o semanales de las Unidades, donde se emiten las instrucciones específicas para la no utilización de instructores o medios (ayudas, áreas, pistas de instrucción) en actividades fuera de lo ordenado, de acuerdo Directiva Permanente No. 00000077 de 2024 "Actualizar e impartir los lineamientos para la Instrucción, el Entrenamiento y el Reentrenamiento de las Unidades del Ejército Nacional",  con el fin de verificar el cumplimiento a las ordenes emitidas para el uso correcto de los instructores y material para la instrucción asignado a la Unidad, permitiendo un mejor control de las capacidades y competencias del recurso humano en la misma. de no realizarse la actividad durante el  periodo se deberá  informar el porque no se da cumplimiento, dejando como soporte documental de la verificación un informe y anexo copia de la orden semanal.</v>
      </c>
      <c r="W34" s="47" t="str">
        <f t="shared" si="1"/>
        <v>Probabilidad</v>
      </c>
      <c r="X34" s="69" t="s">
        <v>73</v>
      </c>
      <c r="Y34" s="69" t="s">
        <v>54</v>
      </c>
      <c r="Z34" s="48" t="str">
        <f>IF(AND(X34="Preventivo",Y34="Automático"),"50%",IF(AND(X34="Preventivo",Y34="Manual"),"40%",IF(AND(X34="Detectivo",Y34="Automático"),"40%",IF(AND(X34="Detectivo",Y34="Manual"),"30%",IF(AND(X34="Correctivo",Y34="Automático"),"35%",IF(AND(X34="Correctivo",Y34="Manual"),"25%",""))))))</f>
        <v>30%</v>
      </c>
      <c r="AA34" s="69" t="s">
        <v>55</v>
      </c>
      <c r="AB34" s="69" t="s">
        <v>56</v>
      </c>
      <c r="AC34" s="69" t="s">
        <v>57</v>
      </c>
      <c r="AD34" s="49">
        <f t="shared" si="20"/>
        <v>0.2016</v>
      </c>
      <c r="AE34" s="224"/>
      <c r="AF34" s="48">
        <f>+AD34</f>
        <v>0.2016</v>
      </c>
      <c r="AG34" s="224"/>
      <c r="AH34" s="50">
        <f>IFERROR(IF(AND(W32="Impacto",W33="Impacto",W34="Impacto"),(AH33-(+AH33*Z34)),IF(W34="Impacto",(P32-(+P32*Z34)),IF(W34="Probabilidad",AH33,""))),"")</f>
        <v>0.6</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93</v>
      </c>
      <c r="D39" s="220" t="s">
        <v>340</v>
      </c>
      <c r="E39" s="229" t="s">
        <v>334</v>
      </c>
      <c r="F39" s="230" t="s">
        <v>1314</v>
      </c>
      <c r="G39" s="230" t="s">
        <v>1956</v>
      </c>
      <c r="H39" s="231" t="str">
        <f t="shared" ref="H39" si="25">+CONCATENATE(E39," ",F39," ",G39)</f>
        <v>Posibilidad de afectación reputacional por fraude Interno al alterar las notas parciales y finales de los cursos ofertados por las Escuelas de Entrenamiento del CENAE a causa de la falta de  compromiso personal de alumnos e Instructores  que adelantan y participan respectivamente en los cursos de entrenamiento</v>
      </c>
      <c r="I39" s="232" t="s">
        <v>341</v>
      </c>
      <c r="J39" s="218">
        <v>1564</v>
      </c>
      <c r="K39" s="310" t="str">
        <f>IF(J39&lt;=0,"",IF(J39&lt;=3,"Muy Baja",IF(J39&lt;=34,"Baja",IF(J39&lt;=600,"Media",IF(J39&lt;=6000,"Alta","Muy Alta")))))</f>
        <v>Alta</v>
      </c>
      <c r="L39" s="306">
        <f>IF(K39="","",IF(K39="Muy Baja",0.2,IF(K39="Baja",0.4,IF(K39="Media",0.6,IF(K39="Alta",0.8,IF(K39="Muy Alta",1,))))))</f>
        <v>0.8</v>
      </c>
      <c r="M39" s="314" t="s">
        <v>338</v>
      </c>
      <c r="N39" s="304" t="str">
        <f>IF(NOT(ISERROR(MATCH(M39,'[41]Tabla Impacto'!$B$222:$B$224,0))),'[41]Tabla Impacto'!$F$224,M39)</f>
        <v xml:space="preserve">     El riesgo afecta la imagen de la entidad con algunos usuarios de relevancia frente al logro de los objetivos</v>
      </c>
      <c r="O39" s="310" t="str">
        <f>IF(OR(N39='[41]Tabla Impacto'!$C$12,N39='[41]Tabla Impacto'!$D$12),"Leve",IF(OR(N39='[41]Tabla Impacto'!$C$13,N39='[41]Tabla Impacto'!$D$13),"Menor",IF(OR(N39='[41]Tabla Impacto'!$C$14,N39='[41]Tabla Impacto'!$D$14),"Moderado",IF(OR(N39='[41]Tabla Impacto'!$C$15,N39='[41]Tabla Impacto'!$D$15),"Mayor",IF(OR(N39='[41]Tabla Impacto'!$C$16,N39='[41]Tabla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70" t="s">
        <v>94</v>
      </c>
      <c r="S39" s="67" t="s">
        <v>1315</v>
      </c>
      <c r="T39" s="67" t="s">
        <v>1316</v>
      </c>
      <c r="U39" s="67" t="s">
        <v>1962</v>
      </c>
      <c r="V39" s="68" t="str">
        <f>+CONCATENATE(S39," ",T39," ",U39)</f>
        <v xml:space="preserve">El Oficial de Instrucción, entrenamiento y reentrenamiento B7 del CENAE e Inspectores de estudios de las escuelas de Entrenamiento o quien haga sus veces. verifica mensualmente las PQR presentadas en las Escuelas de acuerdo con el Código de Ética Institucional del año 2020 y los reglamentos de procedimiento académico de cada Unidad, con el propósito de mantener la transparencia en el desarrollo de los programas de entrenamiento de la fuerza, en caso de encontrar PQR sobre presunta manipulación de información académica se debe informar al Director de las Escuelas, para establecer las acciones a tomar. Dejando como soporte de la verificación  un informe  </v>
      </c>
      <c r="W39" s="47" t="str">
        <f t="shared" si="1"/>
        <v>Probabilidad</v>
      </c>
      <c r="X39" s="69" t="s">
        <v>53</v>
      </c>
      <c r="Y39" s="69" t="s">
        <v>54</v>
      </c>
      <c r="Z39" s="48" t="str">
        <f>IF(AND(X39="Preventivo",Y39="Automático"),"50%",IF(AND(X39="Preventivo",Y39="Manual"),"40%",IF(AND(X39="Detectivo",Y39="Automático"),"40%",IF(AND(X39="Detectivo",Y39="Manual"),"30%",IF(AND(X39="Correctivo",Y39="Automático"),"35%",IF(AND(X39="Correctivo",Y39="Manual"),"25%",""))))))</f>
        <v>40%</v>
      </c>
      <c r="AA39" s="69" t="s">
        <v>55</v>
      </c>
      <c r="AB39" s="69" t="s">
        <v>56</v>
      </c>
      <c r="AC39" s="69" t="s">
        <v>57</v>
      </c>
      <c r="AD39" s="49">
        <f>IFERROR(IF(W39="Probabilidad",(L39-(+L39*Z39)),IF(W39="Impacto",L39,"")),"")</f>
        <v>0.48</v>
      </c>
      <c r="AE39" s="224" t="str">
        <f>IFERROR(LOOKUP(LOOKUP(2,1/(AD39:AD45&lt;&gt;""),AD39:AD45),'[41]Opciones Tratamiento'!$I$2:$I$6,'[41]Opciones Tratamiento'!$J$2:$J$6),"")</f>
        <v>Muy Baja</v>
      </c>
      <c r="AF39" s="48">
        <f>+AD39</f>
        <v>0.48</v>
      </c>
      <c r="AG39" s="224" t="str">
        <f>IFERROR(LOOKUP(LOOKUP(2,1/(AH39:AH45&lt;&gt;""),AH39:AH45),'[41]Opciones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c r="AK39" s="7"/>
      <c r="AL39" s="63" t="s">
        <v>177</v>
      </c>
      <c r="AM39" s="67" t="s">
        <v>149</v>
      </c>
      <c r="AN39" s="67" t="s">
        <v>235</v>
      </c>
      <c r="AO39" s="219"/>
      <c r="AP39" s="332"/>
      <c r="AQ39" s="337" t="s">
        <v>1307</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63" t="s">
        <v>96</v>
      </c>
      <c r="S40" s="67" t="s">
        <v>1317</v>
      </c>
      <c r="T40" s="67" t="s">
        <v>1318</v>
      </c>
      <c r="U40" s="67" t="s">
        <v>1963</v>
      </c>
      <c r="V40" s="68" t="str">
        <f>+CONCATENATE(S40," ",T40," ",U40)</f>
        <v>El Oficial de Instrucción, entrenamiento y reentrenamiento B7 del CENAE o quien haga sus veces. Verifica trimestralmente los certificados  y/o diplomas expedidos, cotejando con los libros de registro, boletines diarios  y actas, de acuerdo al reglamento de procedimiento académico de cada unidad,  con el propósito de realizar seguimiento y control a la documentación del personal certificado por la Unidad, de no realizarse la actividad durante el  periodo se deberá reprogramar e informar si se dio o no cumplimiento y porque, dejando como soporte documental de la verificación un informe ejecutivo de los resultados y observaciones obtenidas durante la actividad.</v>
      </c>
      <c r="W40" s="47" t="str">
        <f t="shared" si="1"/>
        <v>Probabilidad</v>
      </c>
      <c r="X40" s="69" t="s">
        <v>73</v>
      </c>
      <c r="Y40" s="69" t="s">
        <v>54</v>
      </c>
      <c r="Z40" s="48" t="str">
        <f t="shared" ref="Z40" si="26">IF(AND(X40="Preventivo",Y40="Automático"),"50%",IF(AND(X40="Preventivo",Y40="Manual"),"40%",IF(AND(X40="Detectivo",Y40="Automático"),"40%",IF(AND(X40="Detectivo",Y40="Manual"),"30%",IF(AND(X40="Correctivo",Y40="Automático"),"35%",IF(AND(X40="Correctivo",Y40="Manual"),"25%",""))))))</f>
        <v>30%</v>
      </c>
      <c r="AA40" s="69" t="s">
        <v>55</v>
      </c>
      <c r="AB40" s="69" t="s">
        <v>56</v>
      </c>
      <c r="AC40" s="69" t="s">
        <v>57</v>
      </c>
      <c r="AD40" s="49">
        <f t="shared" ref="AD40:AD45" si="27">IFERROR(IF(AND(W39="Probabilidad",W40="Probabilidad"),(AF39-(+AF39*Z40)),IF(W40="Probabilidad",(L39-(+L39*Z40)),IF(W40="Impacto",AF39,""))),"")</f>
        <v>0.33599999999999997</v>
      </c>
      <c r="AE40" s="224"/>
      <c r="AF40" s="48">
        <f t="shared" ref="AF40" si="28">+AD40</f>
        <v>0.33599999999999997</v>
      </c>
      <c r="AG40" s="224"/>
      <c r="AH40" s="50">
        <f>IFERROR(IF(AND(W39="Impacto",W40="Impacto"),(AH39-(+AH39*Z40)),IF(W40="Impacto",(P39-(+P39*Z40)),IF(W40="Probabilidad",AH39,""))),"")</f>
        <v>0.6</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8"/>
      <c r="N41" s="304"/>
      <c r="O41" s="310"/>
      <c r="P41" s="306"/>
      <c r="Q41" s="312"/>
      <c r="R41" s="63" t="s">
        <v>98</v>
      </c>
      <c r="S41" s="67" t="s">
        <v>1293</v>
      </c>
      <c r="T41" s="67" t="s">
        <v>1319</v>
      </c>
      <c r="U41" s="67" t="s">
        <v>1320</v>
      </c>
      <c r="V41" s="68" t="str">
        <f t="shared" ref="V41:V45" si="29">+CONCATENATE(S41," ",T41," ",U41)</f>
        <v>El Oficial de Instrucción, entrenamiento y reentrenamiento B7 del CENAE e Inspectores de estudios de las escuelas de Entrenamiento o quien haga sus veces Verifica trimestralmente los documentos soportes del cumplimiento a las pruebas físicas de los alumnos que servirán para la calificación de los cursos o entrenamientos, de acuerdo a lo establecido en los Proyectos Educativos de Cursos (PEC) y al reglamento de procedimiento académico de cada unidad,  con el fin de que se realice con transparencia en los registros de resultados de las pruebas físicas del personal militar y correcto diligenciamiento de formatos existentes, de no realizarse la actividad durante el  periodo se deberá informar el incumplimiento , dejando como soporte de la verificación  un informe y  copia de la planilla de presentación de prueba física.</v>
      </c>
      <c r="W41" s="47" t="str">
        <f t="shared" si="1"/>
        <v>Probabilidad</v>
      </c>
      <c r="X41" s="69" t="s">
        <v>73</v>
      </c>
      <c r="Y41" s="69" t="s">
        <v>54</v>
      </c>
      <c r="Z41" s="48" t="str">
        <f>IF(AND(X41="Preventivo",Y41="Automático"),"50%",IF(AND(X41="Preventivo",Y41="Manual"),"40%",IF(AND(X41="Detectivo",Y41="Automático"),"40%",IF(AND(X41="Detectivo",Y41="Manual"),"30%",IF(AND(X41="Correctivo",Y41="Automático"),"35%",IF(AND(X41="Correctivo",Y41="Manual"),"25%",""))))))</f>
        <v>30%</v>
      </c>
      <c r="AA41" s="69" t="s">
        <v>55</v>
      </c>
      <c r="AB41" s="69" t="s">
        <v>56</v>
      </c>
      <c r="AC41" s="69" t="s">
        <v>57</v>
      </c>
      <c r="AD41" s="49">
        <f t="shared" si="27"/>
        <v>0.23519999999999996</v>
      </c>
      <c r="AE41" s="224"/>
      <c r="AF41" s="48">
        <f>+AD41</f>
        <v>0.23519999999999996</v>
      </c>
      <c r="AG41" s="224"/>
      <c r="AH41" s="50">
        <f>IFERROR(IF(AND(W39="Impacto",W40="Impacto",W41="Impacto"),(AH40-(+AH40*Z41)),IF(W41="Impacto",(P39-(+P39*Z41)),IF(W41="Probabilidad",AH40,""))),"")</f>
        <v>0.6</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IF(NOT(ISERROR(MATCH(M46,'[41]Tabla Impacto'!$B$222:$B$224,0))),'[41]Tabla Impacto'!$F$224,M46)</f>
        <v>0</v>
      </c>
      <c r="O46" s="310" t="str">
        <f>IF(OR(N46='[41]Tabla Impacto'!$C$12,N46='[41]Tabla Impacto'!$D$12),"Leve",IF(OR(N46='[41]Tabla Impacto'!$C$13,N46='[41]Tabla Impacto'!$D$13),"Menor",IF(OR(N46='[41]Tabla Impacto'!$C$14,N46='[41]Tabla Impacto'!$D$14),"Moderado",IF(OR(N46='[41]Tabla Impacto'!$C$15,N46='[41]Tabla Impacto'!$D$15),"Mayor",IF(OR(N46='[41]Tabla Impacto'!$C$16,N46='[41]Tabla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IFERROR(LOOKUP(LOOKUP(2,1/(AD46:AD52&lt;&gt;""),AD46:AD52),'[41]Opciones Tratamiento'!$I$2:$I$6,'[41]Opciones Tratamiento'!$J$2:$J$6),"")</f>
        <v/>
      </c>
      <c r="AF46" s="48" t="str">
        <f>+AD46</f>
        <v/>
      </c>
      <c r="AG46" s="224" t="str">
        <f>IFERROR(LOOKUP(LOOKUP(2,1/(AH46:AH52&lt;&gt;""),AH46:AH52),'[41]Opciones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IF(NOT(ISERROR(MATCH(M53,'[41]Tabla Impacto'!$B$222:$B$224,0))),'[41]Tabla Impacto'!$F$224,M53)</f>
        <v>0</v>
      </c>
      <c r="O53" s="310" t="str">
        <f>IF(OR(N53='[41]Tabla Impacto'!$C$12,N53='[41]Tabla Impacto'!$D$12),"Leve",IF(OR(N53='[41]Tabla Impacto'!$C$13,N53='[41]Tabla Impacto'!$D$13),"Menor",IF(OR(N53='[41]Tabla Impacto'!$C$14,N53='[41]Tabla Impacto'!$D$14),"Moderado",IF(OR(N53='[41]Tabla Impacto'!$C$15,N53='[41]Tabla Impacto'!$D$15),"Mayor",IF(OR(N53='[41]Tabla Impacto'!$C$16,N53='[41]Tabla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IFERROR(LOOKUP(LOOKUP(2,1/(AD53:AD59&lt;&gt;""),AD53:AD59),'[41]Opciones Tratamiento'!$I$2:$I$6,'[41]Opciones Tratamiento'!$J$2:$J$6),"")</f>
        <v/>
      </c>
      <c r="AF53" s="48" t="str">
        <f>+AD53</f>
        <v/>
      </c>
      <c r="AG53" s="224" t="str">
        <f>IFERROR(LOOKUP(LOOKUP(2,1/(AH53:AH59&lt;&gt;""),AH53:AH59),'[41]Opciones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IF(NOT(ISERROR(MATCH(M60,'[41]Tabla Impacto'!$B$222:$B$224,0))),'[41]Tabla Impacto'!$F$224,M60)</f>
        <v>0</v>
      </c>
      <c r="O60" s="310" t="str">
        <f>IF(OR(N60='[41]Tabla Impacto'!$C$12,N60='[41]Tabla Impacto'!$D$12),"Leve",IF(OR(N60='[41]Tabla Impacto'!$C$13,N60='[41]Tabla Impacto'!$D$13),"Menor",IF(OR(N60='[41]Tabla Impacto'!$C$14,N60='[41]Tabla Impacto'!$D$14),"Moderado",IF(OR(N60='[41]Tabla Impacto'!$C$15,N60='[41]Tabla Impacto'!$D$15),"Mayor",IF(OR(N60='[41]Tabla Impacto'!$C$16,N60='[41]Tabla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IFERROR(LOOKUP(LOOKUP(2,1/(AD60:AD66&lt;&gt;""),AD60:AD66),'[41]Opciones Tratamiento'!$I$2:$I$6,'[41]Opciones Tratamiento'!$J$2:$J$6),"")</f>
        <v/>
      </c>
      <c r="AF60" s="48" t="str">
        <f>+AD60</f>
        <v/>
      </c>
      <c r="AG60" s="224" t="str">
        <f>IFERROR(LOOKUP(LOOKUP(2,1/(AH60:AH66&lt;&gt;""),AH60:AH66),'[41]Opciones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IF(NOT(ISERROR(MATCH(M67,'[41]Tabla Impacto'!$B$222:$B$224,0))),'[41]Tabla Impacto'!$F$224,M67)</f>
        <v>0</v>
      </c>
      <c r="O67" s="310" t="str">
        <f>IF(OR(N67='[41]Tabla Impacto'!$C$12,N67='[41]Tabla Impacto'!$D$12),"Leve",IF(OR(N67='[41]Tabla Impacto'!$C$13,N67='[41]Tabla Impacto'!$D$13),"Menor",IF(OR(N67='[41]Tabla Impacto'!$C$14,N67='[41]Tabla Impacto'!$D$14),"Moderado",IF(OR(N67='[41]Tabla Impacto'!$C$15,N67='[41]Tabla Impacto'!$D$15),"Mayor",IF(OR(N67='[41]Tabla Impacto'!$C$16,N67='[41]Tabla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IFERROR(LOOKUP(LOOKUP(2,1/(AD67:AD73&lt;&gt;""),AD67:AD73),'[41]Opciones Tratamiento'!$I$2:$I$6,'[41]Opciones Tratamiento'!$J$2:$J$6),"")</f>
        <v/>
      </c>
      <c r="AF67" s="48" t="str">
        <f>+AD67</f>
        <v/>
      </c>
      <c r="AG67" s="224" t="str">
        <f>IFERROR(LOOKUP(LOOKUP(2,1/(AH67:AH73&lt;&gt;""),AH67:AH73),'[41]Opciones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IF(NOT(ISERROR(MATCH(M74,'[41]Tabla Impacto'!$B$222:$B$224,0))),'[41]Tabla Impacto'!$F$224,M74)</f>
        <v>0</v>
      </c>
      <c r="O74" s="310" t="str">
        <f>IF(OR(N74='[41]Tabla Impacto'!$C$12,N74='[41]Tabla Impacto'!$D$12),"Leve",IF(OR(N74='[41]Tabla Impacto'!$C$13,N74='[41]Tabla Impacto'!$D$13),"Menor",IF(OR(N74='[41]Tabla Impacto'!$C$14,N74='[41]Tabla Impacto'!$D$14),"Moderado",IF(OR(N74='[41]Tabla Impacto'!$C$15,N74='[41]Tabla Impacto'!$D$15),"Mayor",IF(OR(N74='[41]Tabla Impacto'!$C$16,N74='[41]Tabla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IFERROR(LOOKUP(LOOKUP(2,1/(AD74:AD80&lt;&gt;""),AD74:AD80),'[41]Opciones Tratamiento'!$I$2:$I$6,'[41]Opciones Tratamiento'!$J$2:$J$6),"")</f>
        <v/>
      </c>
      <c r="AF74" s="48" t="str">
        <f>+AD74</f>
        <v/>
      </c>
      <c r="AG74" s="224" t="str">
        <f>IFERROR(LOOKUP(LOOKUP(2,1/(AH74:AH80&lt;&gt;""),AH74:AH80),'[41]Opciones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IF(NOT(ISERROR(MATCH(M81,'[41]Tabla Impacto'!$B$222:$B$224,0))),'[41]Tabla Impacto'!$F$224,M81)</f>
        <v>0</v>
      </c>
      <c r="O81" s="310" t="str">
        <f>IF(OR(N81='[41]Tabla Impacto'!$C$12,N81='[41]Tabla Impacto'!$D$12),"Leve",IF(OR(N81='[41]Tabla Impacto'!$C$13,N81='[41]Tabla Impacto'!$D$13),"Menor",IF(OR(N81='[41]Tabla Impacto'!$C$14,N81='[41]Tabla Impacto'!$D$14),"Moderado",IF(OR(N81='[41]Tabla Impacto'!$C$15,N81='[41]Tabla Impacto'!$D$15),"Mayor",IF(OR(N81='[41]Tabla Impacto'!$C$16,N81='[41]Tabla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IFERROR(LOOKUP(LOOKUP(2,1/(AD81:AD87&lt;&gt;""),AD81:AD87),'[41]Opciones Tratamiento'!$I$2:$I$6,'[41]Opciones Tratamiento'!$J$2:$J$6),"")</f>
        <v/>
      </c>
      <c r="AF81" s="48" t="str">
        <f>+AD81</f>
        <v/>
      </c>
      <c r="AG81" s="224" t="str">
        <f>IFERROR(LOOKUP(LOOKUP(2,1/(AH81:AH87&lt;&gt;""),AH81:AH87),'[41]Opciones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IF(NOT(ISERROR(MATCH(M88,'[41]Tabla Impacto'!$B$222:$B$224,0))),'[41]Tabla Impacto'!$F$224,M88)</f>
        <v>0</v>
      </c>
      <c r="O88" s="310" t="str">
        <f>IF(OR(N88='[41]Tabla Impacto'!$C$12,N88='[41]Tabla Impacto'!$D$12),"Leve",IF(OR(N88='[41]Tabla Impacto'!$C$13,N88='[41]Tabla Impacto'!$D$13),"Menor",IF(OR(N88='[41]Tabla Impacto'!$C$14,N88='[41]Tabla Impacto'!$D$14),"Moderado",IF(OR(N88='[41]Tabla Impacto'!$C$15,N88='[41]Tabla Impacto'!$D$15),"Mayor",IF(OR(N88='[41]Tabla Impacto'!$C$16,N88='[41]Tabla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IFERROR(LOOKUP(LOOKUP(2,1/(AD88:AD94&lt;&gt;""),AD88:AD94),'[41]Opciones Tratamiento'!$I$2:$I$6,'[41]Opciones Tratamiento'!$J$2:$J$6),"")</f>
        <v/>
      </c>
      <c r="AF88" s="48" t="str">
        <f>+AD88</f>
        <v/>
      </c>
      <c r="AG88" s="224" t="str">
        <f>IFERROR(LOOKUP(LOOKUP(2,1/(AH88:AH94&lt;&gt;""),AH88:AH94),'[41]Opciones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plH9ZAQYxEabHtCAa1TN/QDmjloC2msIv+ts9vpkx9xSI8VaQCk0+7QmjW/53IoJEcJxmyL5kKGKKdPApceiIQ==" saltValue="+Zn7CihNHVMN1i3QwJA6y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AG81">
    <cfRule type="cellIs" dxfId="2783" priority="6" operator="equal">
      <formula>"Catastrófico"</formula>
    </cfRule>
    <cfRule type="cellIs" dxfId="2782" priority="7" operator="equal">
      <formula>"Mayor"</formula>
    </cfRule>
    <cfRule type="cellIs" dxfId="2781" priority="8" operator="equal">
      <formula>"Moderado"</formula>
    </cfRule>
    <cfRule type="cellIs" dxfId="2780" priority="9" operator="equal">
      <formula>"Menor"</formula>
    </cfRule>
    <cfRule type="cellIs" dxfId="2779" priority="10" operator="equal">
      <formula>"Leve"</formula>
    </cfRule>
  </conditionalFormatting>
  <conditionalFormatting sqref="AG88">
    <cfRule type="cellIs" dxfId="2778" priority="1" operator="equal">
      <formula>"Catastrófico"</formula>
    </cfRule>
    <cfRule type="cellIs" dxfId="2777" priority="2" operator="equal">
      <formula>"Mayor"</formula>
    </cfRule>
    <cfRule type="cellIs" dxfId="2776" priority="3" operator="equal">
      <formula>"Moderado"</formula>
    </cfRule>
    <cfRule type="cellIs" dxfId="2775" priority="4" operator="equal">
      <formula>"Menor"</formula>
    </cfRule>
    <cfRule type="cellIs" dxfId="2774" priority="5" operator="equal">
      <formula>"Leve"</formula>
    </cfRule>
  </conditionalFormatting>
  <conditionalFormatting sqref="K11">
    <cfRule type="cellIs" dxfId="2773" priority="339" operator="equal">
      <formula>"Muy Alta"</formula>
    </cfRule>
    <cfRule type="cellIs" dxfId="2772" priority="340" operator="equal">
      <formula>"Alta"</formula>
    </cfRule>
    <cfRule type="cellIs" dxfId="2771" priority="341" operator="equal">
      <formula>"Media"</formula>
    </cfRule>
    <cfRule type="cellIs" dxfId="2770" priority="342" operator="equal">
      <formula>"Baja"</formula>
    </cfRule>
    <cfRule type="cellIs" dxfId="2769" priority="343" operator="equal">
      <formula>"Muy Baja"</formula>
    </cfRule>
  </conditionalFormatting>
  <conditionalFormatting sqref="K18">
    <cfRule type="cellIs" dxfId="2768" priority="310" operator="equal">
      <formula>"Muy Alta"</formula>
    </cfRule>
    <cfRule type="cellIs" dxfId="2767" priority="311" operator="equal">
      <formula>"Alta"</formula>
    </cfRule>
    <cfRule type="cellIs" dxfId="2766" priority="312" operator="equal">
      <formula>"Media"</formula>
    </cfRule>
    <cfRule type="cellIs" dxfId="2765" priority="313" operator="equal">
      <formula>"Baja"</formula>
    </cfRule>
    <cfRule type="cellIs" dxfId="2764" priority="314" operator="equal">
      <formula>"Muy Baja"</formula>
    </cfRule>
  </conditionalFormatting>
  <conditionalFormatting sqref="K25">
    <cfRule type="cellIs" dxfId="2763" priority="281" operator="equal">
      <formula>"Muy Alta"</formula>
    </cfRule>
    <cfRule type="cellIs" dxfId="2762" priority="282" operator="equal">
      <formula>"Alta"</formula>
    </cfRule>
    <cfRule type="cellIs" dxfId="2761" priority="283" operator="equal">
      <formula>"Media"</formula>
    </cfRule>
    <cfRule type="cellIs" dxfId="2760" priority="284" operator="equal">
      <formula>"Baja"</formula>
    </cfRule>
    <cfRule type="cellIs" dxfId="2759" priority="285" operator="equal">
      <formula>"Muy Baja"</formula>
    </cfRule>
  </conditionalFormatting>
  <conditionalFormatting sqref="K32">
    <cfRule type="cellIs" dxfId="2758" priority="252" operator="equal">
      <formula>"Muy Alta"</formula>
    </cfRule>
    <cfRule type="cellIs" dxfId="2757" priority="253" operator="equal">
      <formula>"Alta"</formula>
    </cfRule>
    <cfRule type="cellIs" dxfId="2756" priority="254" operator="equal">
      <formula>"Media"</formula>
    </cfRule>
    <cfRule type="cellIs" dxfId="2755" priority="255" operator="equal">
      <formula>"Baja"</formula>
    </cfRule>
    <cfRule type="cellIs" dxfId="2754" priority="256" operator="equal">
      <formula>"Muy Baja"</formula>
    </cfRule>
  </conditionalFormatting>
  <conditionalFormatting sqref="K39">
    <cfRule type="cellIs" dxfId="2753" priority="223" operator="equal">
      <formula>"Muy Alta"</formula>
    </cfRule>
    <cfRule type="cellIs" dxfId="2752" priority="224" operator="equal">
      <formula>"Alta"</formula>
    </cfRule>
    <cfRule type="cellIs" dxfId="2751" priority="225" operator="equal">
      <formula>"Media"</formula>
    </cfRule>
    <cfRule type="cellIs" dxfId="2750" priority="226" operator="equal">
      <formula>"Baja"</formula>
    </cfRule>
    <cfRule type="cellIs" dxfId="2749" priority="227" operator="equal">
      <formula>"Muy Baja"</formula>
    </cfRule>
  </conditionalFormatting>
  <conditionalFormatting sqref="K46">
    <cfRule type="cellIs" dxfId="2748" priority="194" operator="equal">
      <formula>"Muy Alta"</formula>
    </cfRule>
    <cfRule type="cellIs" dxfId="2747" priority="195" operator="equal">
      <formula>"Alta"</formula>
    </cfRule>
    <cfRule type="cellIs" dxfId="2746" priority="196" operator="equal">
      <formula>"Media"</formula>
    </cfRule>
    <cfRule type="cellIs" dxfId="2745" priority="197" operator="equal">
      <formula>"Baja"</formula>
    </cfRule>
    <cfRule type="cellIs" dxfId="2744" priority="198" operator="equal">
      <formula>"Muy Baja"</formula>
    </cfRule>
  </conditionalFormatting>
  <conditionalFormatting sqref="K53">
    <cfRule type="cellIs" dxfId="2743" priority="165" operator="equal">
      <formula>"Muy Alta"</formula>
    </cfRule>
    <cfRule type="cellIs" dxfId="2742" priority="166" operator="equal">
      <formula>"Alta"</formula>
    </cfRule>
    <cfRule type="cellIs" dxfId="2741" priority="167" operator="equal">
      <formula>"Media"</formula>
    </cfRule>
    <cfRule type="cellIs" dxfId="2740" priority="168" operator="equal">
      <formula>"Baja"</formula>
    </cfRule>
    <cfRule type="cellIs" dxfId="2739" priority="169" operator="equal">
      <formula>"Muy Baja"</formula>
    </cfRule>
  </conditionalFormatting>
  <conditionalFormatting sqref="K60">
    <cfRule type="cellIs" dxfId="2738" priority="136" operator="equal">
      <formula>"Muy Alta"</formula>
    </cfRule>
    <cfRule type="cellIs" dxfId="2737" priority="137" operator="equal">
      <formula>"Alta"</formula>
    </cfRule>
    <cfRule type="cellIs" dxfId="2736" priority="138" operator="equal">
      <formula>"Media"</formula>
    </cfRule>
    <cfRule type="cellIs" dxfId="2735" priority="139" operator="equal">
      <formula>"Baja"</formula>
    </cfRule>
    <cfRule type="cellIs" dxfId="2734" priority="140" operator="equal">
      <formula>"Muy Baja"</formula>
    </cfRule>
  </conditionalFormatting>
  <conditionalFormatting sqref="N11">
    <cfRule type="containsText" dxfId="2733" priority="320" operator="containsText" text="❌">
      <formula>NOT(ISERROR(SEARCH("❌",N11)))</formula>
    </cfRule>
  </conditionalFormatting>
  <conditionalFormatting sqref="N18">
    <cfRule type="containsText" dxfId="2732" priority="291" operator="containsText" text="❌">
      <formula>NOT(ISERROR(SEARCH("❌",N18)))</formula>
    </cfRule>
  </conditionalFormatting>
  <conditionalFormatting sqref="N25">
    <cfRule type="containsText" dxfId="2731" priority="262" operator="containsText" text="❌">
      <formula>NOT(ISERROR(SEARCH("❌",N25)))</formula>
    </cfRule>
  </conditionalFormatting>
  <conditionalFormatting sqref="N32">
    <cfRule type="containsText" dxfId="2730" priority="233" operator="containsText" text="❌">
      <formula>NOT(ISERROR(SEARCH("❌",N32)))</formula>
    </cfRule>
  </conditionalFormatting>
  <conditionalFormatting sqref="N39">
    <cfRule type="containsText" dxfId="2729" priority="204" operator="containsText" text="❌">
      <formula>NOT(ISERROR(SEARCH("❌",N39)))</formula>
    </cfRule>
  </conditionalFormatting>
  <conditionalFormatting sqref="N46">
    <cfRule type="containsText" dxfId="2728" priority="175" operator="containsText" text="❌">
      <formula>NOT(ISERROR(SEARCH("❌",N46)))</formula>
    </cfRule>
  </conditionalFormatting>
  <conditionalFormatting sqref="N53">
    <cfRule type="containsText" dxfId="2727" priority="146" operator="containsText" text="❌">
      <formula>NOT(ISERROR(SEARCH("❌",N53)))</formula>
    </cfRule>
  </conditionalFormatting>
  <conditionalFormatting sqref="N60">
    <cfRule type="containsText" dxfId="2726" priority="117" operator="containsText" text="❌">
      <formula>NOT(ISERROR(SEARCH("❌",N60)))</formula>
    </cfRule>
  </conditionalFormatting>
  <conditionalFormatting sqref="O11">
    <cfRule type="cellIs" dxfId="2725" priority="344" operator="equal">
      <formula>"Catastrófico"</formula>
    </cfRule>
    <cfRule type="cellIs" dxfId="2724" priority="345" operator="equal">
      <formula>"Mayor"</formula>
    </cfRule>
    <cfRule type="cellIs" dxfId="2723" priority="346" operator="equal">
      <formula>"Moderado"</formula>
    </cfRule>
    <cfRule type="cellIs" dxfId="2722" priority="347" operator="equal">
      <formula>"Menor"</formula>
    </cfRule>
    <cfRule type="cellIs" dxfId="2721" priority="348" operator="equal">
      <formula>"Leve"</formula>
    </cfRule>
  </conditionalFormatting>
  <conditionalFormatting sqref="O18">
    <cfRule type="cellIs" dxfId="2720" priority="315" operator="equal">
      <formula>"Catastrófico"</formula>
    </cfRule>
    <cfRule type="cellIs" dxfId="2719" priority="316" operator="equal">
      <formula>"Mayor"</formula>
    </cfRule>
    <cfRule type="cellIs" dxfId="2718" priority="317" operator="equal">
      <formula>"Moderado"</formula>
    </cfRule>
    <cfRule type="cellIs" dxfId="2717" priority="318" operator="equal">
      <formula>"Menor"</formula>
    </cfRule>
    <cfRule type="cellIs" dxfId="2716" priority="319" operator="equal">
      <formula>"Leve"</formula>
    </cfRule>
  </conditionalFormatting>
  <conditionalFormatting sqref="O25">
    <cfRule type="cellIs" dxfId="2715" priority="286" operator="equal">
      <formula>"Catastrófico"</formula>
    </cfRule>
    <cfRule type="cellIs" dxfId="2714" priority="287" operator="equal">
      <formula>"Mayor"</formula>
    </cfRule>
    <cfRule type="cellIs" dxfId="2713" priority="288" operator="equal">
      <formula>"Moderado"</formula>
    </cfRule>
    <cfRule type="cellIs" dxfId="2712" priority="289" operator="equal">
      <formula>"Menor"</formula>
    </cfRule>
    <cfRule type="cellIs" dxfId="2711" priority="290" operator="equal">
      <formula>"Leve"</formula>
    </cfRule>
  </conditionalFormatting>
  <conditionalFormatting sqref="O32">
    <cfRule type="cellIs" dxfId="2710" priority="257" operator="equal">
      <formula>"Catastrófico"</formula>
    </cfRule>
    <cfRule type="cellIs" dxfId="2709" priority="258" operator="equal">
      <formula>"Mayor"</formula>
    </cfRule>
    <cfRule type="cellIs" dxfId="2708" priority="259" operator="equal">
      <formula>"Moderado"</formula>
    </cfRule>
    <cfRule type="cellIs" dxfId="2707" priority="260" operator="equal">
      <formula>"Menor"</formula>
    </cfRule>
    <cfRule type="cellIs" dxfId="2706" priority="261" operator="equal">
      <formula>"Leve"</formula>
    </cfRule>
  </conditionalFormatting>
  <conditionalFormatting sqref="O39">
    <cfRule type="cellIs" dxfId="2705" priority="228" operator="equal">
      <formula>"Catastrófico"</formula>
    </cfRule>
    <cfRule type="cellIs" dxfId="2704" priority="229" operator="equal">
      <formula>"Mayor"</formula>
    </cfRule>
    <cfRule type="cellIs" dxfId="2703" priority="230" operator="equal">
      <formula>"Moderado"</formula>
    </cfRule>
    <cfRule type="cellIs" dxfId="2702" priority="231" operator="equal">
      <formula>"Menor"</formula>
    </cfRule>
    <cfRule type="cellIs" dxfId="2701" priority="232" operator="equal">
      <formula>"Leve"</formula>
    </cfRule>
  </conditionalFormatting>
  <conditionalFormatting sqref="O46">
    <cfRule type="cellIs" dxfId="2700" priority="199" operator="equal">
      <formula>"Catastrófico"</formula>
    </cfRule>
    <cfRule type="cellIs" dxfId="2699" priority="200" operator="equal">
      <formula>"Mayor"</formula>
    </cfRule>
    <cfRule type="cellIs" dxfId="2698" priority="201" operator="equal">
      <formula>"Moderado"</formula>
    </cfRule>
    <cfRule type="cellIs" dxfId="2697" priority="202" operator="equal">
      <formula>"Menor"</formula>
    </cfRule>
    <cfRule type="cellIs" dxfId="2696" priority="203" operator="equal">
      <formula>"Leve"</formula>
    </cfRule>
  </conditionalFormatting>
  <conditionalFormatting sqref="O53">
    <cfRule type="cellIs" dxfId="2695" priority="170" operator="equal">
      <formula>"Catastrófico"</formula>
    </cfRule>
    <cfRule type="cellIs" dxfId="2694" priority="171" operator="equal">
      <formula>"Mayor"</formula>
    </cfRule>
    <cfRule type="cellIs" dxfId="2693" priority="172" operator="equal">
      <formula>"Moderado"</formula>
    </cfRule>
    <cfRule type="cellIs" dxfId="2692" priority="173" operator="equal">
      <formula>"Menor"</formula>
    </cfRule>
    <cfRule type="cellIs" dxfId="2691" priority="174" operator="equal">
      <formula>"Leve"</formula>
    </cfRule>
  </conditionalFormatting>
  <conditionalFormatting sqref="O60">
    <cfRule type="cellIs" dxfId="2690" priority="141" operator="equal">
      <formula>"Catastrófico"</formula>
    </cfRule>
    <cfRule type="cellIs" dxfId="2689" priority="142" operator="equal">
      <formula>"Mayor"</formula>
    </cfRule>
    <cfRule type="cellIs" dxfId="2688" priority="143" operator="equal">
      <formula>"Moderado"</formula>
    </cfRule>
    <cfRule type="cellIs" dxfId="2687" priority="144" operator="equal">
      <formula>"Menor"</formula>
    </cfRule>
    <cfRule type="cellIs" dxfId="2686" priority="145" operator="equal">
      <formula>"Leve"</formula>
    </cfRule>
  </conditionalFormatting>
  <conditionalFormatting sqref="Q11">
    <cfRule type="cellIs" dxfId="2685" priority="335" operator="equal">
      <formula>"Extremo"</formula>
    </cfRule>
    <cfRule type="cellIs" dxfId="2684" priority="336" operator="equal">
      <formula>"Alto"</formula>
    </cfRule>
    <cfRule type="cellIs" dxfId="2683" priority="337" operator="equal">
      <formula>"Moderado"</formula>
    </cfRule>
    <cfRule type="cellIs" dxfId="2682" priority="338" operator="equal">
      <formula>"Bajo"</formula>
    </cfRule>
  </conditionalFormatting>
  <conditionalFormatting sqref="Q18">
    <cfRule type="cellIs" dxfId="2681" priority="306" operator="equal">
      <formula>"Extremo"</formula>
    </cfRule>
    <cfRule type="cellIs" dxfId="2680" priority="307" operator="equal">
      <formula>"Alto"</formula>
    </cfRule>
    <cfRule type="cellIs" dxfId="2679" priority="308" operator="equal">
      <formula>"Moderado"</formula>
    </cfRule>
    <cfRule type="cellIs" dxfId="2678" priority="309" operator="equal">
      <formula>"Bajo"</formula>
    </cfRule>
  </conditionalFormatting>
  <conditionalFormatting sqref="Q25">
    <cfRule type="cellIs" dxfId="2677" priority="277" operator="equal">
      <formula>"Extremo"</formula>
    </cfRule>
    <cfRule type="cellIs" dxfId="2676" priority="278" operator="equal">
      <formula>"Alto"</formula>
    </cfRule>
    <cfRule type="cellIs" dxfId="2675" priority="279" operator="equal">
      <formula>"Moderado"</formula>
    </cfRule>
    <cfRule type="cellIs" dxfId="2674" priority="280" operator="equal">
      <formula>"Bajo"</formula>
    </cfRule>
  </conditionalFormatting>
  <conditionalFormatting sqref="Q32">
    <cfRule type="cellIs" dxfId="2673" priority="248" operator="equal">
      <formula>"Extremo"</formula>
    </cfRule>
    <cfRule type="cellIs" dxfId="2672" priority="249" operator="equal">
      <formula>"Alto"</formula>
    </cfRule>
    <cfRule type="cellIs" dxfId="2671" priority="250" operator="equal">
      <formula>"Moderado"</formula>
    </cfRule>
    <cfRule type="cellIs" dxfId="2670" priority="251" operator="equal">
      <formula>"Bajo"</formula>
    </cfRule>
  </conditionalFormatting>
  <conditionalFormatting sqref="Q39">
    <cfRule type="cellIs" dxfId="2669" priority="219" operator="equal">
      <formula>"Extremo"</formula>
    </cfRule>
    <cfRule type="cellIs" dxfId="2668" priority="220" operator="equal">
      <formula>"Alto"</formula>
    </cfRule>
    <cfRule type="cellIs" dxfId="2667" priority="221" operator="equal">
      <formula>"Moderado"</formula>
    </cfRule>
    <cfRule type="cellIs" dxfId="2666" priority="222" operator="equal">
      <formula>"Bajo"</formula>
    </cfRule>
  </conditionalFormatting>
  <conditionalFormatting sqref="Q46">
    <cfRule type="cellIs" dxfId="2665" priority="190" operator="equal">
      <formula>"Extremo"</formula>
    </cfRule>
    <cfRule type="cellIs" dxfId="2664" priority="191" operator="equal">
      <formula>"Alto"</formula>
    </cfRule>
    <cfRule type="cellIs" dxfId="2663" priority="192" operator="equal">
      <formula>"Moderado"</formula>
    </cfRule>
    <cfRule type="cellIs" dxfId="2662" priority="193" operator="equal">
      <formula>"Bajo"</formula>
    </cfRule>
  </conditionalFormatting>
  <conditionalFormatting sqref="Q53">
    <cfRule type="cellIs" dxfId="2661" priority="161" operator="equal">
      <formula>"Extremo"</formula>
    </cfRule>
    <cfRule type="cellIs" dxfId="2660" priority="162" operator="equal">
      <formula>"Alto"</formula>
    </cfRule>
    <cfRule type="cellIs" dxfId="2659" priority="163" operator="equal">
      <formula>"Moderado"</formula>
    </cfRule>
    <cfRule type="cellIs" dxfId="2658" priority="164" operator="equal">
      <formula>"Bajo"</formula>
    </cfRule>
  </conditionalFormatting>
  <conditionalFormatting sqref="Q60">
    <cfRule type="cellIs" dxfId="2657" priority="132" operator="equal">
      <formula>"Extremo"</formula>
    </cfRule>
    <cfRule type="cellIs" dxfId="2656" priority="133" operator="equal">
      <formula>"Alto"</formula>
    </cfRule>
    <cfRule type="cellIs" dxfId="2655" priority="134" operator="equal">
      <formula>"Moderado"</formula>
    </cfRule>
    <cfRule type="cellIs" dxfId="2654" priority="135" operator="equal">
      <formula>"Bajo"</formula>
    </cfRule>
  </conditionalFormatting>
  <conditionalFormatting sqref="AE11">
    <cfRule type="cellIs" dxfId="2653" priority="330" operator="equal">
      <formula>"Muy Alta"</formula>
    </cfRule>
    <cfRule type="cellIs" dxfId="2652" priority="331" operator="equal">
      <formula>"Alta"</formula>
    </cfRule>
    <cfRule type="cellIs" dxfId="2651" priority="332" operator="equal">
      <formula>"Media"</formula>
    </cfRule>
    <cfRule type="cellIs" dxfId="2650" priority="333" operator="equal">
      <formula>"Baja"</formula>
    </cfRule>
    <cfRule type="cellIs" dxfId="2649" priority="334" operator="equal">
      <formula>"Muy Baja"</formula>
    </cfRule>
  </conditionalFormatting>
  <conditionalFormatting sqref="AE18">
    <cfRule type="cellIs" dxfId="2648" priority="301" operator="equal">
      <formula>"Muy Alta"</formula>
    </cfRule>
    <cfRule type="cellIs" dxfId="2647" priority="302" operator="equal">
      <formula>"Alta"</formula>
    </cfRule>
    <cfRule type="cellIs" dxfId="2646" priority="303" operator="equal">
      <formula>"Media"</formula>
    </cfRule>
    <cfRule type="cellIs" dxfId="2645" priority="304" operator="equal">
      <formula>"Baja"</formula>
    </cfRule>
    <cfRule type="cellIs" dxfId="2644" priority="305" operator="equal">
      <formula>"Muy Baja"</formula>
    </cfRule>
  </conditionalFormatting>
  <conditionalFormatting sqref="AE25">
    <cfRule type="cellIs" dxfId="2643" priority="272" operator="equal">
      <formula>"Muy Alta"</formula>
    </cfRule>
    <cfRule type="cellIs" dxfId="2642" priority="273" operator="equal">
      <formula>"Alta"</formula>
    </cfRule>
    <cfRule type="cellIs" dxfId="2641" priority="274" operator="equal">
      <formula>"Media"</formula>
    </cfRule>
    <cfRule type="cellIs" dxfId="2640" priority="275" operator="equal">
      <formula>"Baja"</formula>
    </cfRule>
    <cfRule type="cellIs" dxfId="2639" priority="276" operator="equal">
      <formula>"Muy Baja"</formula>
    </cfRule>
  </conditionalFormatting>
  <conditionalFormatting sqref="AE32">
    <cfRule type="cellIs" dxfId="2638" priority="243" operator="equal">
      <formula>"Muy Alta"</formula>
    </cfRule>
    <cfRule type="cellIs" dxfId="2637" priority="244" operator="equal">
      <formula>"Alta"</formula>
    </cfRule>
    <cfRule type="cellIs" dxfId="2636" priority="245" operator="equal">
      <formula>"Media"</formula>
    </cfRule>
    <cfRule type="cellIs" dxfId="2635" priority="246" operator="equal">
      <formula>"Baja"</formula>
    </cfRule>
    <cfRule type="cellIs" dxfId="2634" priority="247" operator="equal">
      <formula>"Muy Baja"</formula>
    </cfRule>
  </conditionalFormatting>
  <conditionalFormatting sqref="AE39">
    <cfRule type="cellIs" dxfId="2633" priority="214" operator="equal">
      <formula>"Muy Alta"</formula>
    </cfRule>
    <cfRule type="cellIs" dxfId="2632" priority="215" operator="equal">
      <formula>"Alta"</formula>
    </cfRule>
    <cfRule type="cellIs" dxfId="2631" priority="216" operator="equal">
      <formula>"Media"</formula>
    </cfRule>
    <cfRule type="cellIs" dxfId="2630" priority="217" operator="equal">
      <formula>"Baja"</formula>
    </cfRule>
    <cfRule type="cellIs" dxfId="2629" priority="218" operator="equal">
      <formula>"Muy Baja"</formula>
    </cfRule>
  </conditionalFormatting>
  <conditionalFormatting sqref="AE46">
    <cfRule type="cellIs" dxfId="2628" priority="185" operator="equal">
      <formula>"Muy Alta"</formula>
    </cfRule>
    <cfRule type="cellIs" dxfId="2627" priority="186" operator="equal">
      <formula>"Alta"</formula>
    </cfRule>
    <cfRule type="cellIs" dxfId="2626" priority="187" operator="equal">
      <formula>"Media"</formula>
    </cfRule>
    <cfRule type="cellIs" dxfId="2625" priority="188" operator="equal">
      <formula>"Baja"</formula>
    </cfRule>
    <cfRule type="cellIs" dxfId="2624" priority="189" operator="equal">
      <formula>"Muy Baja"</formula>
    </cfRule>
  </conditionalFormatting>
  <conditionalFormatting sqref="AE53">
    <cfRule type="cellIs" dxfId="2623" priority="156" operator="equal">
      <formula>"Muy Alta"</formula>
    </cfRule>
    <cfRule type="cellIs" dxfId="2622" priority="157" operator="equal">
      <formula>"Alta"</formula>
    </cfRule>
    <cfRule type="cellIs" dxfId="2621" priority="158" operator="equal">
      <formula>"Media"</formula>
    </cfRule>
    <cfRule type="cellIs" dxfId="2620" priority="159" operator="equal">
      <formula>"Baja"</formula>
    </cfRule>
    <cfRule type="cellIs" dxfId="2619" priority="160" operator="equal">
      <formula>"Muy Baja"</formula>
    </cfRule>
  </conditionalFormatting>
  <conditionalFormatting sqref="AE60">
    <cfRule type="cellIs" dxfId="2618" priority="127" operator="equal">
      <formula>"Muy Alta"</formula>
    </cfRule>
    <cfRule type="cellIs" dxfId="2617" priority="128" operator="equal">
      <formula>"Alta"</formula>
    </cfRule>
    <cfRule type="cellIs" dxfId="2616" priority="129" operator="equal">
      <formula>"Media"</formula>
    </cfRule>
    <cfRule type="cellIs" dxfId="2615" priority="130" operator="equal">
      <formula>"Baja"</formula>
    </cfRule>
    <cfRule type="cellIs" dxfId="2614" priority="131" operator="equal">
      <formula>"Muy Baja"</formula>
    </cfRule>
  </conditionalFormatting>
  <conditionalFormatting sqref="AG11">
    <cfRule type="cellIs" dxfId="2613" priority="325" operator="equal">
      <formula>"Catastrófico"</formula>
    </cfRule>
    <cfRule type="cellIs" dxfId="2612" priority="326" operator="equal">
      <formula>"Mayor"</formula>
    </cfRule>
    <cfRule type="cellIs" dxfId="2611" priority="327" operator="equal">
      <formula>"Moderado"</formula>
    </cfRule>
    <cfRule type="cellIs" dxfId="2610" priority="328" operator="equal">
      <formula>"Menor"</formula>
    </cfRule>
    <cfRule type="cellIs" dxfId="2609" priority="329" operator="equal">
      <formula>"Leve"</formula>
    </cfRule>
  </conditionalFormatting>
  <conditionalFormatting sqref="AG18">
    <cfRule type="cellIs" dxfId="2608" priority="296" operator="equal">
      <formula>"Catastrófico"</formula>
    </cfRule>
    <cfRule type="cellIs" dxfId="2607" priority="297" operator="equal">
      <formula>"Mayor"</formula>
    </cfRule>
    <cfRule type="cellIs" dxfId="2606" priority="298" operator="equal">
      <formula>"Moderado"</formula>
    </cfRule>
    <cfRule type="cellIs" dxfId="2605" priority="299" operator="equal">
      <formula>"Menor"</formula>
    </cfRule>
    <cfRule type="cellIs" dxfId="2604" priority="300" operator="equal">
      <formula>"Leve"</formula>
    </cfRule>
  </conditionalFormatting>
  <conditionalFormatting sqref="AG25">
    <cfRule type="cellIs" dxfId="2603" priority="267" operator="equal">
      <formula>"Catastrófico"</formula>
    </cfRule>
    <cfRule type="cellIs" dxfId="2602" priority="268" operator="equal">
      <formula>"Mayor"</formula>
    </cfRule>
    <cfRule type="cellIs" dxfId="2601" priority="269" operator="equal">
      <formula>"Moderado"</formula>
    </cfRule>
    <cfRule type="cellIs" dxfId="2600" priority="270" operator="equal">
      <formula>"Menor"</formula>
    </cfRule>
    <cfRule type="cellIs" dxfId="2599" priority="271" operator="equal">
      <formula>"Leve"</formula>
    </cfRule>
  </conditionalFormatting>
  <conditionalFormatting sqref="AG32">
    <cfRule type="cellIs" dxfId="2598" priority="238" operator="equal">
      <formula>"Catastrófico"</formula>
    </cfRule>
    <cfRule type="cellIs" dxfId="2597" priority="239" operator="equal">
      <formula>"Mayor"</formula>
    </cfRule>
    <cfRule type="cellIs" dxfId="2596" priority="240" operator="equal">
      <formula>"Moderado"</formula>
    </cfRule>
    <cfRule type="cellIs" dxfId="2595" priority="241" operator="equal">
      <formula>"Menor"</formula>
    </cfRule>
    <cfRule type="cellIs" dxfId="2594" priority="242" operator="equal">
      <formula>"Leve"</formula>
    </cfRule>
  </conditionalFormatting>
  <conditionalFormatting sqref="AG39">
    <cfRule type="cellIs" dxfId="2593" priority="209" operator="equal">
      <formula>"Catastrófico"</formula>
    </cfRule>
    <cfRule type="cellIs" dxfId="2592" priority="210" operator="equal">
      <formula>"Mayor"</formula>
    </cfRule>
    <cfRule type="cellIs" dxfId="2591" priority="211" operator="equal">
      <formula>"Moderado"</formula>
    </cfRule>
    <cfRule type="cellIs" dxfId="2590" priority="212" operator="equal">
      <formula>"Menor"</formula>
    </cfRule>
    <cfRule type="cellIs" dxfId="2589" priority="213" operator="equal">
      <formula>"Leve"</formula>
    </cfRule>
  </conditionalFormatting>
  <conditionalFormatting sqref="AG46">
    <cfRule type="cellIs" dxfId="2588" priority="180" operator="equal">
      <formula>"Catastrófico"</formula>
    </cfRule>
    <cfRule type="cellIs" dxfId="2587" priority="181" operator="equal">
      <formula>"Mayor"</formula>
    </cfRule>
    <cfRule type="cellIs" dxfId="2586" priority="182" operator="equal">
      <formula>"Moderado"</formula>
    </cfRule>
    <cfRule type="cellIs" dxfId="2585" priority="183" operator="equal">
      <formula>"Menor"</formula>
    </cfRule>
    <cfRule type="cellIs" dxfId="2584" priority="184" operator="equal">
      <formula>"Leve"</formula>
    </cfRule>
  </conditionalFormatting>
  <conditionalFormatting sqref="AG53">
    <cfRule type="cellIs" dxfId="2583" priority="151" operator="equal">
      <formula>"Catastrófico"</formula>
    </cfRule>
    <cfRule type="cellIs" dxfId="2582" priority="152" operator="equal">
      <formula>"Mayor"</formula>
    </cfRule>
    <cfRule type="cellIs" dxfId="2581" priority="153" operator="equal">
      <formula>"Moderado"</formula>
    </cfRule>
    <cfRule type="cellIs" dxfId="2580" priority="154" operator="equal">
      <formula>"Menor"</formula>
    </cfRule>
    <cfRule type="cellIs" dxfId="2579" priority="155" operator="equal">
      <formula>"Leve"</formula>
    </cfRule>
  </conditionalFormatting>
  <conditionalFormatting sqref="AG60">
    <cfRule type="cellIs" dxfId="2578" priority="122" operator="equal">
      <formula>"Catastrófico"</formula>
    </cfRule>
    <cfRule type="cellIs" dxfId="2577" priority="123" operator="equal">
      <formula>"Mayor"</formula>
    </cfRule>
    <cfRule type="cellIs" dxfId="2576" priority="124" operator="equal">
      <formula>"Moderado"</formula>
    </cfRule>
    <cfRule type="cellIs" dxfId="2575" priority="125" operator="equal">
      <formula>"Menor"</formula>
    </cfRule>
    <cfRule type="cellIs" dxfId="2574" priority="126" operator="equal">
      <formula>"Leve"</formula>
    </cfRule>
  </conditionalFormatting>
  <conditionalFormatting sqref="AI11">
    <cfRule type="cellIs" dxfId="2573" priority="321" operator="equal">
      <formula>"Extremo"</formula>
    </cfRule>
    <cfRule type="cellIs" dxfId="2572" priority="322" operator="equal">
      <formula>"Alto"</formula>
    </cfRule>
    <cfRule type="cellIs" dxfId="2571" priority="323" operator="equal">
      <formula>"Moderado"</formula>
    </cfRule>
    <cfRule type="cellIs" dxfId="2570" priority="324" operator="equal">
      <formula>"Bajo"</formula>
    </cfRule>
  </conditionalFormatting>
  <conditionalFormatting sqref="AI18">
    <cfRule type="cellIs" dxfId="2569" priority="292" operator="equal">
      <formula>"Extremo"</formula>
    </cfRule>
    <cfRule type="cellIs" dxfId="2568" priority="293" operator="equal">
      <formula>"Alto"</formula>
    </cfRule>
    <cfRule type="cellIs" dxfId="2567" priority="294" operator="equal">
      <formula>"Moderado"</formula>
    </cfRule>
    <cfRule type="cellIs" dxfId="2566" priority="295" operator="equal">
      <formula>"Bajo"</formula>
    </cfRule>
  </conditionalFormatting>
  <conditionalFormatting sqref="AI25">
    <cfRule type="cellIs" dxfId="2565" priority="263" operator="equal">
      <formula>"Extremo"</formula>
    </cfRule>
    <cfRule type="cellIs" dxfId="2564" priority="264" operator="equal">
      <formula>"Alto"</formula>
    </cfRule>
    <cfRule type="cellIs" dxfId="2563" priority="265" operator="equal">
      <formula>"Moderado"</formula>
    </cfRule>
    <cfRule type="cellIs" dxfId="2562" priority="266" operator="equal">
      <formula>"Bajo"</formula>
    </cfRule>
  </conditionalFormatting>
  <conditionalFormatting sqref="AI32">
    <cfRule type="cellIs" dxfId="2561" priority="234" operator="equal">
      <formula>"Extremo"</formula>
    </cfRule>
    <cfRule type="cellIs" dxfId="2560" priority="235" operator="equal">
      <formula>"Alto"</formula>
    </cfRule>
    <cfRule type="cellIs" dxfId="2559" priority="236" operator="equal">
      <formula>"Moderado"</formula>
    </cfRule>
    <cfRule type="cellIs" dxfId="2558" priority="237" operator="equal">
      <formula>"Bajo"</formula>
    </cfRule>
  </conditionalFormatting>
  <conditionalFormatting sqref="AI39">
    <cfRule type="cellIs" dxfId="2557" priority="205" operator="equal">
      <formula>"Extremo"</formula>
    </cfRule>
    <cfRule type="cellIs" dxfId="2556" priority="206" operator="equal">
      <formula>"Alto"</formula>
    </cfRule>
    <cfRule type="cellIs" dxfId="2555" priority="207" operator="equal">
      <formula>"Moderado"</formula>
    </cfRule>
    <cfRule type="cellIs" dxfId="2554" priority="208" operator="equal">
      <formula>"Bajo"</formula>
    </cfRule>
  </conditionalFormatting>
  <conditionalFormatting sqref="AI46">
    <cfRule type="cellIs" dxfId="2553" priority="176" operator="equal">
      <formula>"Extremo"</formula>
    </cfRule>
    <cfRule type="cellIs" dxfId="2552" priority="177" operator="equal">
      <formula>"Alto"</formula>
    </cfRule>
    <cfRule type="cellIs" dxfId="2551" priority="178" operator="equal">
      <formula>"Moderado"</formula>
    </cfRule>
    <cfRule type="cellIs" dxfId="2550" priority="179" operator="equal">
      <formula>"Bajo"</formula>
    </cfRule>
  </conditionalFormatting>
  <conditionalFormatting sqref="AI53">
    <cfRule type="cellIs" dxfId="2549" priority="147" operator="equal">
      <formula>"Extremo"</formula>
    </cfRule>
    <cfRule type="cellIs" dxfId="2548" priority="148" operator="equal">
      <formula>"Alto"</formula>
    </cfRule>
    <cfRule type="cellIs" dxfId="2547" priority="149" operator="equal">
      <formula>"Moderado"</formula>
    </cfRule>
    <cfRule type="cellIs" dxfId="2546" priority="150" operator="equal">
      <formula>"Bajo"</formula>
    </cfRule>
  </conditionalFormatting>
  <conditionalFormatting sqref="AI60">
    <cfRule type="cellIs" dxfId="2545" priority="118" operator="equal">
      <formula>"Extremo"</formula>
    </cfRule>
    <cfRule type="cellIs" dxfId="2544" priority="119" operator="equal">
      <formula>"Alto"</formula>
    </cfRule>
    <cfRule type="cellIs" dxfId="2543" priority="120" operator="equal">
      <formula>"Moderado"</formula>
    </cfRule>
    <cfRule type="cellIs" dxfId="2542" priority="121" operator="equal">
      <formula>"Bajo"</formula>
    </cfRule>
  </conditionalFormatting>
  <conditionalFormatting sqref="K67">
    <cfRule type="cellIs" dxfId="2541" priority="107" operator="equal">
      <formula>"Muy Alta"</formula>
    </cfRule>
    <cfRule type="cellIs" dxfId="2540" priority="108" operator="equal">
      <formula>"Alta"</formula>
    </cfRule>
    <cfRule type="cellIs" dxfId="2539" priority="109" operator="equal">
      <formula>"Media"</formula>
    </cfRule>
    <cfRule type="cellIs" dxfId="2538" priority="110" operator="equal">
      <formula>"Baja"</formula>
    </cfRule>
    <cfRule type="cellIs" dxfId="2537" priority="111" operator="equal">
      <formula>"Muy Baja"</formula>
    </cfRule>
  </conditionalFormatting>
  <conditionalFormatting sqref="N67">
    <cfRule type="containsText" dxfId="2536" priority="88" operator="containsText" text="❌">
      <formula>NOT(ISERROR(SEARCH("❌",N67)))</formula>
    </cfRule>
  </conditionalFormatting>
  <conditionalFormatting sqref="O67">
    <cfRule type="cellIs" dxfId="2535" priority="112" operator="equal">
      <formula>"Catastrófico"</formula>
    </cfRule>
    <cfRule type="cellIs" dxfId="2534" priority="113" operator="equal">
      <formula>"Mayor"</formula>
    </cfRule>
    <cfRule type="cellIs" dxfId="2533" priority="114" operator="equal">
      <formula>"Moderado"</formula>
    </cfRule>
    <cfRule type="cellIs" dxfId="2532" priority="115" operator="equal">
      <formula>"Menor"</formula>
    </cfRule>
    <cfRule type="cellIs" dxfId="2531" priority="116" operator="equal">
      <formula>"Leve"</formula>
    </cfRule>
  </conditionalFormatting>
  <conditionalFormatting sqref="Q67">
    <cfRule type="cellIs" dxfId="2530" priority="103" operator="equal">
      <formula>"Extremo"</formula>
    </cfRule>
    <cfRule type="cellIs" dxfId="2529" priority="104" operator="equal">
      <formula>"Alto"</formula>
    </cfRule>
    <cfRule type="cellIs" dxfId="2528" priority="105" operator="equal">
      <formula>"Moderado"</formula>
    </cfRule>
    <cfRule type="cellIs" dxfId="2527" priority="106" operator="equal">
      <formula>"Bajo"</formula>
    </cfRule>
  </conditionalFormatting>
  <conditionalFormatting sqref="AE67">
    <cfRule type="cellIs" dxfId="2526" priority="98" operator="equal">
      <formula>"Muy Alta"</formula>
    </cfRule>
    <cfRule type="cellIs" dxfId="2525" priority="99" operator="equal">
      <formula>"Alta"</formula>
    </cfRule>
    <cfRule type="cellIs" dxfId="2524" priority="100" operator="equal">
      <formula>"Media"</formula>
    </cfRule>
    <cfRule type="cellIs" dxfId="2523" priority="101" operator="equal">
      <formula>"Baja"</formula>
    </cfRule>
    <cfRule type="cellIs" dxfId="2522" priority="102" operator="equal">
      <formula>"Muy Baja"</formula>
    </cfRule>
  </conditionalFormatting>
  <conditionalFormatting sqref="AG67">
    <cfRule type="cellIs" dxfId="2521" priority="93" operator="equal">
      <formula>"Catastrófico"</formula>
    </cfRule>
    <cfRule type="cellIs" dxfId="2520" priority="94" operator="equal">
      <formula>"Mayor"</formula>
    </cfRule>
    <cfRule type="cellIs" dxfId="2519" priority="95" operator="equal">
      <formula>"Moderado"</formula>
    </cfRule>
    <cfRule type="cellIs" dxfId="2518" priority="96" operator="equal">
      <formula>"Menor"</formula>
    </cfRule>
    <cfRule type="cellIs" dxfId="2517" priority="97" operator="equal">
      <formula>"Leve"</formula>
    </cfRule>
  </conditionalFormatting>
  <conditionalFormatting sqref="AI67">
    <cfRule type="cellIs" dxfId="2516" priority="89" operator="equal">
      <formula>"Extremo"</formula>
    </cfRule>
    <cfRule type="cellIs" dxfId="2515" priority="90" operator="equal">
      <formula>"Alto"</formula>
    </cfRule>
    <cfRule type="cellIs" dxfId="2514" priority="91" operator="equal">
      <formula>"Moderado"</formula>
    </cfRule>
    <cfRule type="cellIs" dxfId="2513" priority="92" operator="equal">
      <formula>"Bajo"</formula>
    </cfRule>
  </conditionalFormatting>
  <conditionalFormatting sqref="K74">
    <cfRule type="cellIs" dxfId="2512" priority="78" operator="equal">
      <formula>"Muy Alta"</formula>
    </cfRule>
    <cfRule type="cellIs" dxfId="2511" priority="79" operator="equal">
      <formula>"Alta"</formula>
    </cfRule>
    <cfRule type="cellIs" dxfId="2510" priority="80" operator="equal">
      <formula>"Media"</formula>
    </cfRule>
    <cfRule type="cellIs" dxfId="2509" priority="81" operator="equal">
      <formula>"Baja"</formula>
    </cfRule>
    <cfRule type="cellIs" dxfId="2508" priority="82" operator="equal">
      <formula>"Muy Baja"</formula>
    </cfRule>
  </conditionalFormatting>
  <conditionalFormatting sqref="N74">
    <cfRule type="containsText" dxfId="2507" priority="59" operator="containsText" text="❌">
      <formula>NOT(ISERROR(SEARCH("❌",N74)))</formula>
    </cfRule>
  </conditionalFormatting>
  <conditionalFormatting sqref="O74">
    <cfRule type="cellIs" dxfId="2506" priority="83" operator="equal">
      <formula>"Catastrófico"</formula>
    </cfRule>
    <cfRule type="cellIs" dxfId="2505" priority="84" operator="equal">
      <formula>"Mayor"</formula>
    </cfRule>
    <cfRule type="cellIs" dxfId="2504" priority="85" operator="equal">
      <formula>"Moderado"</formula>
    </cfRule>
    <cfRule type="cellIs" dxfId="2503" priority="86" operator="equal">
      <formula>"Menor"</formula>
    </cfRule>
    <cfRule type="cellIs" dxfId="2502" priority="87" operator="equal">
      <formula>"Leve"</formula>
    </cfRule>
  </conditionalFormatting>
  <conditionalFormatting sqref="Q74">
    <cfRule type="cellIs" dxfId="2501" priority="74" operator="equal">
      <formula>"Extremo"</formula>
    </cfRule>
    <cfRule type="cellIs" dxfId="2500" priority="75" operator="equal">
      <formula>"Alto"</formula>
    </cfRule>
    <cfRule type="cellIs" dxfId="2499" priority="76" operator="equal">
      <formula>"Moderado"</formula>
    </cfRule>
    <cfRule type="cellIs" dxfId="2498" priority="77" operator="equal">
      <formula>"Bajo"</formula>
    </cfRule>
  </conditionalFormatting>
  <conditionalFormatting sqref="AE74">
    <cfRule type="cellIs" dxfId="2497" priority="69" operator="equal">
      <formula>"Muy Alta"</formula>
    </cfRule>
    <cfRule type="cellIs" dxfId="2496" priority="70" operator="equal">
      <formula>"Alta"</formula>
    </cfRule>
    <cfRule type="cellIs" dxfId="2495" priority="71" operator="equal">
      <formula>"Media"</formula>
    </cfRule>
    <cfRule type="cellIs" dxfId="2494" priority="72" operator="equal">
      <formula>"Baja"</formula>
    </cfRule>
    <cfRule type="cellIs" dxfId="2493" priority="73" operator="equal">
      <formula>"Muy Baja"</formula>
    </cfRule>
  </conditionalFormatting>
  <conditionalFormatting sqref="AG74">
    <cfRule type="cellIs" dxfId="2492" priority="64" operator="equal">
      <formula>"Catastrófico"</formula>
    </cfRule>
    <cfRule type="cellIs" dxfId="2491" priority="65" operator="equal">
      <formula>"Mayor"</formula>
    </cfRule>
    <cfRule type="cellIs" dxfId="2490" priority="66" operator="equal">
      <formula>"Moderado"</formula>
    </cfRule>
    <cfRule type="cellIs" dxfId="2489" priority="67" operator="equal">
      <formula>"Menor"</formula>
    </cfRule>
    <cfRule type="cellIs" dxfId="2488" priority="68" operator="equal">
      <formula>"Leve"</formula>
    </cfRule>
  </conditionalFormatting>
  <conditionalFormatting sqref="AI74">
    <cfRule type="cellIs" dxfId="2487" priority="60" operator="equal">
      <formula>"Extremo"</formula>
    </cfRule>
    <cfRule type="cellIs" dxfId="2486" priority="61" operator="equal">
      <formula>"Alto"</formula>
    </cfRule>
    <cfRule type="cellIs" dxfId="2485" priority="62" operator="equal">
      <formula>"Moderado"</formula>
    </cfRule>
    <cfRule type="cellIs" dxfId="2484" priority="63" operator="equal">
      <formula>"Bajo"</formula>
    </cfRule>
  </conditionalFormatting>
  <conditionalFormatting sqref="K81">
    <cfRule type="cellIs" dxfId="2483" priority="49" operator="equal">
      <formula>"Muy Alta"</formula>
    </cfRule>
    <cfRule type="cellIs" dxfId="2482" priority="50" operator="equal">
      <formula>"Alta"</formula>
    </cfRule>
    <cfRule type="cellIs" dxfId="2481" priority="51" operator="equal">
      <formula>"Media"</formula>
    </cfRule>
    <cfRule type="cellIs" dxfId="2480" priority="52" operator="equal">
      <formula>"Baja"</formula>
    </cfRule>
    <cfRule type="cellIs" dxfId="2479" priority="53" operator="equal">
      <formula>"Muy Baja"</formula>
    </cfRule>
  </conditionalFormatting>
  <conditionalFormatting sqref="N81">
    <cfRule type="containsText" dxfId="2478" priority="39" operator="containsText" text="❌">
      <formula>NOT(ISERROR(SEARCH("❌",N81)))</formula>
    </cfRule>
  </conditionalFormatting>
  <conditionalFormatting sqref="O81">
    <cfRule type="cellIs" dxfId="2477" priority="54" operator="equal">
      <formula>"Catastrófico"</formula>
    </cfRule>
    <cfRule type="cellIs" dxfId="2476" priority="55" operator="equal">
      <formula>"Mayor"</formula>
    </cfRule>
    <cfRule type="cellIs" dxfId="2475" priority="56" operator="equal">
      <formula>"Moderado"</formula>
    </cfRule>
    <cfRule type="cellIs" dxfId="2474" priority="57" operator="equal">
      <formula>"Menor"</formula>
    </cfRule>
    <cfRule type="cellIs" dxfId="2473" priority="58" operator="equal">
      <formula>"Leve"</formula>
    </cfRule>
  </conditionalFormatting>
  <conditionalFormatting sqref="Q81">
    <cfRule type="cellIs" dxfId="2472" priority="45" operator="equal">
      <formula>"Extremo"</formula>
    </cfRule>
    <cfRule type="cellIs" dxfId="2471" priority="46" operator="equal">
      <formula>"Alto"</formula>
    </cfRule>
    <cfRule type="cellIs" dxfId="2470" priority="47" operator="equal">
      <formula>"Moderado"</formula>
    </cfRule>
    <cfRule type="cellIs" dxfId="2469" priority="48" operator="equal">
      <formula>"Bajo"</formula>
    </cfRule>
  </conditionalFormatting>
  <conditionalFormatting sqref="AE81">
    <cfRule type="cellIs" dxfId="2468" priority="40" operator="equal">
      <formula>"Muy Alta"</formula>
    </cfRule>
    <cfRule type="cellIs" dxfId="2467" priority="41" operator="equal">
      <formula>"Alta"</formula>
    </cfRule>
    <cfRule type="cellIs" dxfId="2466" priority="42" operator="equal">
      <formula>"Media"</formula>
    </cfRule>
    <cfRule type="cellIs" dxfId="2465" priority="43" operator="equal">
      <formula>"Baja"</formula>
    </cfRule>
    <cfRule type="cellIs" dxfId="2464" priority="44" operator="equal">
      <formula>"Muy Baja"</formula>
    </cfRule>
  </conditionalFormatting>
  <conditionalFormatting sqref="K88">
    <cfRule type="cellIs" dxfId="2463" priority="29" operator="equal">
      <formula>"Muy Alta"</formula>
    </cfRule>
    <cfRule type="cellIs" dxfId="2462" priority="30" operator="equal">
      <formula>"Alta"</formula>
    </cfRule>
    <cfRule type="cellIs" dxfId="2461" priority="31" operator="equal">
      <formula>"Media"</formula>
    </cfRule>
    <cfRule type="cellIs" dxfId="2460" priority="32" operator="equal">
      <formula>"Baja"</formula>
    </cfRule>
    <cfRule type="cellIs" dxfId="2459" priority="33" operator="equal">
      <formula>"Muy Baja"</formula>
    </cfRule>
  </conditionalFormatting>
  <conditionalFormatting sqref="N88">
    <cfRule type="containsText" dxfId="2458" priority="19" operator="containsText" text="❌">
      <formula>NOT(ISERROR(SEARCH("❌",N88)))</formula>
    </cfRule>
  </conditionalFormatting>
  <conditionalFormatting sqref="O88">
    <cfRule type="cellIs" dxfId="2457" priority="34" operator="equal">
      <formula>"Catastrófico"</formula>
    </cfRule>
    <cfRule type="cellIs" dxfId="2456" priority="35" operator="equal">
      <formula>"Mayor"</formula>
    </cfRule>
    <cfRule type="cellIs" dxfId="2455" priority="36" operator="equal">
      <formula>"Moderado"</formula>
    </cfRule>
    <cfRule type="cellIs" dxfId="2454" priority="37" operator="equal">
      <formula>"Menor"</formula>
    </cfRule>
    <cfRule type="cellIs" dxfId="2453" priority="38" operator="equal">
      <formula>"Leve"</formula>
    </cfRule>
  </conditionalFormatting>
  <conditionalFormatting sqref="Q88">
    <cfRule type="cellIs" dxfId="2452" priority="25" operator="equal">
      <formula>"Extremo"</formula>
    </cfRule>
    <cfRule type="cellIs" dxfId="2451" priority="26" operator="equal">
      <formula>"Alto"</formula>
    </cfRule>
    <cfRule type="cellIs" dxfId="2450" priority="27" operator="equal">
      <formula>"Moderado"</formula>
    </cfRule>
    <cfRule type="cellIs" dxfId="2449" priority="28" operator="equal">
      <formula>"Bajo"</formula>
    </cfRule>
  </conditionalFormatting>
  <conditionalFormatting sqref="AE88">
    <cfRule type="cellIs" dxfId="2448" priority="20" operator="equal">
      <formula>"Muy Alta"</formula>
    </cfRule>
    <cfRule type="cellIs" dxfId="2447" priority="21" operator="equal">
      <formula>"Alta"</formula>
    </cfRule>
    <cfRule type="cellIs" dxfId="2446" priority="22" operator="equal">
      <formula>"Media"</formula>
    </cfRule>
    <cfRule type="cellIs" dxfId="2445" priority="23" operator="equal">
      <formula>"Baja"</formula>
    </cfRule>
    <cfRule type="cellIs" dxfId="2444" priority="24" operator="equal">
      <formula>"Muy Baja"</formula>
    </cfRule>
  </conditionalFormatting>
  <conditionalFormatting sqref="AI81">
    <cfRule type="cellIs" dxfId="2443" priority="15" operator="equal">
      <formula>"Extremo"</formula>
    </cfRule>
    <cfRule type="cellIs" dxfId="2442" priority="16" operator="equal">
      <formula>"Alto"</formula>
    </cfRule>
    <cfRule type="cellIs" dxfId="2441" priority="17" operator="equal">
      <formula>"Moderado"</formula>
    </cfRule>
    <cfRule type="cellIs" dxfId="2440" priority="18" operator="equal">
      <formula>"Bajo"</formula>
    </cfRule>
  </conditionalFormatting>
  <conditionalFormatting sqref="AI88">
    <cfRule type="cellIs" dxfId="2439" priority="11" operator="equal">
      <formula>"Extremo"</formula>
    </cfRule>
    <cfRule type="cellIs" dxfId="2438" priority="12" operator="equal">
      <formula>"Alto"</formula>
    </cfRule>
    <cfRule type="cellIs" dxfId="2437" priority="13" operator="equal">
      <formula>"Moderado"</formula>
    </cfRule>
    <cfRule type="cellIs" dxfId="243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'D:\Descargas\[FO-CEDE5-DIGEC-487 Matriz para la Gestión Integral del Riesgo V.14 INSRUCCION Y ENTRENAMIENTO.xlsx]Opciones Tratamiento'!#REF!</xm:f>
          </x14:formula1>
          <xm:sqref>I11:I94 AJ53 AJ11 AJ18 AJ25 AJ32 AJ39 AJ46 AJ60 AJ67 AJ74 AJ81 AJ88 B11 C11:C94 AO11:AO94</xm:sqref>
        </x14:dataValidation>
        <x14:dataValidation type="list" allowBlank="1" showInputMessage="1" showErrorMessage="1">
          <x14:formula1>
            <xm:f>'D:\Descargas\[FO-CEDE5-DIGEC-487 Matriz para la Gestión Integral del Riesgo V.14 INSRUCCION Y ENTRENAMIENTO.xlsx]Tabla Impacto'!#REF!</xm:f>
          </x14:formula1>
          <xm:sqref>M11:M94</xm:sqref>
        </x14:dataValidation>
        <x14:dataValidation type="list" allowBlank="1" showInputMessage="1" showErrorMessage="1">
          <x14:formula1>
            <xm:f>'D:\Descargas\[FO-CEDE5-DIGEC-487 Matriz para la Gestión Integral del Riesgo V.14 INSRUCCION Y ENTRENAMIENTO.xlsx]Tabla Valoración controles'!#REF!</xm:f>
          </x14:formula1>
          <xm:sqref>X11:Y94 AA11:AC94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dimension ref="A1:BN94"/>
  <sheetViews>
    <sheetView zoomScale="85" zoomScaleNormal="85" workbookViewId="0">
      <selection activeCell="F25" sqref="F25:F31"/>
    </sheetView>
  </sheetViews>
  <sheetFormatPr baseColWidth="10" defaultColWidth="11.42578125" defaultRowHeight="16.5"/>
  <cols>
    <col min="1" max="1" width="5.28515625" style="54" customWidth="1"/>
    <col min="2" max="2" width="17.28515625" style="54" customWidth="1"/>
    <col min="3" max="3" width="17.7109375" style="54" customWidth="1"/>
    <col min="4" max="4" width="26"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144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138</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87.75" customHeight="1" thickBot="1">
      <c r="A7" s="262" t="s">
        <v>17</v>
      </c>
      <c r="B7" s="263"/>
      <c r="C7" s="263"/>
      <c r="D7" s="264"/>
      <c r="E7" s="265"/>
      <c r="F7" s="266" t="s">
        <v>1322</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1321</v>
      </c>
      <c r="C11" s="220" t="s">
        <v>75</v>
      </c>
      <c r="D11" s="220" t="s">
        <v>322</v>
      </c>
      <c r="E11" s="229" t="s">
        <v>334</v>
      </c>
      <c r="F11" s="229" t="s">
        <v>1323</v>
      </c>
      <c r="G11" s="229" t="s">
        <v>1324</v>
      </c>
      <c r="H11" s="302" t="str">
        <f>+CONCATENATE(E11," ",F11," ",G11)</f>
        <v>Posibilidad de afectación reputacional por disminución en la operatividad de las flotas y su capacidad para cumplir con los compromisos operacionales debido al bajo nivel de alistamiento, disponibilidad, confiabilidad y seguridad de las aeronaves</v>
      </c>
      <c r="I11" s="232" t="s">
        <v>324</v>
      </c>
      <c r="J11" s="218">
        <v>493</v>
      </c>
      <c r="K11" s="309" t="str">
        <f>IF(J11&lt;=0,"",IF(J11&lt;=3,"Muy Baja",IF(J11&lt;=34,"Baja",IF(J11&lt;=600,"Media",IF(J11&lt;=6000,"Alta","Muy Alta")))))</f>
        <v>Media</v>
      </c>
      <c r="L11" s="305">
        <f>IF(K11="","",IF(K11="Muy Baja",0.2,IF(K11="Baja",0.4,IF(K11="Media",0.6,IF(K11="Alta",0.8,IF(K11="Muy Alta",1,))))))</f>
        <v>0.6</v>
      </c>
      <c r="M11" s="307" t="s">
        <v>335</v>
      </c>
      <c r="N11" s="303" t="str">
        <f>IF(NOT(ISERROR(MATCH(M11,'[43]Tabla Impacto'!$B$222:$B$224,0))),'[43]Tabla Impacto'!$F$224,M11)</f>
        <v xml:space="preserve">     El riesgo afecta la imagen de  la entidad con efecto publicitario sostenido a nivel de sector administrativo, nivel departamental o municipal</v>
      </c>
      <c r="O11" s="309" t="str">
        <f>IF(OR(N11='[43]Tabla Impacto'!$C$12,N11='[43]Tabla Impacto'!$D$12),"Leve",IF(OR(N11='[43]Tabla Impacto'!$C$13,N11='[43]Tabla Impacto'!$D$13),"Menor",IF(OR(N11='[43]Tabla Impacto'!$C$14,N11='[43]Tabla Impacto'!$D$14),"Moderado",IF(OR(N11='[43]Tabla Impacto'!$C$15,N11='[43]Tabla Impacto'!$D$15),"Mayor",IF(OR(N11='[43]Tabla Impacto'!$C$16,N11='[43]Tabla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6" t="s">
        <v>165</v>
      </c>
      <c r="T11" s="66" t="s">
        <v>1325</v>
      </c>
      <c r="U11" s="66" t="s">
        <v>1326</v>
      </c>
      <c r="V11" s="73" t="str">
        <f>+CONCATENATE(S11," ",T11," ",U11)</f>
        <v>El Oficial de Operaciones Logísticas de Aviación (DOLAV), verifica mensualmente, el seguimiento a los indicadores claves de desempeño (KPI) de las flotas de la División de Aviación Asalto Aéreo, de conformidad con la Directiva 015 MDN, con el propósito de mantener la disponibilidad de las aeronaves para las diferentes tareas desde una perspectiva de un Sistema de Análisis y Vigilancia Continua. En caso de identificar inconsistencias en el seguimiento de los indicadores KPI, se deberá realizar una revisión de los procedimientos empleados en la recolección, análisis y reporte de los mismos, para identificar posibles deficiencias, errores o fallas en los procesos. Dejando como evidencia de la verificación un informe.</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IFERROR(LOOKUP(LOOKUP(2,1/(AD11:AD17&lt;&gt;""),AD11:AD17),'[43]Opciones Tratamiento'!$I$2:$I$6,'[43]Opciones Tratamiento'!$J$2:$J$6),"")</f>
        <v>Muy Baja</v>
      </c>
      <c r="AF11" s="41">
        <f>+AD11</f>
        <v>0.36</v>
      </c>
      <c r="AG11" s="313" t="str">
        <f>IFERROR(LOOKUP(LOOKUP(2,1/(AH11:AH17&lt;&gt;""),AH11:AH17),'[43]Opciones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444" t="s">
        <v>58</v>
      </c>
      <c r="AK11" s="62"/>
      <c r="AL11" s="70" t="s">
        <v>177</v>
      </c>
      <c r="AM11" s="72" t="s">
        <v>1327</v>
      </c>
      <c r="AN11" s="64" t="s">
        <v>168</v>
      </c>
      <c r="AO11" s="218" t="s">
        <v>59</v>
      </c>
      <c r="AP11" s="332"/>
      <c r="AQ11" s="335" t="s">
        <v>1328</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63" t="s">
        <v>96</v>
      </c>
      <c r="S12" s="67" t="s">
        <v>165</v>
      </c>
      <c r="T12" s="67" t="s">
        <v>1329</v>
      </c>
      <c r="U12" s="67" t="s">
        <v>1330</v>
      </c>
      <c r="V12" s="68" t="str">
        <f t="shared" ref="V12:V17" si="0">+CONCATENATE(S12," ",T12," ",U12)</f>
        <v>El Oficial de Operaciones Logísticas de Aviación (DOLAV), verifica mensualmente, el reporte de aeronaves (RDA), teniendo en cuenta la Directiva 015 del 2013, con el fin de identificar falencias en la confiabilidad de la información de operación y mantenimiento de las aeronaves de la División de Aviación Asalto Aéreo. En caso de encontrar inconsistencias en la información registrada en la ERP SAP, se llevará a cabo la corrección en la plataforma. Dejando como evidencia de la verificación un acta de reunión.</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0.8</v>
      </c>
      <c r="AI12" s="226"/>
      <c r="AJ12" s="445"/>
      <c r="AK12" s="7"/>
      <c r="AL12" s="70"/>
      <c r="AM12" s="64"/>
      <c r="AN12" s="64"/>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63" t="s">
        <v>98</v>
      </c>
      <c r="S13" s="67" t="s">
        <v>239</v>
      </c>
      <c r="T13" s="67" t="s">
        <v>1331</v>
      </c>
      <c r="U13" s="67" t="s">
        <v>1332</v>
      </c>
      <c r="V13" s="68" t="str">
        <f t="shared" si="0"/>
        <v>El Oficial de Operaciones Logísticas de Aviación (DOLAV), Oficial Sección técnica (SETEC-BRIAV32), valida trimestralmente, el seguimiento a los boletines de servicio y directivas de aeronavegabilidad aplicables a las aeronaves de la División de Aviación Asalto Aéreo, conforme al procedimiento P-JEMOP-DAVAA-256, con el propósito de determinar la aplicación de la doctrina vigente y los respectivos estándares de calidad. En caso de no tener un compendio general de todas las flotas, se buscará en los históricos de las oficinas de control calidad de los batallones los boletines y directivas aplicados. Dejando como evidencia de la validación un informe.</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69" t="s">
        <v>55</v>
      </c>
      <c r="AB13" s="69" t="s">
        <v>56</v>
      </c>
      <c r="AC13" s="69" t="s">
        <v>57</v>
      </c>
      <c r="AD13" s="49">
        <f>IFERROR(IF(AND(W11="Probabilidad",W12="Probabilidad",W13="Probabilidad"),(AF12-(+AF12*Z13)),IF(W13="Probabilidad",(L11-(+L11*Z13)),IF(W13="Impacto",AF12,""))),"")</f>
        <v>0.1512</v>
      </c>
      <c r="AE13" s="224"/>
      <c r="AF13" s="50">
        <f>+AD13</f>
        <v>0.1512</v>
      </c>
      <c r="AG13" s="224"/>
      <c r="AH13" s="50">
        <f>IFERROR(IF(AND(W11="Impacto",W12="Impacto",W13="Impacto"),(AH12-(+AH12*Z13)),IF(W13="Impacto",(P11-(+P11*Z13)),IF(W13="Probabilidad",AH12,""))),"")</f>
        <v>0.8</v>
      </c>
      <c r="AI13" s="226"/>
      <c r="AJ13" s="445"/>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t="s">
        <v>99</v>
      </c>
      <c r="S14" s="67" t="s">
        <v>1333</v>
      </c>
      <c r="T14" s="67" t="s">
        <v>1334</v>
      </c>
      <c r="U14" s="67" t="s">
        <v>1335</v>
      </c>
      <c r="V14" s="68" t="str">
        <f t="shared" si="0"/>
        <v>El Oficial de Operaciones Logísticas de Aviación (DOLAV), Oficial Sección técnica (BRIAV32), verifica trimestralmente, el comportamiento general de las aeronaves de la División de Aviación Asalto Aéreo (DAVAA), teniendo en cuenta la Directiva de Confiabilidad No.0872, con el propósito de brindar soporte para la toma de decisiones de índole técnico. En caso de identificar alertas repetitivas en la tasa de fallas de las aeronaves, se deberá realizar un análisis de confiabilidad para determinar la causa raíz del problema. Dejando como evidencia de la verificación un informe.</v>
      </c>
      <c r="W14" s="47" t="str">
        <f t="shared" si="1"/>
        <v>Probabilidad</v>
      </c>
      <c r="X14" s="69" t="s">
        <v>73</v>
      </c>
      <c r="Y14" s="69" t="s">
        <v>54</v>
      </c>
      <c r="Z14" s="48" t="str">
        <f t="shared" ref="Z14" si="4">IF(AND(X14="Preventivo",Y14="Automático"),"50%",IF(AND(X14="Preventivo",Y14="Manual"),"40%",IF(AND(X14="Detectivo",Y14="Automático"),"40%",IF(AND(X14="Detectivo",Y14="Manual"),"30%",IF(AND(X14="Correctivo",Y14="Automático"),"35%",IF(AND(X14="Correctivo",Y14="Manual"),"25%",""))))))</f>
        <v>30%</v>
      </c>
      <c r="AA14" s="69" t="s">
        <v>55</v>
      </c>
      <c r="AB14" s="69" t="s">
        <v>56</v>
      </c>
      <c r="AC14" s="69" t="s">
        <v>57</v>
      </c>
      <c r="AD14" s="49">
        <f>IFERROR(IF(AND(W11="Probabilidad",W12="Probabilidad",W13="Probabilidad",W14="Probabilidad"),(AF13-(+AF13*Z14)),IF(W14="Probabilidad",(L11-(+L11*Z14)),IF(W14="Impacto",AF13,""))),"")</f>
        <v>0.10584</v>
      </c>
      <c r="AE14" s="224"/>
      <c r="AF14" s="50">
        <f t="shared" ref="AF14:AF21" si="5">+AD14</f>
        <v>0.10584</v>
      </c>
      <c r="AG14" s="224"/>
      <c r="AH14" s="50">
        <f>IFERROR(IF(AND(W13="Impacto",W14="Impacto"),(AH13-(+AH13*Z14)),IF(W14="Impacto",(P11-(+P11*Z14)),IF(W14="Probabilidad",AH13,""))),"")</f>
        <v>0.8</v>
      </c>
      <c r="AI14" s="226"/>
      <c r="AJ14" s="445"/>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67"/>
      <c r="T15" s="67"/>
      <c r="U15" s="67"/>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445"/>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445"/>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445"/>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322</v>
      </c>
      <c r="E18" s="229" t="s">
        <v>379</v>
      </c>
      <c r="F18" s="230" t="s">
        <v>1336</v>
      </c>
      <c r="G18" s="230" t="s">
        <v>1337</v>
      </c>
      <c r="H18" s="231" t="str">
        <f t="shared" ref="H18" si="6">+CONCATENATE(E18," ",F18," ",G18)</f>
        <v>Posibilidad de afectación económica y reputacional por incumplimiento al Plan Anual de Mantenimiento (PAM), debido a cambios en la dinámica operacional que altera la ejecución de las actividades de mantenimiento de aviación.</v>
      </c>
      <c r="I18" s="443" t="s">
        <v>324</v>
      </c>
      <c r="J18" s="218">
        <v>669</v>
      </c>
      <c r="K18" s="310" t="str">
        <f>IF(J18&lt;=0,"",IF(J18&lt;=3,"Muy Baja",IF(J18&lt;=34,"Baja",IF(J18&lt;=600,"Media",IF(J18&lt;=6000,"Alta","Muy Alta")))))</f>
        <v>Alta</v>
      </c>
      <c r="L18" s="306">
        <f>IF(K18="","",IF(K18="Muy Baja",0.2,IF(K18="Baja",0.4,IF(K18="Media",0.6,IF(K18="Alta",0.8,IF(K18="Muy Alta",1,))))))</f>
        <v>0.8</v>
      </c>
      <c r="M18" s="314" t="s">
        <v>326</v>
      </c>
      <c r="N18" s="304" t="str">
        <f>IF(NOT(ISERROR(MATCH(M18,'[43]Tabla Impacto'!$B$222:$B$224,0))),'[43]Tabla Impacto'!$F$224,M18)</f>
        <v xml:space="preserve">     Entre 100 y 500 SMLMV </v>
      </c>
      <c r="O18" s="310" t="str">
        <f>IF(OR(N18='[43]Tabla Impacto'!$C$12,N18='[43]Tabla Impacto'!$D$12),"Leve",IF(OR(N18='[43]Tabla Impacto'!$C$13,N18='[43]Tabla Impacto'!$D$13),"Menor",IF(OR(N18='[43]Tabla Impacto'!$C$14,N18='[43]Tabla Impacto'!$D$14),"Moderado",IF(OR(N18='[43]Tabla Impacto'!$C$15,N18='[43]Tabla Impacto'!$D$15),"Mayor",IF(OR(N18='[43]Tabla Impacto'!$C$16,N18='[43]Tabla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7" t="s">
        <v>240</v>
      </c>
      <c r="T18" s="67" t="s">
        <v>1338</v>
      </c>
      <c r="U18" s="67" t="s">
        <v>1339</v>
      </c>
      <c r="V18" s="68" t="str">
        <f>+CONCATENATE(S18," ",T18," ",U18)</f>
        <v>El Oficial de Operaciones Logísticas de Aviación (DOLAV), Oficial B3 (BRIAV32), Oficial S3 (BAMAV-BAEMA), verifica mensualmente, el seguimiento al Plan Anual de Mantenimiento (PAM) emitido por cada batallón de mantenimiento, conforme al Manual MME 4-01.04 General de Mantenimiento de Aviación, con el propósito de garantizar el cumplimiento del plan y prevenir cualquier impacto negativo en la programación de inspecciones, la capacidad instalada y la disponibilidad de personal. En caso de inconsistencias en el cumplimiento al PAM emitido por cada batallón de mantenimiento, se deberá proceder a una revisión y ajuste del mismo. Dejando como evidencia de la verificación un informe.</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0.48</v>
      </c>
      <c r="AE18" s="224" t="str">
        <f>IFERROR(LOOKUP(LOOKUP(2,1/(AD18:AD24&lt;&gt;""),AD18:AD24),'[43]Opciones Tratamiento'!$I$2:$I$6,'[43]Opciones Tratamiento'!$J$2:$J$6),"")</f>
        <v>Muy Baja</v>
      </c>
      <c r="AF18" s="48">
        <f t="shared" si="5"/>
        <v>0.48</v>
      </c>
      <c r="AG18" s="224" t="str">
        <f>IFERROR(LOOKUP(LOOKUP(2,1/(AH18:AH24&lt;&gt;""),AH18:AH24),'[43]Opciones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63" t="s">
        <v>177</v>
      </c>
      <c r="AM18" s="72" t="s">
        <v>1340</v>
      </c>
      <c r="AN18" s="64" t="s">
        <v>1341</v>
      </c>
      <c r="AO18" s="219" t="s">
        <v>59</v>
      </c>
      <c r="AP18" s="332"/>
      <c r="AQ18" s="335" t="s">
        <v>238</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443"/>
      <c r="J19" s="219"/>
      <c r="K19" s="310"/>
      <c r="L19" s="306"/>
      <c r="M19" s="308"/>
      <c r="N19" s="304"/>
      <c r="O19" s="310"/>
      <c r="P19" s="306"/>
      <c r="Q19" s="312"/>
      <c r="R19" s="63" t="s">
        <v>96</v>
      </c>
      <c r="S19" s="67" t="s">
        <v>169</v>
      </c>
      <c r="T19" s="67" t="s">
        <v>1342</v>
      </c>
      <c r="U19" s="67" t="s">
        <v>1343</v>
      </c>
      <c r="V19" s="68" t="str">
        <f>+CONCATENATE(S19," ",T19," ",U19)</f>
        <v>El Oficial de Operaciones Logísticas de Aviación (DOLAV), Oficial B3 (BRIAV32), Oficial S3 (BAMAV), verifica trimestralmente, el seguimiento a los intercambios controlados, teniendo en cuenta el Manual MME 4-01.04 General de Mantenimiento de Aviación, con el propósito de comprobar los niveles de autorización a nivel Brigada y Batallón. En caso de que se detecten inconsistencias en la trazabilidad y registro de los componentes intercambiados se deberá informar y hacer las respectivas correcciones en el sistema SAP. Dejando como evidencia de la verificación un informe.</v>
      </c>
      <c r="W19" s="47" t="str">
        <f t="shared" si="1"/>
        <v>Probabilidad</v>
      </c>
      <c r="X19" s="69" t="s">
        <v>73</v>
      </c>
      <c r="Y19" s="69" t="s">
        <v>54</v>
      </c>
      <c r="Z19" s="48" t="str">
        <f t="shared" ref="Z19" si="7">IF(AND(X19="Preventivo",Y19="Automático"),"50%",IF(AND(X19="Preventivo",Y19="Manual"),"40%",IF(AND(X19="Detectivo",Y19="Automático"),"40%",IF(AND(X19="Detectivo",Y19="Manual"),"30%",IF(AND(X19="Correctivo",Y19="Automático"),"35%",IF(AND(X19="Correctivo",Y19="Manual"),"25%",""))))))</f>
        <v>30%</v>
      </c>
      <c r="AA19" s="69" t="s">
        <v>55</v>
      </c>
      <c r="AB19" s="69" t="s">
        <v>56</v>
      </c>
      <c r="AC19" s="69" t="s">
        <v>57</v>
      </c>
      <c r="AD19" s="49">
        <f t="shared" ref="AD19:AD24" si="8">IFERROR(IF(AND(W18="Probabilidad",W19="Probabilidad"),(AF18-(+AF18*Z19)),IF(W19="Probabilidad",(L18-(+L18*Z19)),IF(W19="Impacto",AF18,""))),"")</f>
        <v>0.33599999999999997</v>
      </c>
      <c r="AE19" s="224"/>
      <c r="AF19" s="48">
        <f t="shared" si="5"/>
        <v>0.33599999999999997</v>
      </c>
      <c r="AG19" s="224"/>
      <c r="AH19" s="50">
        <f>IFERROR(IF(AND(W18="Impacto",W19="Impacto"),(AH18-(+AH18*Z19)),IF(W19="Impacto",(P18-(+P18*Z19)),IF(W19="Probabilidad",AH18,""))),"")</f>
        <v>0.8</v>
      </c>
      <c r="AI19" s="226"/>
      <c r="AJ19" s="228"/>
      <c r="AK19" s="7"/>
      <c r="AL19" s="63"/>
      <c r="AM19" s="64"/>
      <c r="AN19" s="64"/>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443"/>
      <c r="J20" s="219"/>
      <c r="K20" s="310"/>
      <c r="L20" s="306"/>
      <c r="M20" s="308"/>
      <c r="N20" s="304"/>
      <c r="O20" s="310"/>
      <c r="P20" s="306"/>
      <c r="Q20" s="312"/>
      <c r="R20" s="63" t="s">
        <v>98</v>
      </c>
      <c r="S20" s="67" t="s">
        <v>1344</v>
      </c>
      <c r="T20" s="67" t="s">
        <v>1345</v>
      </c>
      <c r="U20" s="67" t="s">
        <v>1346</v>
      </c>
      <c r="V20" s="68" t="str">
        <f t="shared" ref="V20:V24" si="9">+CONCATENATE(S20," ",T20," ",U20)</f>
        <v>El Oficial S3 (BAEMA), verifica mensualmente, el seguimiento de los componentes reparables en condición tarjeta verde reparación local,  teniendo en cuenta el Manual MME 4-01.04 General de Mantenimiento de Aviación, con el propósito de identificar por taller la cantidad de componentes en reparación e inventarios de acuerdo a los procesos de mantenimiento. En caso de no tener la trazabilidad del material reparado, hará un exporte de SAP para verificar el ingreso de material reparado traspasado al batallón de abastecimiento. Dejando como evidencia de la verificación un informe.</v>
      </c>
      <c r="W20" s="47" t="str">
        <f t="shared" si="1"/>
        <v>Probabilidad</v>
      </c>
      <c r="X20" s="69" t="s">
        <v>73</v>
      </c>
      <c r="Y20" s="69" t="s">
        <v>54</v>
      </c>
      <c r="Z20" s="48" t="str">
        <f>IF(AND(X20="Preventivo",Y20="Automático"),"50%",IF(AND(X20="Preventivo",Y20="Manual"),"40%",IF(AND(X20="Detectivo",Y20="Automático"),"40%",IF(AND(X20="Detectivo",Y20="Manual"),"30%",IF(AND(X20="Correctivo",Y20="Automático"),"35%",IF(AND(X20="Correctivo",Y20="Manual"),"25%",""))))))</f>
        <v>30%</v>
      </c>
      <c r="AA20" s="69" t="s">
        <v>55</v>
      </c>
      <c r="AB20" s="69" t="s">
        <v>56</v>
      </c>
      <c r="AC20" s="69" t="s">
        <v>57</v>
      </c>
      <c r="AD20" s="49">
        <f t="shared" si="8"/>
        <v>0.23519999999999996</v>
      </c>
      <c r="AE20" s="224"/>
      <c r="AF20" s="48">
        <f t="shared" si="5"/>
        <v>0.23519999999999996</v>
      </c>
      <c r="AG20" s="224"/>
      <c r="AH20" s="50">
        <f>IFERROR(IF(AND(W18="Impacto",W19="Impacto",W20="Impacto"),(AH19-(+AH19*Z20)),IF(W20="Impacto",(P18-(+P18*Z20)),IF(W20="Probabilidad",AH19,""))),"")</f>
        <v>0.8</v>
      </c>
      <c r="AI20" s="226"/>
      <c r="AJ20" s="228"/>
      <c r="AK20" s="7"/>
      <c r="AL20" s="63"/>
      <c r="AM20" s="67"/>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443"/>
      <c r="J21" s="219"/>
      <c r="K21" s="310"/>
      <c r="L21" s="306"/>
      <c r="M21" s="308"/>
      <c r="N21" s="304"/>
      <c r="O21" s="310"/>
      <c r="P21" s="306"/>
      <c r="Q21" s="312"/>
      <c r="R21" s="63" t="s">
        <v>99</v>
      </c>
      <c r="S21" s="67" t="s">
        <v>1344</v>
      </c>
      <c r="T21" s="67" t="s">
        <v>1347</v>
      </c>
      <c r="U21" s="67" t="s">
        <v>1348</v>
      </c>
      <c r="V21" s="68" t="str">
        <f t="shared" si="9"/>
        <v>El Oficial S3 (BAEMA), verifica mensualmente, el seguimiento de las necesidades de repuestos e insumos requeridos para la reparación de componentes tarjeta verde-reparación local que se encuentran en el almacén, teniendo en cuenta el Manual MME 4-01.04 General de Mantenimiento de Aviación, con el propósito de cumplir con el plan de mantenimiento de reparables. En caso de que no tenga conocimiento de las necesidades realizara una reunión con el personal involucrado para tener la claridad de las necesidades de repuestos e insumos. Dejando como evidencia de la verificación un acta de reunión.</v>
      </c>
      <c r="W21" s="47" t="str">
        <f t="shared" si="1"/>
        <v>Probabilidad</v>
      </c>
      <c r="X21" s="69" t="s">
        <v>73</v>
      </c>
      <c r="Y21" s="69" t="s">
        <v>54</v>
      </c>
      <c r="Z21" s="48" t="str">
        <f t="shared" ref="Z21" si="10">IF(AND(X21="Preventivo",Y21="Automático"),"50%",IF(AND(X21="Preventivo",Y21="Manual"),"40%",IF(AND(X21="Detectivo",Y21="Automático"),"40%",IF(AND(X21="Detectivo",Y21="Manual"),"30%",IF(AND(X21="Correctivo",Y21="Automático"),"35%",IF(AND(X21="Correctivo",Y21="Manual"),"25%",""))))))</f>
        <v>30%</v>
      </c>
      <c r="AA21" s="69" t="s">
        <v>55</v>
      </c>
      <c r="AB21" s="69" t="s">
        <v>56</v>
      </c>
      <c r="AC21" s="69" t="s">
        <v>57</v>
      </c>
      <c r="AD21" s="49">
        <f t="shared" si="8"/>
        <v>0.16463999999999998</v>
      </c>
      <c r="AE21" s="224"/>
      <c r="AF21" s="48">
        <f t="shared" si="5"/>
        <v>0.16463999999999998</v>
      </c>
      <c r="AG21" s="224"/>
      <c r="AH21" s="50">
        <f>IFERROR(IF(AND(W20="Impacto",W21="Impacto"),(AH20-(+AH20*Z21)),IF(W21="Impacto",(P18-(+P18*Z21)),IF(W21="Probabilidad",AH20,""))),"")</f>
        <v>0.8</v>
      </c>
      <c r="AI21" s="226"/>
      <c r="AJ21" s="228"/>
      <c r="AK21" s="7"/>
      <c r="AL21" s="63"/>
      <c r="AM21" s="67"/>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443"/>
      <c r="J22" s="219"/>
      <c r="K22" s="310"/>
      <c r="L22" s="306"/>
      <c r="M22" s="308"/>
      <c r="N22" s="304"/>
      <c r="O22" s="310"/>
      <c r="P22" s="306"/>
      <c r="Q22" s="312"/>
      <c r="R22" s="63"/>
      <c r="S22" s="52"/>
      <c r="T22" s="67"/>
      <c r="U22" s="67"/>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44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443"/>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75</v>
      </c>
      <c r="D25" s="220" t="s">
        <v>340</v>
      </c>
      <c r="E25" s="229" t="s">
        <v>348</v>
      </c>
      <c r="F25" s="230" t="s">
        <v>1349</v>
      </c>
      <c r="G25" s="230" t="s">
        <v>1350</v>
      </c>
      <c r="H25" s="231" t="str">
        <f t="shared" ref="H25" si="11">+CONCATENATE(E25," ",F25," ",G25)</f>
        <v>Posibilidad de afectación  reputacional y económica por corrupción en el control del material para mantenimiento aeronáutico, a causa de la inadecuada aplicación de los procedimientos y controles de mantenimiento de aviación.</v>
      </c>
      <c r="I25" s="232" t="s">
        <v>341</v>
      </c>
      <c r="J25" s="218">
        <v>28993</v>
      </c>
      <c r="K25" s="310" t="str">
        <f>IF(J25&lt;=0,"",IF(J25&lt;=3,"Muy Baja",IF(J25&lt;=34,"Baja",IF(J25&lt;=600,"Media",IF(J25&lt;=6000,"Alta","Muy Alta")))))</f>
        <v>Muy Alta</v>
      </c>
      <c r="L25" s="306">
        <f>IF(K25="","",IF(K25="Muy Baja",0.2,IF(K25="Baja",0.4,IF(K25="Media",0.6,IF(K25="Alta",0.8,IF(K25="Muy Alta",1,))))))</f>
        <v>1</v>
      </c>
      <c r="M25" s="314" t="s">
        <v>335</v>
      </c>
      <c r="N25" s="304" t="str">
        <f>IF(NOT(ISERROR(MATCH(M25,'[43]Tabla Impacto'!$B$222:$B$224,0))),'[43]Tabla Impacto'!$F$224,M25)</f>
        <v xml:space="preserve">     El riesgo afecta la imagen de  la entidad con efecto publicitario sostenido a nivel de sector administrativo, nivel departamental o municipal</v>
      </c>
      <c r="O25" s="310" t="str">
        <f>IF(OR(N25='[43]Tabla Impacto'!$C$12,N25='[43]Tabla Impacto'!$D$12),"Leve",IF(OR(N25='[43]Tabla Impacto'!$C$13,N25='[43]Tabla Impacto'!$D$13),"Menor",IF(OR(N25='[43]Tabla Impacto'!$C$14,N25='[43]Tabla Impacto'!$D$14),"Moderado",IF(OR(N25='[43]Tabla Impacto'!$C$15,N25='[43]Tabla Impacto'!$D$15),"Mayor",IF(OR(N25='[43]Tabla Impacto'!$C$16,N25='[43]Tabla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1351</v>
      </c>
      <c r="T25" s="67" t="s">
        <v>1352</v>
      </c>
      <c r="U25" s="67" t="s">
        <v>1964</v>
      </c>
      <c r="V25" s="68" t="str">
        <f>+CONCATENATE(S25," ",T25," ",U25)</f>
        <v>El Oficial de Aseguramiento de la Calidad de la BRIAV32, verifica mensualmente los procesos y procedimientos de mantenimiento aeronáutico, conforme a la Directiva 015 de 2013 y  el Manual MME 4-01.04 General de Mantenimiento de Aviación, con el propósito de garantizar la correcta utilización del material aeronáutico en los procesos y procedimientos de mantenimiento. En caso de encontrar deficiencias en los procesos y/o procedimientos se informara al Comando de la unidad para su corrección. Dejando como evidencia de la verificación un informe.</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0.6</v>
      </c>
      <c r="AE25" s="224" t="str">
        <f>IFERROR(LOOKUP(LOOKUP(2,1/(AD25:AD31&lt;&gt;""),AD25:AD31),'[43]Opciones Tratamiento'!$I$2:$I$6,'[43]Opciones Tratamiento'!$J$2:$J$6),"")</f>
        <v>Muy Baja</v>
      </c>
      <c r="AF25" s="48">
        <f>+AD25</f>
        <v>0.6</v>
      </c>
      <c r="AG25" s="224" t="str">
        <f>IFERROR(LOOKUP(LOOKUP(2,1/(AH25:AH31&lt;&gt;""),AH25:AH31),'[43]Opciones Tratamiento'!L2:M6),"")</f>
        <v>Moderado</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445" t="s">
        <v>58</v>
      </c>
      <c r="AK25" s="7"/>
      <c r="AL25" s="63" t="s">
        <v>177</v>
      </c>
      <c r="AM25" s="71" t="s">
        <v>1353</v>
      </c>
      <c r="AN25" s="65" t="s">
        <v>237</v>
      </c>
      <c r="AO25" s="219" t="s">
        <v>59</v>
      </c>
      <c r="AP25" s="332"/>
      <c r="AQ25" s="335" t="s">
        <v>238</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63" t="s">
        <v>96</v>
      </c>
      <c r="S26" s="67" t="s">
        <v>236</v>
      </c>
      <c r="T26" s="67" t="s">
        <v>1354</v>
      </c>
      <c r="U26" s="67" t="s">
        <v>1355</v>
      </c>
      <c r="V26" s="68" t="str">
        <f>+CONCATENATE(S26," ",T26," ",U26)</f>
        <v>El Oficial Sección técnica (SETEC-BRIAV32), valida mensualmente las capacitaciones en los diferentes perfiles y roles de mantenimiento aeronáutico, conforme al Manual MME 4-01.04 General de Mantenimiento de Aviación, con el propósito de asegurar la correcta aplicación en los procesos y procedimientos de mantenimiento. En caso de que el personal no reciba la capacitación por algún motivo, esta será reprogramada. Dejando como evidencia de la validación un acta.</v>
      </c>
      <c r="W26" s="47" t="str">
        <f t="shared" si="1"/>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0.36</v>
      </c>
      <c r="AE26" s="224"/>
      <c r="AF26" s="48">
        <f t="shared" ref="AF26" si="14">+AD26</f>
        <v>0.36</v>
      </c>
      <c r="AG26" s="224"/>
      <c r="AH26" s="50">
        <f>IFERROR(IF(AND(W25="Impacto",W26="Impacto"),(AH25-(+AH25*Z26)),IF(W26="Impacto",(P25-(+P25*Z26)),IF(W26="Probabilidad",AH25,""))),"")</f>
        <v>0.8</v>
      </c>
      <c r="AI26" s="226"/>
      <c r="AJ26" s="445"/>
      <c r="AK26" s="7"/>
      <c r="AL26" s="63"/>
      <c r="AM26" s="67"/>
      <c r="AN26" s="52"/>
      <c r="AO26" s="219"/>
      <c r="AP26" s="333"/>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63" t="s">
        <v>98</v>
      </c>
      <c r="S27" s="67" t="s">
        <v>240</v>
      </c>
      <c r="T27" s="67" t="s">
        <v>1356</v>
      </c>
      <c r="U27" s="67" t="s">
        <v>1357</v>
      </c>
      <c r="V27" s="68" t="str">
        <f t="shared" ref="V27:V31" si="15">+CONCATENATE(S27," ",T27," ",U27)</f>
        <v>El Oficial de Operaciones Logísticas de Aviación (DOLAV), Oficial B3 (BRIAV32), Oficial S3 (BAMAV-BAEMA), coteja mensualmente, de forma aleatoria el material aeronáutico registrado en las ordenes de mantenimiento en el sistema SAP contra los materiales suministrados por los almacenes aeronáuticos conforme al Manual MME 4-01.04 General de Mantenimiento de Aviación, con el fin de trazar que el material entregado sea el requerido para la actividad de mantenimiento,  evitando el desvío del mismo. En caso de que el material no sea utilizado este deberá ser reintegrado al almacén correspondiente. Dejando como evidencia del cotejo un informe.</v>
      </c>
      <c r="W27" s="47" t="str">
        <f t="shared" si="1"/>
        <v>Probabilidad</v>
      </c>
      <c r="X27" s="69" t="s">
        <v>73</v>
      </c>
      <c r="Y27" s="69" t="s">
        <v>54</v>
      </c>
      <c r="Z27" s="48" t="str">
        <f>IF(AND(X27="Preventivo",Y27="Automático"),"50%",IF(AND(X27="Preventivo",Y27="Manual"),"40%",IF(AND(X27="Detectivo",Y27="Automático"),"40%",IF(AND(X27="Detectivo",Y27="Manual"),"30%",IF(AND(X27="Correctivo",Y27="Automático"),"35%",IF(AND(X27="Correctivo",Y27="Manual"),"25%",""))))))</f>
        <v>30%</v>
      </c>
      <c r="AA27" s="69" t="s">
        <v>55</v>
      </c>
      <c r="AB27" s="69" t="s">
        <v>56</v>
      </c>
      <c r="AC27" s="69" t="s">
        <v>57</v>
      </c>
      <c r="AD27" s="49">
        <f t="shared" si="13"/>
        <v>0.252</v>
      </c>
      <c r="AE27" s="224"/>
      <c r="AF27" s="48">
        <f>+AD27</f>
        <v>0.252</v>
      </c>
      <c r="AG27" s="224"/>
      <c r="AH27" s="50">
        <f>IFERROR(IF(AND(W25="Impacto",W26="Impacto",W27="Impacto"),(AH26-(+AH26*Z27)),IF(W27="Impacto",(P25-(+P25*Z27)),IF(W27="Probabilidad",AH26,""))),"")</f>
        <v>0.8</v>
      </c>
      <c r="AI27" s="226"/>
      <c r="AJ27" s="445"/>
      <c r="AK27" s="7"/>
      <c r="AL27" s="63"/>
      <c r="AM27" s="67"/>
      <c r="AN27" s="52"/>
      <c r="AO27" s="219"/>
      <c r="AP27" s="333"/>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63" t="s">
        <v>99</v>
      </c>
      <c r="S28" s="67" t="s">
        <v>239</v>
      </c>
      <c r="T28" s="67" t="s">
        <v>1358</v>
      </c>
      <c r="U28" s="67" t="s">
        <v>1359</v>
      </c>
      <c r="V28" s="68" t="str">
        <f t="shared" si="15"/>
        <v>El Oficial de Operaciones Logísticas de Aviación (DOLAV), Oficial Sección técnica (SETEC-BRIAV32), verifica trimestralmente de forma aleatoria la ordenes de mantenimiento programado y no programado en el Sistema SAP, conforme a la Directiva 015 de 2013 y  el Manual MME 4-01.04 General de Mantenimiento de Aviación, con el propósito de dar cumplimiento a los procedimientos y técnicas de mantenimiento de aviación. En caso de encontrar inconsistencias en las transacciones se deberá ajustar las ordenes en el sistema. Dejando como evidencia de la verificación un informe.</v>
      </c>
      <c r="W28" s="47" t="str">
        <f t="shared" si="1"/>
        <v>Impacto</v>
      </c>
      <c r="X28" s="69" t="s">
        <v>100</v>
      </c>
      <c r="Y28" s="69" t="s">
        <v>54</v>
      </c>
      <c r="Z28" s="48" t="str">
        <f t="shared" ref="Z28" si="16">IF(AND(X28="Preventivo",Y28="Automático"),"50%",IF(AND(X28="Preventivo",Y28="Manual"),"40%",IF(AND(X28="Detectivo",Y28="Automático"),"40%",IF(AND(X28="Detectivo",Y28="Manual"),"30%",IF(AND(X28="Correctivo",Y28="Automático"),"35%",IF(AND(X28="Correctivo",Y28="Manual"),"25%",""))))))</f>
        <v>25%</v>
      </c>
      <c r="AA28" s="69" t="s">
        <v>55</v>
      </c>
      <c r="AB28" s="69" t="s">
        <v>56</v>
      </c>
      <c r="AC28" s="69" t="s">
        <v>57</v>
      </c>
      <c r="AD28" s="49">
        <f t="shared" si="13"/>
        <v>0.252</v>
      </c>
      <c r="AE28" s="224"/>
      <c r="AF28" s="48">
        <f t="shared" ref="AF28" si="17">+AD28</f>
        <v>0.252</v>
      </c>
      <c r="AG28" s="224"/>
      <c r="AH28" s="50">
        <f>IFERROR(IF(AND(W27="Impacto",W28="Impacto"),(AH27-(+AH27*Z28)),IF(W28="Impacto",(P25-(+P25*Z28)),IF(W28="Probabilidad",AH27,""))),"")</f>
        <v>0.60000000000000009</v>
      </c>
      <c r="AI28" s="226"/>
      <c r="AJ28" s="445"/>
      <c r="AK28" s="7"/>
      <c r="AL28" s="63"/>
      <c r="AM28" s="67"/>
      <c r="AN28" s="52"/>
      <c r="AO28" s="219"/>
      <c r="AP28" s="333"/>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15"/>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445"/>
      <c r="AK29" s="7"/>
      <c r="AL29" s="63"/>
      <c r="AM29" s="67"/>
      <c r="AN29" s="52"/>
      <c r="AO29" s="219"/>
      <c r="AP29" s="333"/>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445"/>
      <c r="AK30" s="7"/>
      <c r="AL30" s="63"/>
      <c r="AM30" s="67"/>
      <c r="AN30" s="52"/>
      <c r="AO30" s="219"/>
      <c r="AP30" s="333"/>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445"/>
      <c r="AK31" s="7"/>
      <c r="AL31" s="63"/>
      <c r="AM31" s="67"/>
      <c r="AN31" s="52"/>
      <c r="AO31" s="219"/>
      <c r="AP31" s="334"/>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IF(NOT(ISERROR(MATCH(M32,'[43]Tabla Impacto'!$B$222:$B$224,0))),'[43]Tabla Impacto'!$F$224,M32)</f>
        <v>0</v>
      </c>
      <c r="O32" s="310" t="str">
        <f>IF(OR(N32='[43]Tabla Impacto'!$C$12,N32='[43]Tabla Impacto'!$D$12),"Leve",IF(OR(N32='[43]Tabla Impacto'!$C$13,N32='[43]Tabla Impacto'!$D$13),"Menor",IF(OR(N32='[43]Tabla Impacto'!$C$14,N32='[43]Tabla Impacto'!$D$14),"Moderado",IF(OR(N32='[43]Tabla Impacto'!$C$15,N32='[43]Tabla Impacto'!$D$15),"Mayor",IF(OR(N32='[43]Tabla Impacto'!$C$16,N32='[43]Tabla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
      </c>
      <c r="X32" s="69"/>
      <c r="Y32" s="69"/>
      <c r="Z32" s="48" t="str">
        <f>IF(AND(X32="Preventivo",Y32="Automático"),"50%",IF(AND(X32="Preventivo",Y32="Manual"),"40%",IF(AND(X32="Detectivo",Y32="Automático"),"40%",IF(AND(X32="Detectivo",Y32="Manual"),"30%",IF(AND(X32="Correctivo",Y32="Automático"),"35%",IF(AND(X32="Correctivo",Y32="Manual"),"25%",""))))))</f>
        <v/>
      </c>
      <c r="AA32" s="69"/>
      <c r="AB32" s="69"/>
      <c r="AC32" s="69"/>
      <c r="AD32" s="49" t="str">
        <f>IFERROR(IF(W32="Probabilidad",(L32-(+L32*Z32)),IF(W32="Impacto",L32,"")),"")</f>
        <v/>
      </c>
      <c r="AE32" s="224" t="str">
        <f>IFERROR(LOOKUP(LOOKUP(2,1/(AD32:AD38&lt;&gt;""),AD32:AD38),'[43]Opciones Tratamiento'!$I$2:$I$6,'[43]Opciones Tratamiento'!$J$2:$J$6),"")</f>
        <v/>
      </c>
      <c r="AF32" s="48" t="str">
        <f>+AD32</f>
        <v/>
      </c>
      <c r="AG32" s="224" t="str">
        <f>IFERROR(LOOKUP(LOOKUP(2,1/(AH32:AH38&lt;&gt;""),AH32:AH38),'[43]Opciones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+CONCATENATE(S33," ",T33," ",U33)</f>
        <v xml:space="preserve">  </v>
      </c>
      <c r="W33" s="47" t="str">
        <f t="shared" si="1"/>
        <v/>
      </c>
      <c r="X33" s="69"/>
      <c r="Y33" s="69"/>
      <c r="Z33" s="48" t="str">
        <f t="shared" ref="Z33" si="19">IF(AND(X33="Preventivo",Y33="Automático"),"50%",IF(AND(X33="Preventivo",Y33="Manual"),"40%",IF(AND(X33="Detectivo",Y33="Automático"),"40%",IF(AND(X33="Detectivo",Y33="Manual"),"30%",IF(AND(X33="Correctivo",Y33="Automático"),"35%",IF(AND(X33="Correctivo",Y33="Manual"),"25%",""))))))</f>
        <v/>
      </c>
      <c r="AA33" s="69"/>
      <c r="AB33" s="69"/>
      <c r="AC33" s="69"/>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ref="V34:V38" si="22">+CONCATENATE(S34," ",T34," ",U34)</f>
        <v xml:space="preserve">  </v>
      </c>
      <c r="W34" s="47" t="str">
        <f t="shared" si="1"/>
        <v/>
      </c>
      <c r="X34" s="69"/>
      <c r="Y34" s="69"/>
      <c r="Z34" s="48" t="str">
        <f>IF(AND(X34="Preventivo",Y34="Automático"),"50%",IF(AND(X34="Preventivo",Y34="Manual"),"40%",IF(AND(X34="Detectivo",Y34="Automático"),"40%",IF(AND(X34="Detectivo",Y34="Manual"),"30%",IF(AND(X34="Correctivo",Y34="Automático"),"35%",IF(AND(X34="Correctivo",Y34="Manual"),"25%",""))))))</f>
        <v/>
      </c>
      <c r="AA34" s="69"/>
      <c r="AB34" s="69"/>
      <c r="AC34" s="69"/>
      <c r="AD34" s="49" t="str">
        <f t="shared" si="20"/>
        <v/>
      </c>
      <c r="AE34" s="224"/>
      <c r="AF34" s="48" t="str">
        <f>+AD34</f>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IF(NOT(ISERROR(MATCH(M39,'[43]Tabla Impacto'!$B$222:$B$224,0))),'[43]Tabla Impacto'!$F$224,M39)</f>
        <v>0</v>
      </c>
      <c r="O39" s="310" t="str">
        <f>IF(OR(N39='[43]Tabla Impacto'!$C$12,N39='[43]Tabla Impacto'!$D$12),"Leve",IF(OR(N39='[43]Tabla Impacto'!$C$13,N39='[43]Tabla Impacto'!$D$13),"Menor",IF(OR(N39='[43]Tabla Impacto'!$C$14,N39='[43]Tabla Impacto'!$D$14),"Moderado",IF(OR(N39='[43]Tabla Impacto'!$C$15,N39='[43]Tabla Impacto'!$D$15),"Mayor",IF(OR(N39='[43]Tabla Impacto'!$C$16,N39='[43]Tabla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IFERROR(LOOKUP(LOOKUP(2,1/(AD39:AD45&lt;&gt;""),AD39:AD45),'[43]Opciones Tratamiento'!$I$2:$I$6,'[43]Opciones Tratamiento'!$J$2:$J$6),"")</f>
        <v/>
      </c>
      <c r="AF39" s="48" t="str">
        <f>+AD39</f>
        <v/>
      </c>
      <c r="AG39" s="224" t="str">
        <f>IFERROR(LOOKUP(LOOKUP(2,1/(AH39:AH45&lt;&gt;""),AH39:AH45),'[43]Opciones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IF(NOT(ISERROR(MATCH(M46,'[43]Tabla Impacto'!$B$222:$B$224,0))),'[43]Tabla Impacto'!$F$224,M46)</f>
        <v>0</v>
      </c>
      <c r="O46" s="310" t="str">
        <f>IF(OR(N46='[43]Tabla Impacto'!$C$12,N46='[43]Tabla Impacto'!$D$12),"Leve",IF(OR(N46='[43]Tabla Impacto'!$C$13,N46='[43]Tabla Impacto'!$D$13),"Menor",IF(OR(N46='[43]Tabla Impacto'!$C$14,N46='[43]Tabla Impacto'!$D$14),"Moderado",IF(OR(N46='[43]Tabla Impacto'!$C$15,N46='[43]Tabla Impacto'!$D$15),"Mayor",IF(OR(N46='[43]Tabla Impacto'!$C$16,N46='[43]Tabla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IFERROR(LOOKUP(LOOKUP(2,1/(AD46:AD52&lt;&gt;""),AD46:AD52),'[43]Opciones Tratamiento'!$I$2:$I$6,'[43]Opciones Tratamiento'!$J$2:$J$6),"")</f>
        <v/>
      </c>
      <c r="AF46" s="48" t="str">
        <f>+AD46</f>
        <v/>
      </c>
      <c r="AG46" s="224" t="str">
        <f>IFERROR(LOOKUP(LOOKUP(2,1/(AH46:AH52&lt;&gt;""),AH46:AH52),'[43]Opciones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IF(NOT(ISERROR(MATCH(M53,'[43]Tabla Impacto'!$B$222:$B$224,0))),'[43]Tabla Impacto'!$F$224,M53)</f>
        <v>0</v>
      </c>
      <c r="O53" s="310" t="str">
        <f>IF(OR(N53='[43]Tabla Impacto'!$C$12,N53='[43]Tabla Impacto'!$D$12),"Leve",IF(OR(N53='[43]Tabla Impacto'!$C$13,N53='[43]Tabla Impacto'!$D$13),"Menor",IF(OR(N53='[43]Tabla Impacto'!$C$14,N53='[43]Tabla Impacto'!$D$14),"Moderado",IF(OR(N53='[43]Tabla Impacto'!$C$15,N53='[43]Tabla Impacto'!$D$15),"Mayor",IF(OR(N53='[43]Tabla Impacto'!$C$16,N53='[43]Tabla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IFERROR(LOOKUP(LOOKUP(2,1/(AD53:AD59&lt;&gt;""),AD53:AD59),'[43]Opciones Tratamiento'!$I$2:$I$6,'[43]Opciones Tratamiento'!$J$2:$J$6),"")</f>
        <v/>
      </c>
      <c r="AF53" s="48" t="str">
        <f>+AD53</f>
        <v/>
      </c>
      <c r="AG53" s="224" t="str">
        <f>IFERROR(LOOKUP(LOOKUP(2,1/(AH53:AH59&lt;&gt;""),AH53:AH59),'[43]Opciones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IF(NOT(ISERROR(MATCH(M60,'[43]Tabla Impacto'!$B$222:$B$224,0))),'[43]Tabla Impacto'!$F$224,M60)</f>
        <v>0</v>
      </c>
      <c r="O60" s="310" t="str">
        <f>IF(OR(N60='[43]Tabla Impacto'!$C$12,N60='[43]Tabla Impacto'!$D$12),"Leve",IF(OR(N60='[43]Tabla Impacto'!$C$13,N60='[43]Tabla Impacto'!$D$13),"Menor",IF(OR(N60='[43]Tabla Impacto'!$C$14,N60='[43]Tabla Impacto'!$D$14),"Moderado",IF(OR(N60='[43]Tabla Impacto'!$C$15,N60='[43]Tabla Impacto'!$D$15),"Mayor",IF(OR(N60='[43]Tabla Impacto'!$C$16,N60='[43]Tabla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IFERROR(LOOKUP(LOOKUP(2,1/(AD60:AD66&lt;&gt;""),AD60:AD66),'[43]Opciones Tratamiento'!$I$2:$I$6,'[43]Opciones Tratamiento'!$J$2:$J$6),"")</f>
        <v/>
      </c>
      <c r="AF60" s="48" t="str">
        <f>+AD60</f>
        <v/>
      </c>
      <c r="AG60" s="224" t="str">
        <f>IFERROR(LOOKUP(LOOKUP(2,1/(AH60:AH66&lt;&gt;""),AH60:AH66),'[43]Opciones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IF(NOT(ISERROR(MATCH(M67,'[43]Tabla Impacto'!$B$222:$B$224,0))),'[43]Tabla Impacto'!$F$224,M67)</f>
        <v>0</v>
      </c>
      <c r="O67" s="310" t="str">
        <f>IF(OR(N67='[43]Tabla Impacto'!$C$12,N67='[43]Tabla Impacto'!$D$12),"Leve",IF(OR(N67='[43]Tabla Impacto'!$C$13,N67='[43]Tabla Impacto'!$D$13),"Menor",IF(OR(N67='[43]Tabla Impacto'!$C$14,N67='[43]Tabla Impacto'!$D$14),"Moderado",IF(OR(N67='[43]Tabla Impacto'!$C$15,N67='[43]Tabla Impacto'!$D$15),"Mayor",IF(OR(N67='[43]Tabla Impacto'!$C$16,N67='[43]Tabla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IFERROR(LOOKUP(LOOKUP(2,1/(AD67:AD73&lt;&gt;""),AD67:AD73),'[43]Opciones Tratamiento'!$I$2:$I$6,'[43]Opciones Tratamiento'!$J$2:$J$6),"")</f>
        <v/>
      </c>
      <c r="AF67" s="48" t="str">
        <f>+AD67</f>
        <v/>
      </c>
      <c r="AG67" s="224" t="str">
        <f>IFERROR(LOOKUP(LOOKUP(2,1/(AH67:AH73&lt;&gt;""),AH67:AH73),'[43]Opciones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IF(NOT(ISERROR(MATCH(M74,'[43]Tabla Impacto'!$B$222:$B$224,0))),'[43]Tabla Impacto'!$F$224,M74)</f>
        <v>0</v>
      </c>
      <c r="O74" s="310" t="str">
        <f>IF(OR(N74='[43]Tabla Impacto'!$C$12,N74='[43]Tabla Impacto'!$D$12),"Leve",IF(OR(N74='[43]Tabla Impacto'!$C$13,N74='[43]Tabla Impacto'!$D$13),"Menor",IF(OR(N74='[43]Tabla Impacto'!$C$14,N74='[43]Tabla Impacto'!$D$14),"Moderado",IF(OR(N74='[43]Tabla Impacto'!$C$15,N74='[43]Tabla Impacto'!$D$15),"Mayor",IF(OR(N74='[43]Tabla Impacto'!$C$16,N74='[43]Tabla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IFERROR(LOOKUP(LOOKUP(2,1/(AD74:AD80&lt;&gt;""),AD74:AD80),'[43]Opciones Tratamiento'!$I$2:$I$6,'[43]Opciones Tratamiento'!$J$2:$J$6),"")</f>
        <v/>
      </c>
      <c r="AF74" s="48" t="str">
        <f>+AD74</f>
        <v/>
      </c>
      <c r="AG74" s="224" t="str">
        <f>IFERROR(LOOKUP(LOOKUP(2,1/(AH74:AH80&lt;&gt;""),AH74:AH80),'[43]Opciones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IF(NOT(ISERROR(MATCH(M81,'[43]Tabla Impacto'!$B$222:$B$224,0))),'[43]Tabla Impacto'!$F$224,M81)</f>
        <v>0</v>
      </c>
      <c r="O81" s="310" t="str">
        <f>IF(OR(N81='[43]Tabla Impacto'!$C$12,N81='[43]Tabla Impacto'!$D$12),"Leve",IF(OR(N81='[43]Tabla Impacto'!$C$13,N81='[43]Tabla Impacto'!$D$13),"Menor",IF(OR(N81='[43]Tabla Impacto'!$C$14,N81='[43]Tabla Impacto'!$D$14),"Moderado",IF(OR(N81='[43]Tabla Impacto'!$C$15,N81='[43]Tabla Impacto'!$D$15),"Mayor",IF(OR(N81='[43]Tabla Impacto'!$C$16,N81='[43]Tabla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IFERROR(LOOKUP(LOOKUP(2,1/(AD81:AD87&lt;&gt;""),AD81:AD87),'[43]Opciones Tratamiento'!$I$2:$I$6,'[43]Opciones Tratamiento'!$J$2:$J$6),"")</f>
        <v/>
      </c>
      <c r="AF81" s="48" t="str">
        <f>+AD81</f>
        <v/>
      </c>
      <c r="AG81" s="224" t="str">
        <f>IFERROR(LOOKUP(LOOKUP(2,1/(AH81:AH87&lt;&gt;""),AH81:AH87),'[43]Opciones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IF(NOT(ISERROR(MATCH(M88,'[43]Tabla Impacto'!$B$222:$B$224,0))),'[43]Tabla Impacto'!$F$224,M88)</f>
        <v>0</v>
      </c>
      <c r="O88" s="310" t="str">
        <f>IF(OR(N88='[43]Tabla Impacto'!$C$12,N88='[43]Tabla Impacto'!$D$12),"Leve",IF(OR(N88='[43]Tabla Impacto'!$C$13,N88='[43]Tabla Impacto'!$D$13),"Menor",IF(OR(N88='[43]Tabla Impacto'!$C$14,N88='[43]Tabla Impacto'!$D$14),"Moderado",IF(OR(N88='[43]Tabla Impacto'!$C$15,N88='[43]Tabla Impacto'!$D$15),"Mayor",IF(OR(N88='[43]Tabla Impacto'!$C$16,N88='[43]Tabla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IFERROR(LOOKUP(LOOKUP(2,1/(AD88:AD94&lt;&gt;""),AD88:AD94),'[43]Opciones Tratamiento'!$I$2:$I$6,'[43]Opciones Tratamiento'!$J$2:$J$6),"")</f>
        <v/>
      </c>
      <c r="AF88" s="48" t="str">
        <f>+AD88</f>
        <v/>
      </c>
      <c r="AG88" s="224" t="str">
        <f>IFERROR(LOOKUP(LOOKUP(2,1/(AH88:AH94&lt;&gt;""),AH88:AH94),'[43]Opciones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iLqqAUtIthUiU+aUqr8zsnb2OyHKhnxSPkCM+T2o4hhditQuUlNsErOCKAU4AQy7hgxBV5GMvpBejcpFTM2TUQ==" saltValue="VR3D55N9g/QWKqCJjRSpCw=="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AG81">
    <cfRule type="cellIs" dxfId="2435" priority="6" operator="equal">
      <formula>"Catastrófico"</formula>
    </cfRule>
    <cfRule type="cellIs" dxfId="2434" priority="7" operator="equal">
      <formula>"Mayor"</formula>
    </cfRule>
    <cfRule type="cellIs" dxfId="2433" priority="8" operator="equal">
      <formula>"Moderado"</formula>
    </cfRule>
    <cfRule type="cellIs" dxfId="2432" priority="9" operator="equal">
      <formula>"Menor"</formula>
    </cfRule>
    <cfRule type="cellIs" dxfId="2431" priority="10" operator="equal">
      <formula>"Leve"</formula>
    </cfRule>
  </conditionalFormatting>
  <conditionalFormatting sqref="AG88">
    <cfRule type="cellIs" dxfId="2430" priority="1" operator="equal">
      <formula>"Catastrófico"</formula>
    </cfRule>
    <cfRule type="cellIs" dxfId="2429" priority="2" operator="equal">
      <formula>"Mayor"</formula>
    </cfRule>
    <cfRule type="cellIs" dxfId="2428" priority="3" operator="equal">
      <formula>"Moderado"</formula>
    </cfRule>
    <cfRule type="cellIs" dxfId="2427" priority="4" operator="equal">
      <formula>"Menor"</formula>
    </cfRule>
    <cfRule type="cellIs" dxfId="2426" priority="5" operator="equal">
      <formula>"Leve"</formula>
    </cfRule>
  </conditionalFormatting>
  <conditionalFormatting sqref="K11">
    <cfRule type="cellIs" dxfId="2425" priority="339" operator="equal">
      <formula>"Muy Alta"</formula>
    </cfRule>
    <cfRule type="cellIs" dxfId="2424" priority="340" operator="equal">
      <formula>"Alta"</formula>
    </cfRule>
    <cfRule type="cellIs" dxfId="2423" priority="341" operator="equal">
      <formula>"Media"</formula>
    </cfRule>
    <cfRule type="cellIs" dxfId="2422" priority="342" operator="equal">
      <formula>"Baja"</formula>
    </cfRule>
    <cfRule type="cellIs" dxfId="2421" priority="343" operator="equal">
      <formula>"Muy Baja"</formula>
    </cfRule>
  </conditionalFormatting>
  <conditionalFormatting sqref="K18">
    <cfRule type="cellIs" dxfId="2420" priority="310" operator="equal">
      <formula>"Muy Alta"</formula>
    </cfRule>
    <cfRule type="cellIs" dxfId="2419" priority="311" operator="equal">
      <formula>"Alta"</formula>
    </cfRule>
    <cfRule type="cellIs" dxfId="2418" priority="312" operator="equal">
      <formula>"Media"</formula>
    </cfRule>
    <cfRule type="cellIs" dxfId="2417" priority="313" operator="equal">
      <formula>"Baja"</formula>
    </cfRule>
    <cfRule type="cellIs" dxfId="2416" priority="314" operator="equal">
      <formula>"Muy Baja"</formula>
    </cfRule>
  </conditionalFormatting>
  <conditionalFormatting sqref="K25">
    <cfRule type="cellIs" dxfId="2415" priority="281" operator="equal">
      <formula>"Muy Alta"</formula>
    </cfRule>
    <cfRule type="cellIs" dxfId="2414" priority="282" operator="equal">
      <formula>"Alta"</formula>
    </cfRule>
    <cfRule type="cellIs" dxfId="2413" priority="283" operator="equal">
      <formula>"Media"</formula>
    </cfRule>
    <cfRule type="cellIs" dxfId="2412" priority="284" operator="equal">
      <formula>"Baja"</formula>
    </cfRule>
    <cfRule type="cellIs" dxfId="2411" priority="285" operator="equal">
      <formula>"Muy Baja"</formula>
    </cfRule>
  </conditionalFormatting>
  <conditionalFormatting sqref="K32">
    <cfRule type="cellIs" dxfId="2410" priority="252" operator="equal">
      <formula>"Muy Alta"</formula>
    </cfRule>
    <cfRule type="cellIs" dxfId="2409" priority="253" operator="equal">
      <formula>"Alta"</formula>
    </cfRule>
    <cfRule type="cellIs" dxfId="2408" priority="254" operator="equal">
      <formula>"Media"</formula>
    </cfRule>
    <cfRule type="cellIs" dxfId="2407" priority="255" operator="equal">
      <formula>"Baja"</formula>
    </cfRule>
    <cfRule type="cellIs" dxfId="2406" priority="256" operator="equal">
      <formula>"Muy Baja"</formula>
    </cfRule>
  </conditionalFormatting>
  <conditionalFormatting sqref="K39">
    <cfRule type="cellIs" dxfId="2405" priority="223" operator="equal">
      <formula>"Muy Alta"</formula>
    </cfRule>
    <cfRule type="cellIs" dxfId="2404" priority="224" operator="equal">
      <formula>"Alta"</formula>
    </cfRule>
    <cfRule type="cellIs" dxfId="2403" priority="225" operator="equal">
      <formula>"Media"</formula>
    </cfRule>
    <cfRule type="cellIs" dxfId="2402" priority="226" operator="equal">
      <formula>"Baja"</formula>
    </cfRule>
    <cfRule type="cellIs" dxfId="2401" priority="227" operator="equal">
      <formula>"Muy Baja"</formula>
    </cfRule>
  </conditionalFormatting>
  <conditionalFormatting sqref="K46">
    <cfRule type="cellIs" dxfId="2400" priority="194" operator="equal">
      <formula>"Muy Alta"</formula>
    </cfRule>
    <cfRule type="cellIs" dxfId="2399" priority="195" operator="equal">
      <formula>"Alta"</formula>
    </cfRule>
    <cfRule type="cellIs" dxfId="2398" priority="196" operator="equal">
      <formula>"Media"</formula>
    </cfRule>
    <cfRule type="cellIs" dxfId="2397" priority="197" operator="equal">
      <formula>"Baja"</formula>
    </cfRule>
    <cfRule type="cellIs" dxfId="2396" priority="198" operator="equal">
      <formula>"Muy Baja"</formula>
    </cfRule>
  </conditionalFormatting>
  <conditionalFormatting sqref="K53">
    <cfRule type="cellIs" dxfId="2395" priority="165" operator="equal">
      <formula>"Muy Alta"</formula>
    </cfRule>
    <cfRule type="cellIs" dxfId="2394" priority="166" operator="equal">
      <formula>"Alta"</formula>
    </cfRule>
    <cfRule type="cellIs" dxfId="2393" priority="167" operator="equal">
      <formula>"Media"</formula>
    </cfRule>
    <cfRule type="cellIs" dxfId="2392" priority="168" operator="equal">
      <formula>"Baja"</formula>
    </cfRule>
    <cfRule type="cellIs" dxfId="2391" priority="169" operator="equal">
      <formula>"Muy Baja"</formula>
    </cfRule>
  </conditionalFormatting>
  <conditionalFormatting sqref="K60">
    <cfRule type="cellIs" dxfId="2390" priority="136" operator="equal">
      <formula>"Muy Alta"</formula>
    </cfRule>
    <cfRule type="cellIs" dxfId="2389" priority="137" operator="equal">
      <formula>"Alta"</formula>
    </cfRule>
    <cfRule type="cellIs" dxfId="2388" priority="138" operator="equal">
      <formula>"Media"</formula>
    </cfRule>
    <cfRule type="cellIs" dxfId="2387" priority="139" operator="equal">
      <formula>"Baja"</formula>
    </cfRule>
    <cfRule type="cellIs" dxfId="2386" priority="140" operator="equal">
      <formula>"Muy Baja"</formula>
    </cfRule>
  </conditionalFormatting>
  <conditionalFormatting sqref="N11">
    <cfRule type="containsText" dxfId="2385" priority="320" operator="containsText" text="❌">
      <formula>NOT(ISERROR(SEARCH("❌",N11)))</formula>
    </cfRule>
  </conditionalFormatting>
  <conditionalFormatting sqref="N18">
    <cfRule type="containsText" dxfId="2384" priority="291" operator="containsText" text="❌">
      <formula>NOT(ISERROR(SEARCH("❌",N18)))</formula>
    </cfRule>
  </conditionalFormatting>
  <conditionalFormatting sqref="N25">
    <cfRule type="containsText" dxfId="2383" priority="262" operator="containsText" text="❌">
      <formula>NOT(ISERROR(SEARCH("❌",N25)))</formula>
    </cfRule>
  </conditionalFormatting>
  <conditionalFormatting sqref="N32">
    <cfRule type="containsText" dxfId="2382" priority="233" operator="containsText" text="❌">
      <formula>NOT(ISERROR(SEARCH("❌",N32)))</formula>
    </cfRule>
  </conditionalFormatting>
  <conditionalFormatting sqref="N39">
    <cfRule type="containsText" dxfId="2381" priority="204" operator="containsText" text="❌">
      <formula>NOT(ISERROR(SEARCH("❌",N39)))</formula>
    </cfRule>
  </conditionalFormatting>
  <conditionalFormatting sqref="N46">
    <cfRule type="containsText" dxfId="2380" priority="175" operator="containsText" text="❌">
      <formula>NOT(ISERROR(SEARCH("❌",N46)))</formula>
    </cfRule>
  </conditionalFormatting>
  <conditionalFormatting sqref="N53">
    <cfRule type="containsText" dxfId="2379" priority="146" operator="containsText" text="❌">
      <formula>NOT(ISERROR(SEARCH("❌",N53)))</formula>
    </cfRule>
  </conditionalFormatting>
  <conditionalFormatting sqref="N60">
    <cfRule type="containsText" dxfId="2378" priority="117" operator="containsText" text="❌">
      <formula>NOT(ISERROR(SEARCH("❌",N60)))</formula>
    </cfRule>
  </conditionalFormatting>
  <conditionalFormatting sqref="O11">
    <cfRule type="cellIs" dxfId="2377" priority="344" operator="equal">
      <formula>"Catastrófico"</formula>
    </cfRule>
    <cfRule type="cellIs" dxfId="2376" priority="345" operator="equal">
      <formula>"Mayor"</formula>
    </cfRule>
    <cfRule type="cellIs" dxfId="2375" priority="346" operator="equal">
      <formula>"Moderado"</formula>
    </cfRule>
    <cfRule type="cellIs" dxfId="2374" priority="347" operator="equal">
      <formula>"Menor"</formula>
    </cfRule>
    <cfRule type="cellIs" dxfId="2373" priority="348" operator="equal">
      <formula>"Leve"</formula>
    </cfRule>
  </conditionalFormatting>
  <conditionalFormatting sqref="O18">
    <cfRule type="cellIs" dxfId="2372" priority="315" operator="equal">
      <formula>"Catastrófico"</formula>
    </cfRule>
    <cfRule type="cellIs" dxfId="2371" priority="316" operator="equal">
      <formula>"Mayor"</formula>
    </cfRule>
    <cfRule type="cellIs" dxfId="2370" priority="317" operator="equal">
      <formula>"Moderado"</formula>
    </cfRule>
    <cfRule type="cellIs" dxfId="2369" priority="318" operator="equal">
      <formula>"Menor"</formula>
    </cfRule>
    <cfRule type="cellIs" dxfId="2368" priority="319" operator="equal">
      <formula>"Leve"</formula>
    </cfRule>
  </conditionalFormatting>
  <conditionalFormatting sqref="O25">
    <cfRule type="cellIs" dxfId="2367" priority="286" operator="equal">
      <formula>"Catastrófico"</formula>
    </cfRule>
    <cfRule type="cellIs" dxfId="2366" priority="287" operator="equal">
      <formula>"Mayor"</formula>
    </cfRule>
    <cfRule type="cellIs" dxfId="2365" priority="288" operator="equal">
      <formula>"Moderado"</formula>
    </cfRule>
    <cfRule type="cellIs" dxfId="2364" priority="289" operator="equal">
      <formula>"Menor"</formula>
    </cfRule>
    <cfRule type="cellIs" dxfId="2363" priority="290" operator="equal">
      <formula>"Leve"</formula>
    </cfRule>
  </conditionalFormatting>
  <conditionalFormatting sqref="O32">
    <cfRule type="cellIs" dxfId="2362" priority="257" operator="equal">
      <formula>"Catastrófico"</formula>
    </cfRule>
    <cfRule type="cellIs" dxfId="2361" priority="258" operator="equal">
      <formula>"Mayor"</formula>
    </cfRule>
    <cfRule type="cellIs" dxfId="2360" priority="259" operator="equal">
      <formula>"Moderado"</formula>
    </cfRule>
    <cfRule type="cellIs" dxfId="2359" priority="260" operator="equal">
      <formula>"Menor"</formula>
    </cfRule>
    <cfRule type="cellIs" dxfId="2358" priority="261" operator="equal">
      <formula>"Leve"</formula>
    </cfRule>
  </conditionalFormatting>
  <conditionalFormatting sqref="O39">
    <cfRule type="cellIs" dxfId="2357" priority="228" operator="equal">
      <formula>"Catastrófico"</formula>
    </cfRule>
    <cfRule type="cellIs" dxfId="2356" priority="229" operator="equal">
      <formula>"Mayor"</formula>
    </cfRule>
    <cfRule type="cellIs" dxfId="2355" priority="230" operator="equal">
      <formula>"Moderado"</formula>
    </cfRule>
    <cfRule type="cellIs" dxfId="2354" priority="231" operator="equal">
      <formula>"Menor"</formula>
    </cfRule>
    <cfRule type="cellIs" dxfId="2353" priority="232" operator="equal">
      <formula>"Leve"</formula>
    </cfRule>
  </conditionalFormatting>
  <conditionalFormatting sqref="O46">
    <cfRule type="cellIs" dxfId="2352" priority="199" operator="equal">
      <formula>"Catastrófico"</formula>
    </cfRule>
    <cfRule type="cellIs" dxfId="2351" priority="200" operator="equal">
      <formula>"Mayor"</formula>
    </cfRule>
    <cfRule type="cellIs" dxfId="2350" priority="201" operator="equal">
      <formula>"Moderado"</formula>
    </cfRule>
    <cfRule type="cellIs" dxfId="2349" priority="202" operator="equal">
      <formula>"Menor"</formula>
    </cfRule>
    <cfRule type="cellIs" dxfId="2348" priority="203" operator="equal">
      <formula>"Leve"</formula>
    </cfRule>
  </conditionalFormatting>
  <conditionalFormatting sqref="O53">
    <cfRule type="cellIs" dxfId="2347" priority="170" operator="equal">
      <formula>"Catastrófico"</formula>
    </cfRule>
    <cfRule type="cellIs" dxfId="2346" priority="171" operator="equal">
      <formula>"Mayor"</formula>
    </cfRule>
    <cfRule type="cellIs" dxfId="2345" priority="172" operator="equal">
      <formula>"Moderado"</formula>
    </cfRule>
    <cfRule type="cellIs" dxfId="2344" priority="173" operator="equal">
      <formula>"Menor"</formula>
    </cfRule>
    <cfRule type="cellIs" dxfId="2343" priority="174" operator="equal">
      <formula>"Leve"</formula>
    </cfRule>
  </conditionalFormatting>
  <conditionalFormatting sqref="O60">
    <cfRule type="cellIs" dxfId="2342" priority="141" operator="equal">
      <formula>"Catastrófico"</formula>
    </cfRule>
    <cfRule type="cellIs" dxfId="2341" priority="142" operator="equal">
      <formula>"Mayor"</formula>
    </cfRule>
    <cfRule type="cellIs" dxfId="2340" priority="143" operator="equal">
      <formula>"Moderado"</formula>
    </cfRule>
    <cfRule type="cellIs" dxfId="2339" priority="144" operator="equal">
      <formula>"Menor"</formula>
    </cfRule>
    <cfRule type="cellIs" dxfId="2338" priority="145" operator="equal">
      <formula>"Leve"</formula>
    </cfRule>
  </conditionalFormatting>
  <conditionalFormatting sqref="Q11">
    <cfRule type="cellIs" dxfId="2337" priority="335" operator="equal">
      <formula>"Extremo"</formula>
    </cfRule>
    <cfRule type="cellIs" dxfId="2336" priority="336" operator="equal">
      <formula>"Alto"</formula>
    </cfRule>
    <cfRule type="cellIs" dxfId="2335" priority="337" operator="equal">
      <formula>"Moderado"</formula>
    </cfRule>
    <cfRule type="cellIs" dxfId="2334" priority="338" operator="equal">
      <formula>"Bajo"</formula>
    </cfRule>
  </conditionalFormatting>
  <conditionalFormatting sqref="Q18">
    <cfRule type="cellIs" dxfId="2333" priority="306" operator="equal">
      <formula>"Extremo"</formula>
    </cfRule>
    <cfRule type="cellIs" dxfId="2332" priority="307" operator="equal">
      <formula>"Alto"</formula>
    </cfRule>
    <cfRule type="cellIs" dxfId="2331" priority="308" operator="equal">
      <formula>"Moderado"</formula>
    </cfRule>
    <cfRule type="cellIs" dxfId="2330" priority="309" operator="equal">
      <formula>"Bajo"</formula>
    </cfRule>
  </conditionalFormatting>
  <conditionalFormatting sqref="Q25">
    <cfRule type="cellIs" dxfId="2329" priority="277" operator="equal">
      <formula>"Extremo"</formula>
    </cfRule>
    <cfRule type="cellIs" dxfId="2328" priority="278" operator="equal">
      <formula>"Alto"</formula>
    </cfRule>
    <cfRule type="cellIs" dxfId="2327" priority="279" operator="equal">
      <formula>"Moderado"</formula>
    </cfRule>
    <cfRule type="cellIs" dxfId="2326" priority="280" operator="equal">
      <formula>"Bajo"</formula>
    </cfRule>
  </conditionalFormatting>
  <conditionalFormatting sqref="Q32">
    <cfRule type="cellIs" dxfId="2325" priority="248" operator="equal">
      <formula>"Extremo"</formula>
    </cfRule>
    <cfRule type="cellIs" dxfId="2324" priority="249" operator="equal">
      <formula>"Alto"</formula>
    </cfRule>
    <cfRule type="cellIs" dxfId="2323" priority="250" operator="equal">
      <formula>"Moderado"</formula>
    </cfRule>
    <cfRule type="cellIs" dxfId="2322" priority="251" operator="equal">
      <formula>"Bajo"</formula>
    </cfRule>
  </conditionalFormatting>
  <conditionalFormatting sqref="Q39">
    <cfRule type="cellIs" dxfId="2321" priority="219" operator="equal">
      <formula>"Extremo"</formula>
    </cfRule>
    <cfRule type="cellIs" dxfId="2320" priority="220" operator="equal">
      <formula>"Alto"</formula>
    </cfRule>
    <cfRule type="cellIs" dxfId="2319" priority="221" operator="equal">
      <formula>"Moderado"</formula>
    </cfRule>
    <cfRule type="cellIs" dxfId="2318" priority="222" operator="equal">
      <formula>"Bajo"</formula>
    </cfRule>
  </conditionalFormatting>
  <conditionalFormatting sqref="Q46">
    <cfRule type="cellIs" dxfId="2317" priority="190" operator="equal">
      <formula>"Extremo"</formula>
    </cfRule>
    <cfRule type="cellIs" dxfId="2316" priority="191" operator="equal">
      <formula>"Alto"</formula>
    </cfRule>
    <cfRule type="cellIs" dxfId="2315" priority="192" operator="equal">
      <formula>"Moderado"</formula>
    </cfRule>
    <cfRule type="cellIs" dxfId="2314" priority="193" operator="equal">
      <formula>"Bajo"</formula>
    </cfRule>
  </conditionalFormatting>
  <conditionalFormatting sqref="Q53">
    <cfRule type="cellIs" dxfId="2313" priority="161" operator="equal">
      <formula>"Extremo"</formula>
    </cfRule>
    <cfRule type="cellIs" dxfId="2312" priority="162" operator="equal">
      <formula>"Alto"</formula>
    </cfRule>
    <cfRule type="cellIs" dxfId="2311" priority="163" operator="equal">
      <formula>"Moderado"</formula>
    </cfRule>
    <cfRule type="cellIs" dxfId="2310" priority="164" operator="equal">
      <formula>"Bajo"</formula>
    </cfRule>
  </conditionalFormatting>
  <conditionalFormatting sqref="Q60">
    <cfRule type="cellIs" dxfId="2309" priority="132" operator="equal">
      <formula>"Extremo"</formula>
    </cfRule>
    <cfRule type="cellIs" dxfId="2308" priority="133" operator="equal">
      <formula>"Alto"</formula>
    </cfRule>
    <cfRule type="cellIs" dxfId="2307" priority="134" operator="equal">
      <formula>"Moderado"</formula>
    </cfRule>
    <cfRule type="cellIs" dxfId="2306" priority="135" operator="equal">
      <formula>"Bajo"</formula>
    </cfRule>
  </conditionalFormatting>
  <conditionalFormatting sqref="AE11">
    <cfRule type="cellIs" dxfId="2305" priority="330" operator="equal">
      <formula>"Muy Alta"</formula>
    </cfRule>
    <cfRule type="cellIs" dxfId="2304" priority="331" operator="equal">
      <formula>"Alta"</formula>
    </cfRule>
    <cfRule type="cellIs" dxfId="2303" priority="332" operator="equal">
      <formula>"Media"</formula>
    </cfRule>
    <cfRule type="cellIs" dxfId="2302" priority="333" operator="equal">
      <formula>"Baja"</formula>
    </cfRule>
    <cfRule type="cellIs" dxfId="2301" priority="334" operator="equal">
      <formula>"Muy Baja"</formula>
    </cfRule>
  </conditionalFormatting>
  <conditionalFormatting sqref="AE18">
    <cfRule type="cellIs" dxfId="2300" priority="301" operator="equal">
      <formula>"Muy Alta"</formula>
    </cfRule>
    <cfRule type="cellIs" dxfId="2299" priority="302" operator="equal">
      <formula>"Alta"</formula>
    </cfRule>
    <cfRule type="cellIs" dxfId="2298" priority="303" operator="equal">
      <formula>"Media"</formula>
    </cfRule>
    <cfRule type="cellIs" dxfId="2297" priority="304" operator="equal">
      <formula>"Baja"</formula>
    </cfRule>
    <cfRule type="cellIs" dxfId="2296" priority="305" operator="equal">
      <formula>"Muy Baja"</formula>
    </cfRule>
  </conditionalFormatting>
  <conditionalFormatting sqref="AE25">
    <cfRule type="cellIs" dxfId="2295" priority="272" operator="equal">
      <formula>"Muy Alta"</formula>
    </cfRule>
    <cfRule type="cellIs" dxfId="2294" priority="273" operator="equal">
      <formula>"Alta"</formula>
    </cfRule>
    <cfRule type="cellIs" dxfId="2293" priority="274" operator="equal">
      <formula>"Media"</formula>
    </cfRule>
    <cfRule type="cellIs" dxfId="2292" priority="275" operator="equal">
      <formula>"Baja"</formula>
    </cfRule>
    <cfRule type="cellIs" dxfId="2291" priority="276" operator="equal">
      <formula>"Muy Baja"</formula>
    </cfRule>
  </conditionalFormatting>
  <conditionalFormatting sqref="AE32">
    <cfRule type="cellIs" dxfId="2290" priority="243" operator="equal">
      <formula>"Muy Alta"</formula>
    </cfRule>
    <cfRule type="cellIs" dxfId="2289" priority="244" operator="equal">
      <formula>"Alta"</formula>
    </cfRule>
    <cfRule type="cellIs" dxfId="2288" priority="245" operator="equal">
      <formula>"Media"</formula>
    </cfRule>
    <cfRule type="cellIs" dxfId="2287" priority="246" operator="equal">
      <formula>"Baja"</formula>
    </cfRule>
    <cfRule type="cellIs" dxfId="2286" priority="247" operator="equal">
      <formula>"Muy Baja"</formula>
    </cfRule>
  </conditionalFormatting>
  <conditionalFormatting sqref="AE39">
    <cfRule type="cellIs" dxfId="2285" priority="214" operator="equal">
      <formula>"Muy Alta"</formula>
    </cfRule>
    <cfRule type="cellIs" dxfId="2284" priority="215" operator="equal">
      <formula>"Alta"</formula>
    </cfRule>
    <cfRule type="cellIs" dxfId="2283" priority="216" operator="equal">
      <formula>"Media"</formula>
    </cfRule>
    <cfRule type="cellIs" dxfId="2282" priority="217" operator="equal">
      <formula>"Baja"</formula>
    </cfRule>
    <cfRule type="cellIs" dxfId="2281" priority="218" operator="equal">
      <formula>"Muy Baja"</formula>
    </cfRule>
  </conditionalFormatting>
  <conditionalFormatting sqref="AE46">
    <cfRule type="cellIs" dxfId="2280" priority="185" operator="equal">
      <formula>"Muy Alta"</formula>
    </cfRule>
    <cfRule type="cellIs" dxfId="2279" priority="186" operator="equal">
      <formula>"Alta"</formula>
    </cfRule>
    <cfRule type="cellIs" dxfId="2278" priority="187" operator="equal">
      <formula>"Media"</formula>
    </cfRule>
    <cfRule type="cellIs" dxfId="2277" priority="188" operator="equal">
      <formula>"Baja"</formula>
    </cfRule>
    <cfRule type="cellIs" dxfId="2276" priority="189" operator="equal">
      <formula>"Muy Baja"</formula>
    </cfRule>
  </conditionalFormatting>
  <conditionalFormatting sqref="AE53">
    <cfRule type="cellIs" dxfId="2275" priority="156" operator="equal">
      <formula>"Muy Alta"</formula>
    </cfRule>
    <cfRule type="cellIs" dxfId="2274" priority="157" operator="equal">
      <formula>"Alta"</formula>
    </cfRule>
    <cfRule type="cellIs" dxfId="2273" priority="158" operator="equal">
      <formula>"Media"</formula>
    </cfRule>
    <cfRule type="cellIs" dxfId="2272" priority="159" operator="equal">
      <formula>"Baja"</formula>
    </cfRule>
    <cfRule type="cellIs" dxfId="2271" priority="160" operator="equal">
      <formula>"Muy Baja"</formula>
    </cfRule>
  </conditionalFormatting>
  <conditionalFormatting sqref="AE60">
    <cfRule type="cellIs" dxfId="2270" priority="127" operator="equal">
      <formula>"Muy Alta"</formula>
    </cfRule>
    <cfRule type="cellIs" dxfId="2269" priority="128" operator="equal">
      <formula>"Alta"</formula>
    </cfRule>
    <cfRule type="cellIs" dxfId="2268" priority="129" operator="equal">
      <formula>"Media"</formula>
    </cfRule>
    <cfRule type="cellIs" dxfId="2267" priority="130" operator="equal">
      <formula>"Baja"</formula>
    </cfRule>
    <cfRule type="cellIs" dxfId="2266" priority="131" operator="equal">
      <formula>"Muy Baja"</formula>
    </cfRule>
  </conditionalFormatting>
  <conditionalFormatting sqref="AG11">
    <cfRule type="cellIs" dxfId="2265" priority="325" operator="equal">
      <formula>"Catastrófico"</formula>
    </cfRule>
    <cfRule type="cellIs" dxfId="2264" priority="326" operator="equal">
      <formula>"Mayor"</formula>
    </cfRule>
    <cfRule type="cellIs" dxfId="2263" priority="327" operator="equal">
      <formula>"Moderado"</formula>
    </cfRule>
    <cfRule type="cellIs" dxfId="2262" priority="328" operator="equal">
      <formula>"Menor"</formula>
    </cfRule>
    <cfRule type="cellIs" dxfId="2261" priority="329" operator="equal">
      <formula>"Leve"</formula>
    </cfRule>
  </conditionalFormatting>
  <conditionalFormatting sqref="AG18">
    <cfRule type="cellIs" dxfId="2260" priority="296" operator="equal">
      <formula>"Catastrófico"</formula>
    </cfRule>
    <cfRule type="cellIs" dxfId="2259" priority="297" operator="equal">
      <formula>"Mayor"</formula>
    </cfRule>
    <cfRule type="cellIs" dxfId="2258" priority="298" operator="equal">
      <formula>"Moderado"</formula>
    </cfRule>
    <cfRule type="cellIs" dxfId="2257" priority="299" operator="equal">
      <formula>"Menor"</formula>
    </cfRule>
    <cfRule type="cellIs" dxfId="2256" priority="300" operator="equal">
      <formula>"Leve"</formula>
    </cfRule>
  </conditionalFormatting>
  <conditionalFormatting sqref="AG25">
    <cfRule type="cellIs" dxfId="2255" priority="267" operator="equal">
      <formula>"Catastrófico"</formula>
    </cfRule>
    <cfRule type="cellIs" dxfId="2254" priority="268" operator="equal">
      <formula>"Mayor"</formula>
    </cfRule>
    <cfRule type="cellIs" dxfId="2253" priority="269" operator="equal">
      <formula>"Moderado"</formula>
    </cfRule>
    <cfRule type="cellIs" dxfId="2252" priority="270" operator="equal">
      <formula>"Menor"</formula>
    </cfRule>
    <cfRule type="cellIs" dxfId="2251" priority="271" operator="equal">
      <formula>"Leve"</formula>
    </cfRule>
  </conditionalFormatting>
  <conditionalFormatting sqref="AG32">
    <cfRule type="cellIs" dxfId="2250" priority="238" operator="equal">
      <formula>"Catastrófico"</formula>
    </cfRule>
    <cfRule type="cellIs" dxfId="2249" priority="239" operator="equal">
      <formula>"Mayor"</formula>
    </cfRule>
    <cfRule type="cellIs" dxfId="2248" priority="240" operator="equal">
      <formula>"Moderado"</formula>
    </cfRule>
    <cfRule type="cellIs" dxfId="2247" priority="241" operator="equal">
      <formula>"Menor"</formula>
    </cfRule>
    <cfRule type="cellIs" dxfId="2246" priority="242" operator="equal">
      <formula>"Leve"</formula>
    </cfRule>
  </conditionalFormatting>
  <conditionalFormatting sqref="AG39">
    <cfRule type="cellIs" dxfId="2245" priority="209" operator="equal">
      <formula>"Catastrófico"</formula>
    </cfRule>
    <cfRule type="cellIs" dxfId="2244" priority="210" operator="equal">
      <formula>"Mayor"</formula>
    </cfRule>
    <cfRule type="cellIs" dxfId="2243" priority="211" operator="equal">
      <formula>"Moderado"</formula>
    </cfRule>
    <cfRule type="cellIs" dxfId="2242" priority="212" operator="equal">
      <formula>"Menor"</formula>
    </cfRule>
    <cfRule type="cellIs" dxfId="2241" priority="213" operator="equal">
      <formula>"Leve"</formula>
    </cfRule>
  </conditionalFormatting>
  <conditionalFormatting sqref="AG46">
    <cfRule type="cellIs" dxfId="2240" priority="180" operator="equal">
      <formula>"Catastrófico"</formula>
    </cfRule>
    <cfRule type="cellIs" dxfId="2239" priority="181" operator="equal">
      <formula>"Mayor"</formula>
    </cfRule>
    <cfRule type="cellIs" dxfId="2238" priority="182" operator="equal">
      <formula>"Moderado"</formula>
    </cfRule>
    <cfRule type="cellIs" dxfId="2237" priority="183" operator="equal">
      <formula>"Menor"</formula>
    </cfRule>
    <cfRule type="cellIs" dxfId="2236" priority="184" operator="equal">
      <formula>"Leve"</formula>
    </cfRule>
  </conditionalFormatting>
  <conditionalFormatting sqref="AG53">
    <cfRule type="cellIs" dxfId="2235" priority="151" operator="equal">
      <formula>"Catastrófico"</formula>
    </cfRule>
    <cfRule type="cellIs" dxfId="2234" priority="152" operator="equal">
      <formula>"Mayor"</formula>
    </cfRule>
    <cfRule type="cellIs" dxfId="2233" priority="153" operator="equal">
      <formula>"Moderado"</formula>
    </cfRule>
    <cfRule type="cellIs" dxfId="2232" priority="154" operator="equal">
      <formula>"Menor"</formula>
    </cfRule>
    <cfRule type="cellIs" dxfId="2231" priority="155" operator="equal">
      <formula>"Leve"</formula>
    </cfRule>
  </conditionalFormatting>
  <conditionalFormatting sqref="AG60">
    <cfRule type="cellIs" dxfId="2230" priority="122" operator="equal">
      <formula>"Catastrófico"</formula>
    </cfRule>
    <cfRule type="cellIs" dxfId="2229" priority="123" operator="equal">
      <formula>"Mayor"</formula>
    </cfRule>
    <cfRule type="cellIs" dxfId="2228" priority="124" operator="equal">
      <formula>"Moderado"</formula>
    </cfRule>
    <cfRule type="cellIs" dxfId="2227" priority="125" operator="equal">
      <formula>"Menor"</formula>
    </cfRule>
    <cfRule type="cellIs" dxfId="2226" priority="126" operator="equal">
      <formula>"Leve"</formula>
    </cfRule>
  </conditionalFormatting>
  <conditionalFormatting sqref="AI11">
    <cfRule type="cellIs" dxfId="2225" priority="321" operator="equal">
      <formula>"Extremo"</formula>
    </cfRule>
    <cfRule type="cellIs" dxfId="2224" priority="322" operator="equal">
      <formula>"Alto"</formula>
    </cfRule>
    <cfRule type="cellIs" dxfId="2223" priority="323" operator="equal">
      <formula>"Moderado"</formula>
    </cfRule>
    <cfRule type="cellIs" dxfId="2222" priority="324" operator="equal">
      <formula>"Bajo"</formula>
    </cfRule>
  </conditionalFormatting>
  <conditionalFormatting sqref="AI18">
    <cfRule type="cellIs" dxfId="2221" priority="292" operator="equal">
      <formula>"Extremo"</formula>
    </cfRule>
    <cfRule type="cellIs" dxfId="2220" priority="293" operator="equal">
      <formula>"Alto"</formula>
    </cfRule>
    <cfRule type="cellIs" dxfId="2219" priority="294" operator="equal">
      <formula>"Moderado"</formula>
    </cfRule>
    <cfRule type="cellIs" dxfId="2218" priority="295" operator="equal">
      <formula>"Bajo"</formula>
    </cfRule>
  </conditionalFormatting>
  <conditionalFormatting sqref="AI25">
    <cfRule type="cellIs" dxfId="2217" priority="263" operator="equal">
      <formula>"Extremo"</formula>
    </cfRule>
    <cfRule type="cellIs" dxfId="2216" priority="264" operator="equal">
      <formula>"Alto"</formula>
    </cfRule>
    <cfRule type="cellIs" dxfId="2215" priority="265" operator="equal">
      <formula>"Moderado"</formula>
    </cfRule>
    <cfRule type="cellIs" dxfId="2214" priority="266" operator="equal">
      <formula>"Bajo"</formula>
    </cfRule>
  </conditionalFormatting>
  <conditionalFormatting sqref="AI32">
    <cfRule type="cellIs" dxfId="2213" priority="234" operator="equal">
      <formula>"Extremo"</formula>
    </cfRule>
    <cfRule type="cellIs" dxfId="2212" priority="235" operator="equal">
      <formula>"Alto"</formula>
    </cfRule>
    <cfRule type="cellIs" dxfId="2211" priority="236" operator="equal">
      <formula>"Moderado"</formula>
    </cfRule>
    <cfRule type="cellIs" dxfId="2210" priority="237" operator="equal">
      <formula>"Bajo"</formula>
    </cfRule>
  </conditionalFormatting>
  <conditionalFormatting sqref="AI39">
    <cfRule type="cellIs" dxfId="2209" priority="205" operator="equal">
      <formula>"Extremo"</formula>
    </cfRule>
    <cfRule type="cellIs" dxfId="2208" priority="206" operator="equal">
      <formula>"Alto"</formula>
    </cfRule>
    <cfRule type="cellIs" dxfId="2207" priority="207" operator="equal">
      <formula>"Moderado"</formula>
    </cfRule>
    <cfRule type="cellIs" dxfId="2206" priority="208" operator="equal">
      <formula>"Bajo"</formula>
    </cfRule>
  </conditionalFormatting>
  <conditionalFormatting sqref="AI46">
    <cfRule type="cellIs" dxfId="2205" priority="176" operator="equal">
      <formula>"Extremo"</formula>
    </cfRule>
    <cfRule type="cellIs" dxfId="2204" priority="177" operator="equal">
      <formula>"Alto"</formula>
    </cfRule>
    <cfRule type="cellIs" dxfId="2203" priority="178" operator="equal">
      <formula>"Moderado"</formula>
    </cfRule>
    <cfRule type="cellIs" dxfId="2202" priority="179" operator="equal">
      <formula>"Bajo"</formula>
    </cfRule>
  </conditionalFormatting>
  <conditionalFormatting sqref="AI53">
    <cfRule type="cellIs" dxfId="2201" priority="147" operator="equal">
      <formula>"Extremo"</formula>
    </cfRule>
    <cfRule type="cellIs" dxfId="2200" priority="148" operator="equal">
      <formula>"Alto"</formula>
    </cfRule>
    <cfRule type="cellIs" dxfId="2199" priority="149" operator="equal">
      <formula>"Moderado"</formula>
    </cfRule>
    <cfRule type="cellIs" dxfId="2198" priority="150" operator="equal">
      <formula>"Bajo"</formula>
    </cfRule>
  </conditionalFormatting>
  <conditionalFormatting sqref="AI60">
    <cfRule type="cellIs" dxfId="2197" priority="118" operator="equal">
      <formula>"Extremo"</formula>
    </cfRule>
    <cfRule type="cellIs" dxfId="2196" priority="119" operator="equal">
      <formula>"Alto"</formula>
    </cfRule>
    <cfRule type="cellIs" dxfId="2195" priority="120" operator="equal">
      <formula>"Moderado"</formula>
    </cfRule>
    <cfRule type="cellIs" dxfId="2194" priority="121" operator="equal">
      <formula>"Bajo"</formula>
    </cfRule>
  </conditionalFormatting>
  <conditionalFormatting sqref="K67">
    <cfRule type="cellIs" dxfId="2193" priority="107" operator="equal">
      <formula>"Muy Alta"</formula>
    </cfRule>
    <cfRule type="cellIs" dxfId="2192" priority="108" operator="equal">
      <formula>"Alta"</formula>
    </cfRule>
    <cfRule type="cellIs" dxfId="2191" priority="109" operator="equal">
      <formula>"Media"</formula>
    </cfRule>
    <cfRule type="cellIs" dxfId="2190" priority="110" operator="equal">
      <formula>"Baja"</formula>
    </cfRule>
    <cfRule type="cellIs" dxfId="2189" priority="111" operator="equal">
      <formula>"Muy Baja"</formula>
    </cfRule>
  </conditionalFormatting>
  <conditionalFormatting sqref="N67">
    <cfRule type="containsText" dxfId="2188" priority="88" operator="containsText" text="❌">
      <formula>NOT(ISERROR(SEARCH("❌",N67)))</formula>
    </cfRule>
  </conditionalFormatting>
  <conditionalFormatting sqref="O67">
    <cfRule type="cellIs" dxfId="2187" priority="112" operator="equal">
      <formula>"Catastrófico"</formula>
    </cfRule>
    <cfRule type="cellIs" dxfId="2186" priority="113" operator="equal">
      <formula>"Mayor"</formula>
    </cfRule>
    <cfRule type="cellIs" dxfId="2185" priority="114" operator="equal">
      <formula>"Moderado"</formula>
    </cfRule>
    <cfRule type="cellIs" dxfId="2184" priority="115" operator="equal">
      <formula>"Menor"</formula>
    </cfRule>
    <cfRule type="cellIs" dxfId="2183" priority="116" operator="equal">
      <formula>"Leve"</formula>
    </cfRule>
  </conditionalFormatting>
  <conditionalFormatting sqref="Q67">
    <cfRule type="cellIs" dxfId="2182" priority="103" operator="equal">
      <formula>"Extremo"</formula>
    </cfRule>
    <cfRule type="cellIs" dxfId="2181" priority="104" operator="equal">
      <formula>"Alto"</formula>
    </cfRule>
    <cfRule type="cellIs" dxfId="2180" priority="105" operator="equal">
      <formula>"Moderado"</formula>
    </cfRule>
    <cfRule type="cellIs" dxfId="2179" priority="106" operator="equal">
      <formula>"Bajo"</formula>
    </cfRule>
  </conditionalFormatting>
  <conditionalFormatting sqref="AE67">
    <cfRule type="cellIs" dxfId="2178" priority="98" operator="equal">
      <formula>"Muy Alta"</formula>
    </cfRule>
    <cfRule type="cellIs" dxfId="2177" priority="99" operator="equal">
      <formula>"Alta"</formula>
    </cfRule>
    <cfRule type="cellIs" dxfId="2176" priority="100" operator="equal">
      <formula>"Media"</formula>
    </cfRule>
    <cfRule type="cellIs" dxfId="2175" priority="101" operator="equal">
      <formula>"Baja"</formula>
    </cfRule>
    <cfRule type="cellIs" dxfId="2174" priority="102" operator="equal">
      <formula>"Muy Baja"</formula>
    </cfRule>
  </conditionalFormatting>
  <conditionalFormatting sqref="AG67">
    <cfRule type="cellIs" dxfId="2173" priority="93" operator="equal">
      <formula>"Catastrófico"</formula>
    </cfRule>
    <cfRule type="cellIs" dxfId="2172" priority="94" operator="equal">
      <formula>"Mayor"</formula>
    </cfRule>
    <cfRule type="cellIs" dxfId="2171" priority="95" operator="equal">
      <formula>"Moderado"</formula>
    </cfRule>
    <cfRule type="cellIs" dxfId="2170" priority="96" operator="equal">
      <formula>"Menor"</formula>
    </cfRule>
    <cfRule type="cellIs" dxfId="2169" priority="97" operator="equal">
      <formula>"Leve"</formula>
    </cfRule>
  </conditionalFormatting>
  <conditionalFormatting sqref="AI67">
    <cfRule type="cellIs" dxfId="2168" priority="89" operator="equal">
      <formula>"Extremo"</formula>
    </cfRule>
    <cfRule type="cellIs" dxfId="2167" priority="90" operator="equal">
      <formula>"Alto"</formula>
    </cfRule>
    <cfRule type="cellIs" dxfId="2166" priority="91" operator="equal">
      <formula>"Moderado"</formula>
    </cfRule>
    <cfRule type="cellIs" dxfId="2165" priority="92" operator="equal">
      <formula>"Bajo"</formula>
    </cfRule>
  </conditionalFormatting>
  <conditionalFormatting sqref="K74">
    <cfRule type="cellIs" dxfId="2164" priority="78" operator="equal">
      <formula>"Muy Alta"</formula>
    </cfRule>
    <cfRule type="cellIs" dxfId="2163" priority="79" operator="equal">
      <formula>"Alta"</formula>
    </cfRule>
    <cfRule type="cellIs" dxfId="2162" priority="80" operator="equal">
      <formula>"Media"</formula>
    </cfRule>
    <cfRule type="cellIs" dxfId="2161" priority="81" operator="equal">
      <formula>"Baja"</formula>
    </cfRule>
    <cfRule type="cellIs" dxfId="2160" priority="82" operator="equal">
      <formula>"Muy Baja"</formula>
    </cfRule>
  </conditionalFormatting>
  <conditionalFormatting sqref="N74">
    <cfRule type="containsText" dxfId="2159" priority="59" operator="containsText" text="❌">
      <formula>NOT(ISERROR(SEARCH("❌",N74)))</formula>
    </cfRule>
  </conditionalFormatting>
  <conditionalFormatting sqref="O74">
    <cfRule type="cellIs" dxfId="2158" priority="83" operator="equal">
      <formula>"Catastrófico"</formula>
    </cfRule>
    <cfRule type="cellIs" dxfId="2157" priority="84" operator="equal">
      <formula>"Mayor"</formula>
    </cfRule>
    <cfRule type="cellIs" dxfId="2156" priority="85" operator="equal">
      <formula>"Moderado"</formula>
    </cfRule>
    <cfRule type="cellIs" dxfId="2155" priority="86" operator="equal">
      <formula>"Menor"</formula>
    </cfRule>
    <cfRule type="cellIs" dxfId="2154" priority="87" operator="equal">
      <formula>"Leve"</formula>
    </cfRule>
  </conditionalFormatting>
  <conditionalFormatting sqref="Q74">
    <cfRule type="cellIs" dxfId="2153" priority="74" operator="equal">
      <formula>"Extremo"</formula>
    </cfRule>
    <cfRule type="cellIs" dxfId="2152" priority="75" operator="equal">
      <formula>"Alto"</formula>
    </cfRule>
    <cfRule type="cellIs" dxfId="2151" priority="76" operator="equal">
      <formula>"Moderado"</formula>
    </cfRule>
    <cfRule type="cellIs" dxfId="2150" priority="77" operator="equal">
      <formula>"Bajo"</formula>
    </cfRule>
  </conditionalFormatting>
  <conditionalFormatting sqref="AE74">
    <cfRule type="cellIs" dxfId="2149" priority="69" operator="equal">
      <formula>"Muy Alta"</formula>
    </cfRule>
    <cfRule type="cellIs" dxfId="2148" priority="70" operator="equal">
      <formula>"Alta"</formula>
    </cfRule>
    <cfRule type="cellIs" dxfId="2147" priority="71" operator="equal">
      <formula>"Media"</formula>
    </cfRule>
    <cfRule type="cellIs" dxfId="2146" priority="72" operator="equal">
      <formula>"Baja"</formula>
    </cfRule>
    <cfRule type="cellIs" dxfId="2145" priority="73" operator="equal">
      <formula>"Muy Baja"</formula>
    </cfRule>
  </conditionalFormatting>
  <conditionalFormatting sqref="AG74">
    <cfRule type="cellIs" dxfId="2144" priority="64" operator="equal">
      <formula>"Catastrófico"</formula>
    </cfRule>
    <cfRule type="cellIs" dxfId="2143" priority="65" operator="equal">
      <formula>"Mayor"</formula>
    </cfRule>
    <cfRule type="cellIs" dxfId="2142" priority="66" operator="equal">
      <formula>"Moderado"</formula>
    </cfRule>
    <cfRule type="cellIs" dxfId="2141" priority="67" operator="equal">
      <formula>"Menor"</formula>
    </cfRule>
    <cfRule type="cellIs" dxfId="2140" priority="68" operator="equal">
      <formula>"Leve"</formula>
    </cfRule>
  </conditionalFormatting>
  <conditionalFormatting sqref="AI74">
    <cfRule type="cellIs" dxfId="2139" priority="60" operator="equal">
      <formula>"Extremo"</formula>
    </cfRule>
    <cfRule type="cellIs" dxfId="2138" priority="61" operator="equal">
      <formula>"Alto"</formula>
    </cfRule>
    <cfRule type="cellIs" dxfId="2137" priority="62" operator="equal">
      <formula>"Moderado"</formula>
    </cfRule>
    <cfRule type="cellIs" dxfId="2136" priority="63" operator="equal">
      <formula>"Bajo"</formula>
    </cfRule>
  </conditionalFormatting>
  <conditionalFormatting sqref="K81">
    <cfRule type="cellIs" dxfId="2135" priority="49" operator="equal">
      <formula>"Muy Alta"</formula>
    </cfRule>
    <cfRule type="cellIs" dxfId="2134" priority="50" operator="equal">
      <formula>"Alta"</formula>
    </cfRule>
    <cfRule type="cellIs" dxfId="2133" priority="51" operator="equal">
      <formula>"Media"</formula>
    </cfRule>
    <cfRule type="cellIs" dxfId="2132" priority="52" operator="equal">
      <formula>"Baja"</formula>
    </cfRule>
    <cfRule type="cellIs" dxfId="2131" priority="53" operator="equal">
      <formula>"Muy Baja"</formula>
    </cfRule>
  </conditionalFormatting>
  <conditionalFormatting sqref="N81">
    <cfRule type="containsText" dxfId="2130" priority="39" operator="containsText" text="❌">
      <formula>NOT(ISERROR(SEARCH("❌",N81)))</formula>
    </cfRule>
  </conditionalFormatting>
  <conditionalFormatting sqref="O81">
    <cfRule type="cellIs" dxfId="2129" priority="54" operator="equal">
      <formula>"Catastrófico"</formula>
    </cfRule>
    <cfRule type="cellIs" dxfId="2128" priority="55" operator="equal">
      <formula>"Mayor"</formula>
    </cfRule>
    <cfRule type="cellIs" dxfId="2127" priority="56" operator="equal">
      <formula>"Moderado"</formula>
    </cfRule>
    <cfRule type="cellIs" dxfId="2126" priority="57" operator="equal">
      <formula>"Menor"</formula>
    </cfRule>
    <cfRule type="cellIs" dxfId="2125" priority="58" operator="equal">
      <formula>"Leve"</formula>
    </cfRule>
  </conditionalFormatting>
  <conditionalFormatting sqref="Q81">
    <cfRule type="cellIs" dxfId="2124" priority="45" operator="equal">
      <formula>"Extremo"</formula>
    </cfRule>
    <cfRule type="cellIs" dxfId="2123" priority="46" operator="equal">
      <formula>"Alto"</formula>
    </cfRule>
    <cfRule type="cellIs" dxfId="2122" priority="47" operator="equal">
      <formula>"Moderado"</formula>
    </cfRule>
    <cfRule type="cellIs" dxfId="2121" priority="48" operator="equal">
      <formula>"Bajo"</formula>
    </cfRule>
  </conditionalFormatting>
  <conditionalFormatting sqref="AE81">
    <cfRule type="cellIs" dxfId="2120" priority="40" operator="equal">
      <formula>"Muy Alta"</formula>
    </cfRule>
    <cfRule type="cellIs" dxfId="2119" priority="41" operator="equal">
      <formula>"Alta"</formula>
    </cfRule>
    <cfRule type="cellIs" dxfId="2118" priority="42" operator="equal">
      <formula>"Media"</formula>
    </cfRule>
    <cfRule type="cellIs" dxfId="2117" priority="43" operator="equal">
      <formula>"Baja"</formula>
    </cfRule>
    <cfRule type="cellIs" dxfId="2116" priority="44" operator="equal">
      <formula>"Muy Baja"</formula>
    </cfRule>
  </conditionalFormatting>
  <conditionalFormatting sqref="K88">
    <cfRule type="cellIs" dxfId="2115" priority="29" operator="equal">
      <formula>"Muy Alta"</formula>
    </cfRule>
    <cfRule type="cellIs" dxfId="2114" priority="30" operator="equal">
      <formula>"Alta"</formula>
    </cfRule>
    <cfRule type="cellIs" dxfId="2113" priority="31" operator="equal">
      <formula>"Media"</formula>
    </cfRule>
    <cfRule type="cellIs" dxfId="2112" priority="32" operator="equal">
      <formula>"Baja"</formula>
    </cfRule>
    <cfRule type="cellIs" dxfId="2111" priority="33" operator="equal">
      <formula>"Muy Baja"</formula>
    </cfRule>
  </conditionalFormatting>
  <conditionalFormatting sqref="N88">
    <cfRule type="containsText" dxfId="2110" priority="19" operator="containsText" text="❌">
      <formula>NOT(ISERROR(SEARCH("❌",N88)))</formula>
    </cfRule>
  </conditionalFormatting>
  <conditionalFormatting sqref="O88">
    <cfRule type="cellIs" dxfId="2109" priority="34" operator="equal">
      <formula>"Catastrófico"</formula>
    </cfRule>
    <cfRule type="cellIs" dxfId="2108" priority="35" operator="equal">
      <formula>"Mayor"</formula>
    </cfRule>
    <cfRule type="cellIs" dxfId="2107" priority="36" operator="equal">
      <formula>"Moderado"</formula>
    </cfRule>
    <cfRule type="cellIs" dxfId="2106" priority="37" operator="equal">
      <formula>"Menor"</formula>
    </cfRule>
    <cfRule type="cellIs" dxfId="2105" priority="38" operator="equal">
      <formula>"Leve"</formula>
    </cfRule>
  </conditionalFormatting>
  <conditionalFormatting sqref="Q88">
    <cfRule type="cellIs" dxfId="2104" priority="25" operator="equal">
      <formula>"Extremo"</formula>
    </cfRule>
    <cfRule type="cellIs" dxfId="2103" priority="26" operator="equal">
      <formula>"Alto"</formula>
    </cfRule>
    <cfRule type="cellIs" dxfId="2102" priority="27" operator="equal">
      <formula>"Moderado"</formula>
    </cfRule>
    <cfRule type="cellIs" dxfId="2101" priority="28" operator="equal">
      <formula>"Bajo"</formula>
    </cfRule>
  </conditionalFormatting>
  <conditionalFormatting sqref="AE88">
    <cfRule type="cellIs" dxfId="2100" priority="20" operator="equal">
      <formula>"Muy Alta"</formula>
    </cfRule>
    <cfRule type="cellIs" dxfId="2099" priority="21" operator="equal">
      <formula>"Alta"</formula>
    </cfRule>
    <cfRule type="cellIs" dxfId="2098" priority="22" operator="equal">
      <formula>"Media"</formula>
    </cfRule>
    <cfRule type="cellIs" dxfId="2097" priority="23" operator="equal">
      <formula>"Baja"</formula>
    </cfRule>
    <cfRule type="cellIs" dxfId="2096" priority="24" operator="equal">
      <formula>"Muy Baja"</formula>
    </cfRule>
  </conditionalFormatting>
  <conditionalFormatting sqref="AI81">
    <cfRule type="cellIs" dxfId="2095" priority="15" operator="equal">
      <formula>"Extremo"</formula>
    </cfRule>
    <cfRule type="cellIs" dxfId="2094" priority="16" operator="equal">
      <formula>"Alto"</formula>
    </cfRule>
    <cfRule type="cellIs" dxfId="2093" priority="17" operator="equal">
      <formula>"Moderado"</formula>
    </cfRule>
    <cfRule type="cellIs" dxfId="2092" priority="18" operator="equal">
      <formula>"Bajo"</formula>
    </cfRule>
  </conditionalFormatting>
  <conditionalFormatting sqref="AI88">
    <cfRule type="cellIs" dxfId="2091" priority="11" operator="equal">
      <formula>"Extremo"</formula>
    </cfRule>
    <cfRule type="cellIs" dxfId="2090" priority="12" operator="equal">
      <formula>"Alto"</formula>
    </cfRule>
    <cfRule type="cellIs" dxfId="2089" priority="13" operator="equal">
      <formula>"Moderado"</formula>
    </cfRule>
    <cfRule type="cellIs" dxfId="208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'D:\Descargas\[FO-CEDE5-DIGEC-487 Matriz Riesgo V.14 Mantenimiento Aviacion 2026.xlsx]Opciones Tratamiento'!#REF!</xm:f>
          </x14:formula1>
          <xm:sqref>I11:I94 AJ53 AJ11 AJ18 AJ25 AJ32 AJ39 AJ46 AJ60 AJ67 AJ74 AJ81 AJ88 B11 C11:C94 AO11:AO94</xm:sqref>
        </x14:dataValidation>
        <x14:dataValidation type="list" allowBlank="1" showInputMessage="1" showErrorMessage="1">
          <x14:formula1>
            <xm:f>'D:\Descargas\[FO-CEDE5-DIGEC-487 Matriz Riesgo V.14 Mantenimiento Aviacion 2026.xlsx]Tabla Impacto'!#REF!</xm:f>
          </x14:formula1>
          <xm:sqref>M11:M94</xm:sqref>
        </x14:dataValidation>
        <x14:dataValidation type="list" allowBlank="1" showInputMessage="1" showErrorMessage="1">
          <x14:formula1>
            <xm:f>'D:\Descargas\[FO-CEDE5-DIGEC-487 Matriz Riesgo V.14 Mantenimiento Aviacion 2026.xlsx]Tabla Valoración controles'!#REF!</xm:f>
          </x14:formula1>
          <xm:sqref>X11:Y94 AA11:AC94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dimension ref="A1:BN94"/>
  <sheetViews>
    <sheetView zoomScale="70" zoomScaleNormal="70" workbookViewId="0">
      <selection activeCell="G53" sqref="G53:G59"/>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33.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42" customHeight="1" thickBot="1">
      <c r="A5" s="235" t="s">
        <v>14</v>
      </c>
      <c r="B5" s="236"/>
      <c r="C5" s="236"/>
      <c r="D5" s="237"/>
      <c r="E5" s="238"/>
      <c r="F5" s="239" t="s">
        <v>1438</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25.5" customHeight="1" thickBot="1">
      <c r="A6" s="243" t="s">
        <v>15</v>
      </c>
      <c r="B6" s="244"/>
      <c r="C6" s="244"/>
      <c r="D6" s="245"/>
      <c r="E6" s="246"/>
      <c r="F6" s="247" t="s">
        <v>1439</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8" customHeight="1" thickBot="1">
      <c r="A7" s="262" t="s">
        <v>17</v>
      </c>
      <c r="B7" s="263"/>
      <c r="C7" s="263"/>
      <c r="D7" s="264"/>
      <c r="E7" s="265"/>
      <c r="F7" s="266" t="s">
        <v>1440</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136</v>
      </c>
      <c r="C11" s="220" t="s">
        <v>75</v>
      </c>
      <c r="D11" s="220" t="s">
        <v>322</v>
      </c>
      <c r="E11" s="229" t="s">
        <v>334</v>
      </c>
      <c r="F11" s="229" t="s">
        <v>1965</v>
      </c>
      <c r="G11" s="229" t="s">
        <v>1441</v>
      </c>
      <c r="H11" s="302" t="str">
        <f>+CONCATENATE(E11," ",F11," ",G11)</f>
        <v xml:space="preserve">Posibilidad de afectación reputacional  por incumplimiento y/o retrasos en el suministro de bienes y servicios a las unidades de la fuerza  debido a los inadecuado trámites administrativos y operativos  de las operaciones logísticas. </v>
      </c>
      <c r="I11" s="232" t="s">
        <v>606</v>
      </c>
      <c r="J11" s="218">
        <v>84</v>
      </c>
      <c r="K11" s="309" t="str">
        <f>IF(J11&lt;=0,"",IF(J11&lt;=3,"Muy Baja",IF(J11&lt;=34,"Baja",IF(J11&lt;=600,"Media",IF(J11&lt;=6000,"Alta","Muy Alta")))))</f>
        <v>Media</v>
      </c>
      <c r="L11" s="305">
        <f>IF(K11="","",IF(K11="Muy Baja",0.2,IF(K11="Baja",0.4,IF(K11="Media",0.6,IF(K11="Alta",0.8,IF(K11="Muy Alta",1,))))))</f>
        <v>0.6</v>
      </c>
      <c r="M11" s="307" t="s">
        <v>338</v>
      </c>
      <c r="N11" s="303" t="str">
        <f>IF(NOT(ISERROR(MATCH(M11,'[45]Tabla Impacto'!$B$222:$B$224,0))),'[45]Tabla Impacto'!$F$224,M11)</f>
        <v xml:space="preserve">     El riesgo afecta la imagen de la entidad con algunos usuarios de relevancia frente al logro de los objetivos</v>
      </c>
      <c r="O11" s="309" t="str">
        <f>IF(OR(N11='[45]Tabla Impacto'!$C$12,N11='[45]Tabla Impacto'!$D$12),"Leve",IF(OR(N11='[45]Tabla Impacto'!$C$13,N11='[45]Tabla Impacto'!$D$13),"Menor",IF(OR(N11='[45]Tabla Impacto'!$C$14,N11='[45]Tabla Impacto'!$D$14),"Moderado",IF(OR(N11='[45]Tabla Impacto'!$C$15,N11='[45]Tabla Impacto'!$D$15),"Mayor",IF(OR(N11='[45]Tabla Impacto'!$C$16,N11='[45]Tabla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155" t="s">
        <v>94</v>
      </c>
      <c r="S11" s="141" t="s">
        <v>1442</v>
      </c>
      <c r="T11" s="141" t="s">
        <v>1443</v>
      </c>
      <c r="U11" s="141" t="s">
        <v>1444</v>
      </c>
      <c r="V11" s="138" t="str">
        <f>+CONCATENATE(S11," ",T11," ",U11)</f>
        <v xml:space="preserve">El Oficial de Operaciones Logísticas B-3 (BRLOG1,2,3)  verifica mensualmente el desarrollo de las operaciones logísticas enmarcado en la Directiva Permanente Operaciones Logísticas 000162/2017 con el fin realizar el seguimiento y control de los planes y/o actividades establecidas por el comando superior, en caso de no realizar la verificación en el mes establecido, se justificará mediante un informe de novedades, dejando como soporte de la verificación el acta de reunión de operaciones logísticas y/o comandantes.   </v>
      </c>
      <c r="W11" s="36" t="str">
        <f>IF(OR(X11="Preventivo",X11="Detectivo"),"Probabilidad",IF(X11="Correctivo","Impacto",""))</f>
        <v>Probabilidad</v>
      </c>
      <c r="X11" s="136" t="s">
        <v>73</v>
      </c>
      <c r="Y11" s="136" t="s">
        <v>54</v>
      </c>
      <c r="Z11" s="38" t="str">
        <f>IF(AND(X11="Preventivo",Y11="Automático"),"50%",IF(AND(X11="Preventivo",Y11="Manual"),"40%",IF(AND(X11="Detectivo",Y11="Automático"),"40%",IF(AND(X11="Detectivo",Y11="Manual"),"30%",IF(AND(X11="Correctivo",Y11="Automático"),"35%",IF(AND(X11="Correctivo",Y11="Manual"),"25%",""))))))</f>
        <v>30%</v>
      </c>
      <c r="AA11" s="139" t="s">
        <v>55</v>
      </c>
      <c r="AB11" s="139" t="s">
        <v>56</v>
      </c>
      <c r="AC11" s="139" t="s">
        <v>57</v>
      </c>
      <c r="AD11" s="40">
        <f>IFERROR(IF(W11="Probabilidad",(L11-(+L11*Z11)),IF(W11="Impacto",L11,"")),"")</f>
        <v>0.42</v>
      </c>
      <c r="AE11" s="313" t="str">
        <f>IFERROR(LOOKUP(LOOKUP(2,1/(AD11:AD17&lt;&gt;""),AD11:AD17),'[45]Opciones Tratamiento'!$I$2:$I$6,'[45]Opciones Tratamiento'!$J$2:$J$6),"")</f>
        <v>Muy Baja</v>
      </c>
      <c r="AF11" s="41">
        <f>+AD11</f>
        <v>0.42</v>
      </c>
      <c r="AG11" s="313" t="str">
        <f>IFERROR(LOOKUP(LOOKUP(2,1/(AH11:AH17&lt;&gt;""),AH11:AH17),'[45]Opciones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140"/>
      <c r="AL11" s="156">
        <v>1</v>
      </c>
      <c r="AM11" s="133" t="s">
        <v>1966</v>
      </c>
      <c r="AN11" s="141" t="s">
        <v>1445</v>
      </c>
      <c r="AO11" s="218" t="s">
        <v>59</v>
      </c>
      <c r="AP11" s="344"/>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57" t="s">
        <v>96</v>
      </c>
      <c r="S12" s="131" t="s">
        <v>1446</v>
      </c>
      <c r="T12" s="131" t="s">
        <v>1447</v>
      </c>
      <c r="U12" s="131" t="s">
        <v>1448</v>
      </c>
      <c r="V12" s="135" t="str">
        <f t="shared" ref="V12:V24" si="0">+CONCATENATE(S12," ",T12," ",U12)</f>
        <v xml:space="preserve">El oficial de operaciones logísticas B-3 (BRLOG1,2,3) verifica mensualmente   las actividades ejecutadas por los batallones enmarcado en la Directiva Permanente Operaciones Logísticas 000162/2017  con el fin de dar a conocer la ejecución de  las operaciones logísticas, en caso de no realizar la verificación en el mes establecido, se justificará mediante circular, dejando como soporte de la verificación un informe de las operaciones logísticas.   </v>
      </c>
      <c r="W12" s="47" t="str">
        <f t="shared" ref="W12:W17" si="1">IF(OR(X12="Preventivo",X12="Detectivo"),"Probabilidad",IF(X12="Correctivo","Impacto",""))</f>
        <v>Probabilidad</v>
      </c>
      <c r="X12" s="136" t="s">
        <v>53</v>
      </c>
      <c r="Y12" s="136" t="s">
        <v>54</v>
      </c>
      <c r="Z12" s="48" t="str">
        <f t="shared" ref="Z12" si="2">IF(AND(X12="Preventivo",Y12="Automático"),"50%",IF(AND(X12="Preventivo",Y12="Manual"),"40%",IF(AND(X12="Detectivo",Y12="Automático"),"40%",IF(AND(X12="Detectivo",Y12="Manual"),"30%",IF(AND(X12="Correctivo",Y12="Automático"),"35%",IF(AND(X12="Correctivo",Y12="Manual"),"25%",""))))))</f>
        <v>40%</v>
      </c>
      <c r="AA12" s="136" t="s">
        <v>55</v>
      </c>
      <c r="AB12" s="136" t="s">
        <v>56</v>
      </c>
      <c r="AC12" s="136" t="s">
        <v>57</v>
      </c>
      <c r="AD12" s="49">
        <f>IFERROR(IF(AND(W11="Probabilidad",W12="Probabilidad"),(AF11-(+AF11*Z12)),IF(W12="Probabilidad",(L11-(+L11*Z12)),IF(W12="Impacto",AF11,""))),"")</f>
        <v>0.252</v>
      </c>
      <c r="AE12" s="224"/>
      <c r="AF12" s="50">
        <f t="shared" ref="AF12" si="3">+AD12</f>
        <v>0.252</v>
      </c>
      <c r="AG12" s="224"/>
      <c r="AH12" s="50">
        <f>IFERROR(IF(AND(W11="Impacto",W12="Impacto"),(AH11-(+AH11*Z12)),IF(W12="Impacto",(P11-(+P11*Z12)),IF(W12="Probabilidad",AH11,""))),"")</f>
        <v>0.6</v>
      </c>
      <c r="AI12" s="226"/>
      <c r="AJ12" s="228"/>
      <c r="AK12" s="4"/>
      <c r="AL12" s="157">
        <v>2</v>
      </c>
      <c r="AM12" s="134" t="s">
        <v>1967</v>
      </c>
      <c r="AN12" s="131" t="s">
        <v>1449</v>
      </c>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252" hidden="1" customHeight="1">
      <c r="A13" s="219"/>
      <c r="B13" s="221"/>
      <c r="C13" s="221"/>
      <c r="D13" s="221"/>
      <c r="E13" s="230"/>
      <c r="F13" s="230"/>
      <c r="G13" s="230"/>
      <c r="H13" s="231"/>
      <c r="I13" s="233"/>
      <c r="J13" s="219"/>
      <c r="K13" s="310"/>
      <c r="L13" s="306"/>
      <c r="M13" s="308"/>
      <c r="N13" s="304"/>
      <c r="O13" s="310"/>
      <c r="P13" s="306"/>
      <c r="Q13" s="312"/>
      <c r="R13" s="157" t="s">
        <v>98</v>
      </c>
      <c r="S13" s="131" t="s">
        <v>1450</v>
      </c>
      <c r="T13" s="131" t="s">
        <v>1451</v>
      </c>
      <c r="U13" s="131" t="s">
        <v>1452</v>
      </c>
      <c r="V13" s="131" t="str">
        <f>+CONCATENATE(S13," ",T13," ",U13)</f>
        <v xml:space="preserve">El Analista de Entregas del Comando Logístico (CEVOL),  verifica mensualmente el cumplimiento a la actividad No.13 (Visualizar las Operaciones Logísticas en las Unidades del Ejército Nacional) de la caracterización del proceso de operaciones logísticas (PR-A-JEMGF-COLOG-063),   con el fin de hacer seguimiento y control a los planes logísticos (producción, mantenimiento, abastecimiento) mediante el sistema SAP, en caso de no realizarse la actividad se deberá justificar mediante un informe al Departamento de Logística, dejando como evidencia de la verificación el Acta de reunión y/o informe de Visualización a las operaciones logísticas.
</v>
      </c>
      <c r="W13" s="47" t="str">
        <f t="shared" si="1"/>
        <v>Probabilidad</v>
      </c>
      <c r="X13" s="136" t="s">
        <v>73</v>
      </c>
      <c r="Y13" s="136" t="s">
        <v>54</v>
      </c>
      <c r="Z13" s="48" t="str">
        <f>IF(AND(X13="Preventivo",Y13="Automático"),"50%",IF(AND(X13="Preventivo",Y13="Manual"),"40%",IF(AND(X13="Detectivo",Y13="Automático"),"40%",IF(AND(X13="Detectivo",Y13="Manual"),"30%",IF(AND(X13="Correctivo",Y13="Automático"),"35%",IF(AND(X13="Correctivo",Y13="Manual"),"25%",""))))))</f>
        <v>30%</v>
      </c>
      <c r="AA13" s="136" t="s">
        <v>55</v>
      </c>
      <c r="AB13" s="136" t="s">
        <v>56</v>
      </c>
      <c r="AC13" s="136" t="s">
        <v>57</v>
      </c>
      <c r="AD13" s="49">
        <f>IFERROR(IF(AND(W11="Probabilidad",W12="Probabilidad",W13="Probabilidad"),(AF12-(+AF12*Z13)),IF(W13="Probabilidad",(L11-(+L11*Z13)),IF(W13="Impacto",AF12,""))),"")</f>
        <v>0.1764</v>
      </c>
      <c r="AE13" s="224"/>
      <c r="AF13" s="50">
        <f>+AD13</f>
        <v>0.1764</v>
      </c>
      <c r="AG13" s="224"/>
      <c r="AH13" s="50">
        <f>IFERROR(IF(AND(W11="Impacto",W12="Impacto",W13="Impacto"),(AH12-(+AH12*Z13)),IF(W13="Impacto",(P11-(+P11*Z13)),IF(W13="Probabilidad",AH12,""))),"")</f>
        <v>0.6</v>
      </c>
      <c r="AI13" s="226"/>
      <c r="AJ13" s="228"/>
      <c r="AK13" s="4"/>
      <c r="AL13" s="157">
        <v>3</v>
      </c>
      <c r="AM13" s="131" t="s">
        <v>1453</v>
      </c>
      <c r="AN13" s="131" t="s">
        <v>1454</v>
      </c>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0"/>
      <c r="S14" s="134"/>
      <c r="T14" s="134"/>
      <c r="U14" s="134"/>
      <c r="V14" s="135"/>
      <c r="W14" s="47" t="str">
        <f t="shared" si="1"/>
        <v/>
      </c>
      <c r="X14" s="136"/>
      <c r="Y14" s="136"/>
      <c r="Z14" s="48" t="str">
        <f t="shared" ref="Z14" si="4">IF(AND(X14="Preventivo",Y14="Automático"),"50%",IF(AND(X14="Preventivo",Y14="Manual"),"40%",IF(AND(X14="Detectivo",Y14="Automático"),"40%",IF(AND(X14="Detectivo",Y14="Manual"),"30%",IF(AND(X14="Correctivo",Y14="Automático"),"35%",IF(AND(X14="Correctivo",Y14="Manual"),"25%",""))))))</f>
        <v/>
      </c>
      <c r="AA14" s="136"/>
      <c r="AB14" s="136"/>
      <c r="AC14" s="136"/>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130"/>
      <c r="AM14" s="131"/>
      <c r="AN14" s="131"/>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30"/>
      <c r="AM15" s="134"/>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30"/>
      <c r="AM16" s="134"/>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30"/>
      <c r="AM17" s="134"/>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322</v>
      </c>
      <c r="E18" s="229" t="s">
        <v>379</v>
      </c>
      <c r="F18" s="230" t="s">
        <v>1455</v>
      </c>
      <c r="G18" s="230" t="s">
        <v>1456</v>
      </c>
      <c r="H18" s="231" t="str">
        <f t="shared" ref="H18" si="6">+CONCATENATE(E18," ",F18," ",G18)</f>
        <v>Posibilidad de afectación económica y reputacional por perdida de recurso en las operaciones logísticas (almacenes,  vehículos y maquinaria) debido al inadecuado cumplimiento de la normatividad vigente del proceso.</v>
      </c>
      <c r="I18" s="232" t="s">
        <v>324</v>
      </c>
      <c r="J18" s="347">
        <v>228</v>
      </c>
      <c r="K18" s="310" t="str">
        <f>IF(J18&lt;=0,"",IF(J18&lt;=3,"Muy Baja",IF(J18&lt;=34,"Baja",IF(J18&lt;=600,"Media",IF(J18&lt;=6000,"Alta","Muy Alta")))))</f>
        <v>Media</v>
      </c>
      <c r="L18" s="306">
        <f>IF(K18="","",IF(K18="Muy Baja",0.2,IF(K18="Baja",0.4,IF(K18="Media",0.6,IF(K18="Alta",0.8,IF(K18="Muy Alta",1,))))))</f>
        <v>0.6</v>
      </c>
      <c r="M18" s="314" t="s">
        <v>326</v>
      </c>
      <c r="N18" s="304" t="str">
        <f>IF(NOT(ISERROR(MATCH(M18,'[45]Tabla Impacto'!$B$222:$B$224,0))),'[45]Tabla Impacto'!$F$224,M18)</f>
        <v xml:space="preserve">     Entre 100 y 500 SMLMV </v>
      </c>
      <c r="O18" s="310" t="str">
        <f>IF(OR(N18='[45]Tabla Impacto'!$C$12,N18='[45]Tabla Impacto'!$D$12),"Leve",IF(OR(N18='[45]Tabla Impacto'!$C$13,N18='[45]Tabla Impacto'!$D$13),"Menor",IF(OR(N18='[45]Tabla Impacto'!$C$14,N18='[45]Tabla Impacto'!$D$14),"Moderado",IF(OR(N18='[45]Tabla Impacto'!$C$15,N18='[45]Tabla Impacto'!$D$15),"Mayor",IF(OR(N18='[45]Tabla Impacto'!$C$16,N18='[45]Tabla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57" t="s">
        <v>94</v>
      </c>
      <c r="S18" s="131" t="s">
        <v>1457</v>
      </c>
      <c r="T18" s="131" t="s">
        <v>1458</v>
      </c>
      <c r="U18" s="131" t="s">
        <v>1968</v>
      </c>
      <c r="V18" s="135" t="str">
        <f t="shared" si="0"/>
        <v xml:space="preserve"> El Oficial Operaciones Logísticas BATRA2-BATRA3 verifica mensualmente el cumplimiento de las actividades del procedimiento de transportes (P-JEMGF-COLOG-267) con el fin de garantizar que se cumplan los requisitos del movimiento y documentación legal, en caso de no realizar la actividad se debe realizar un informe con la justificación de las causas, dejando como soporte de  la verificación de las actividades el formato de orden de marcha diligenciado (FO-JEMGF-COLOG-1488). </v>
      </c>
      <c r="W18" s="47" t="s">
        <v>329</v>
      </c>
      <c r="X18" s="136" t="s">
        <v>53</v>
      </c>
      <c r="Y18" s="136" t="s">
        <v>54</v>
      </c>
      <c r="Z18" s="48" t="str">
        <f>IF(AND(X18="Preventivo",Y18="Automático"),"50%",IF(AND(X18="Preventivo",Y18="Manual"),"40%",IF(AND(X18="Detectivo",Y18="Automático"),"40%",IF(AND(X18="Detectivo",Y18="Manual"),"30%",IF(AND(X18="Correctivo",Y18="Automático"),"35%",IF(AND(X18="Correctivo",Y18="Manual"),"25%",""))))))</f>
        <v>40%</v>
      </c>
      <c r="AA18" s="136" t="s">
        <v>55</v>
      </c>
      <c r="AB18" s="136" t="s">
        <v>56</v>
      </c>
      <c r="AC18" s="136" t="s">
        <v>57</v>
      </c>
      <c r="AD18" s="49">
        <f>IFERROR(IF(W18="Probabilidad",(L18-(+L18*Z18)),IF(W18="Impacto",L18,"")),"")</f>
        <v>0.36</v>
      </c>
      <c r="AE18" s="224" t="str">
        <f>IFERROR(LOOKUP(LOOKUP(2,1/(AD18:AD24&lt;&gt;""),AD18:AD24),'[45]Opciones Tratamiento'!$I$2:$I$6,'[45]Opciones Tratamiento'!$J$2:$J$6),"")</f>
        <v>Muy Baja</v>
      </c>
      <c r="AF18" s="48">
        <f t="shared" si="5"/>
        <v>0.36</v>
      </c>
      <c r="AG18" s="224" t="str">
        <f>IFERROR(LOOKUP(LOOKUP(2,1/(AH18:AH24&lt;&gt;""),AH18:AH24),'[45]Opciones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c r="AK18" s="4"/>
      <c r="AL18" s="130" t="s">
        <v>177</v>
      </c>
      <c r="AM18" s="131" t="s">
        <v>1969</v>
      </c>
      <c r="AN18" s="131" t="s">
        <v>1459</v>
      </c>
      <c r="AO18" s="219" t="s">
        <v>59</v>
      </c>
      <c r="AP18" s="344"/>
      <c r="AQ18" s="337" t="s">
        <v>1460</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337"/>
      <c r="K19" s="310"/>
      <c r="L19" s="306"/>
      <c r="M19" s="308"/>
      <c r="N19" s="304"/>
      <c r="O19" s="310"/>
      <c r="P19" s="306"/>
      <c r="Q19" s="312"/>
      <c r="R19" s="157" t="s">
        <v>96</v>
      </c>
      <c r="S19" s="131" t="s">
        <v>1461</v>
      </c>
      <c r="T19" s="131" t="s">
        <v>1462</v>
      </c>
      <c r="U19" s="131" t="s">
        <v>1463</v>
      </c>
      <c r="V19" s="135" t="str">
        <f t="shared" si="0"/>
        <v>Los Comandantes de las Unidades  Móviles de Mantenimiento, Jefes de taller y/o laboratorios BAMAD2- BAMAD3-BAMAN verifican trimestralmente el material obsoleto para su reintegro al almacén correspondiente, en cumplimiento de la Directiva Permanente No.00162 del proceso de Operaciones Logísticas con el fin de ser consolidados para su destrucción, en caso de no realizar la actividad se debe programar para el siguiente mes informando al comando superior, dejando como soporte de la verificación del material obsoleto el acta de reintegro de material</v>
      </c>
      <c r="W19" s="47" t="str">
        <f t="shared" ref="W19:W52" si="7">IF(OR(X19="Preventivo",X19="Detectivo"),"Probabilidad",IF(X19="Correctivo","Impacto",""))</f>
        <v>Probabilidad</v>
      </c>
      <c r="X19" s="136" t="s">
        <v>53</v>
      </c>
      <c r="Y19" s="136" t="s">
        <v>54</v>
      </c>
      <c r="Z19" s="48" t="str">
        <f t="shared" ref="Z19" si="8">IF(AND(X19="Preventivo",Y19="Automático"),"50%",IF(AND(X19="Preventivo",Y19="Manual"),"40%",IF(AND(X19="Detectivo",Y19="Automático"),"40%",IF(AND(X19="Detectivo",Y19="Manual"),"30%",IF(AND(X19="Correctivo",Y19="Automático"),"35%",IF(AND(X19="Correctivo",Y19="Manual"),"25%",""))))))</f>
        <v>40%</v>
      </c>
      <c r="AA19" s="136" t="s">
        <v>55</v>
      </c>
      <c r="AB19" s="136" t="s">
        <v>56</v>
      </c>
      <c r="AC19" s="136" t="s">
        <v>57</v>
      </c>
      <c r="AD19" s="49">
        <f t="shared" ref="AD19:AD24" si="9">IFERROR(IF(AND(W18="Probabilidad",W19="Probabilidad"),(AF18-(+AF18*Z19)),IF(W19="Probabilidad",(L18-(+L18*Z19)),IF(W19="Impacto",AF18,""))),"")</f>
        <v>0.216</v>
      </c>
      <c r="AE19" s="224"/>
      <c r="AF19" s="48">
        <f t="shared" si="5"/>
        <v>0.216</v>
      </c>
      <c r="AG19" s="224"/>
      <c r="AH19" s="50">
        <f>IFERROR(IF(AND(W18="Impacto",W19="Impacto"),(AH18-(+AH18*Z19)),IF(W19="Impacto",(P18-(+P18*Z19)),IF(W19="Probabilidad",AH18,""))),"")</f>
        <v>0.8</v>
      </c>
      <c r="AI19" s="226"/>
      <c r="AJ19" s="228"/>
      <c r="AK19" s="4"/>
      <c r="AL19" s="157" t="s">
        <v>204</v>
      </c>
      <c r="AM19" s="131" t="s">
        <v>1464</v>
      </c>
      <c r="AN19" s="131" t="s">
        <v>1465</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337"/>
      <c r="K20" s="310"/>
      <c r="L20" s="306"/>
      <c r="M20" s="308"/>
      <c r="N20" s="304"/>
      <c r="O20" s="310"/>
      <c r="P20" s="306"/>
      <c r="Q20" s="312"/>
      <c r="R20" s="157" t="s">
        <v>98</v>
      </c>
      <c r="S20" s="131" t="s">
        <v>1466</v>
      </c>
      <c r="T20" s="131" t="s">
        <v>1467</v>
      </c>
      <c r="U20" s="131" t="s">
        <v>1468</v>
      </c>
      <c r="V20" s="135" t="str">
        <f t="shared" si="0"/>
        <v>El Oficial de Operaciones Logísticas  BAMAD2- BAMAD3-BAMAN verifica mensualmente el informe de trabajo de los mantenimientos realizados por cada una de las unidades móviles de mantenimiento, talleres y laboratorios, en cumplimiento a los procedimientos de mantenimiento de II y III Nivel con el fin de soportar el consumo de material en las unidades tácticas mantenidas de acuerdo al cronograma, en caso de no realizar la actividad se debe justificar mediante un informe, dejando como soporte de la verificación del trabajo de los mantenimientos el informe del cruce del mantenimiento realizado vs. los cronogramas de mantenimiento.</v>
      </c>
      <c r="W20" s="47" t="str">
        <f t="shared" si="7"/>
        <v>Probabilidad</v>
      </c>
      <c r="X20" s="136" t="s">
        <v>53</v>
      </c>
      <c r="Y20" s="136" t="s">
        <v>54</v>
      </c>
      <c r="Z20" s="48" t="str">
        <f>IF(AND(X20="Preventivo",Y20="Automático"),"50%",IF(AND(X20="Preventivo",Y20="Manual"),"40%",IF(AND(X20="Detectivo",Y20="Automático"),"40%",IF(AND(X20="Detectivo",Y20="Manual"),"30%",IF(AND(X20="Correctivo",Y20="Automático"),"35%",IF(AND(X20="Correctivo",Y20="Manual"),"25%",""))))))</f>
        <v>40%</v>
      </c>
      <c r="AA20" s="136" t="s">
        <v>55</v>
      </c>
      <c r="AB20" s="136" t="s">
        <v>56</v>
      </c>
      <c r="AC20" s="136" t="s">
        <v>57</v>
      </c>
      <c r="AD20" s="49">
        <f t="shared" si="9"/>
        <v>0.12959999999999999</v>
      </c>
      <c r="AE20" s="224"/>
      <c r="AF20" s="48">
        <f t="shared" si="5"/>
        <v>0.12959999999999999</v>
      </c>
      <c r="AG20" s="224"/>
      <c r="AH20" s="50">
        <f>IFERROR(IF(AND(W18="Impacto",W19="Impacto",W20="Impacto"),(AH19-(+AH19*Z20)),IF(W20="Impacto",(P18-(+P18*Z20)),IF(W20="Probabilidad",AH19,""))),"")</f>
        <v>0.8</v>
      </c>
      <c r="AI20" s="226"/>
      <c r="AJ20" s="228"/>
      <c r="AK20" s="4"/>
      <c r="AL20" s="130"/>
      <c r="AM20" s="131"/>
      <c r="AN20" s="131"/>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337"/>
      <c r="K21" s="310"/>
      <c r="L21" s="306"/>
      <c r="M21" s="308"/>
      <c r="N21" s="304"/>
      <c r="O21" s="310"/>
      <c r="P21" s="306"/>
      <c r="Q21" s="312"/>
      <c r="R21" s="130"/>
      <c r="S21" s="52"/>
      <c r="T21" s="52"/>
      <c r="U21" s="52"/>
      <c r="V21" s="135" t="str">
        <f t="shared" si="0"/>
        <v xml:space="preserve">  </v>
      </c>
      <c r="W21" s="47" t="str">
        <f t="shared" si="7"/>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9"/>
        <v/>
      </c>
      <c r="AE21" s="224"/>
      <c r="AF21" s="48" t="str">
        <f t="shared" si="5"/>
        <v/>
      </c>
      <c r="AG21" s="224"/>
      <c r="AH21" s="50" t="str">
        <f>IFERROR(IF(AND(W20="Impacto",W21="Impacto"),(AH20-(+AH20*Z21)),IF(W21="Impacto",(P18-(+P18*Z21)),IF(W21="Probabilidad",AH20,""))),"")</f>
        <v/>
      </c>
      <c r="AI21" s="226"/>
      <c r="AJ21" s="228"/>
      <c r="AK21" s="4"/>
      <c r="AL21" s="130"/>
      <c r="AM21" s="134"/>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337"/>
      <c r="K22" s="310"/>
      <c r="L22" s="306"/>
      <c r="M22" s="308"/>
      <c r="N22" s="304"/>
      <c r="O22" s="310"/>
      <c r="P22" s="306"/>
      <c r="Q22" s="312"/>
      <c r="R22" s="130"/>
      <c r="S22" s="52"/>
      <c r="T22" s="52"/>
      <c r="U22" s="52"/>
      <c r="V22" s="135" t="str">
        <f t="shared" si="0"/>
        <v xml:space="preserve">  </v>
      </c>
      <c r="W22" s="47" t="str">
        <f t="shared" si="7"/>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9"/>
        <v/>
      </c>
      <c r="AE22" s="224"/>
      <c r="AF22" s="48" t="str">
        <f>+AD22</f>
        <v/>
      </c>
      <c r="AG22" s="224"/>
      <c r="AH22" s="50" t="str">
        <f>IFERROR(IF(AND(W21="Impacto",W22="Impacto"),(AH21-(+AH21*Z22)),IF(W22="Impacto",(P18-(+P18*Z22)),IF(W22="Probabilidad",AH21,""))),"")</f>
        <v/>
      </c>
      <c r="AI22" s="226"/>
      <c r="AJ22" s="228"/>
      <c r="AK22" s="4"/>
      <c r="AL22" s="130"/>
      <c r="AM22" s="134"/>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337"/>
      <c r="K23" s="310"/>
      <c r="L23" s="306"/>
      <c r="M23" s="308"/>
      <c r="N23" s="304"/>
      <c r="O23" s="310"/>
      <c r="P23" s="306"/>
      <c r="Q23" s="312"/>
      <c r="R23" s="130"/>
      <c r="S23" s="52"/>
      <c r="T23" s="52"/>
      <c r="U23" s="52"/>
      <c r="V23" s="135" t="str">
        <f t="shared" si="0"/>
        <v xml:space="preserve">  </v>
      </c>
      <c r="W23" s="47" t="str">
        <f t="shared" si="7"/>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9"/>
        <v/>
      </c>
      <c r="AE23" s="224"/>
      <c r="AF23" s="48" t="str">
        <f>+AD23</f>
        <v/>
      </c>
      <c r="AG23" s="224"/>
      <c r="AH23" s="50" t="str">
        <f>IFERROR(IF(AND(W21="Impacto",W22="Impacto",W23="Impacto"),(AH22-(+AH22*Z23)),IF(W23="Impacto",(P18-(+P18*Z23)),IF(W23="Probabilidad",AH22,""))),"")</f>
        <v/>
      </c>
      <c r="AI23" s="226"/>
      <c r="AJ23" s="228"/>
      <c r="AK23" s="4"/>
      <c r="AL23" s="130"/>
      <c r="AM23" s="134"/>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337"/>
      <c r="K24" s="310"/>
      <c r="L24" s="306"/>
      <c r="M24" s="303"/>
      <c r="N24" s="304"/>
      <c r="O24" s="310"/>
      <c r="P24" s="306"/>
      <c r="Q24" s="312"/>
      <c r="R24" s="130"/>
      <c r="S24" s="134"/>
      <c r="T24" s="134"/>
      <c r="U24" s="134"/>
      <c r="V24" s="135" t="str">
        <f t="shared" si="0"/>
        <v xml:space="preserve">  </v>
      </c>
      <c r="W24" s="47" t="str">
        <f t="shared" si="7"/>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9"/>
        <v/>
      </c>
      <c r="AE24" s="224"/>
      <c r="AF24" s="48" t="str">
        <f>+AD24</f>
        <v/>
      </c>
      <c r="AG24" s="224"/>
      <c r="AH24" s="50" t="str">
        <f>IFERROR(IF(AND(W21="Impacto",W22="Impacto",W23="Impacto",W24="Impacto"),(AH23-(+AH23*Z24)),IF(W24="Impacto",(P18-(+P18*Z24)),IF(W24="Probabilidad",AH23,""))),"")</f>
        <v/>
      </c>
      <c r="AI24" s="226"/>
      <c r="AJ24" s="228"/>
      <c r="AK24" s="4"/>
      <c r="AL24" s="130"/>
      <c r="AM24" s="134"/>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322</v>
      </c>
      <c r="E25" s="229" t="s">
        <v>334</v>
      </c>
      <c r="F25" s="230" t="s">
        <v>1469</v>
      </c>
      <c r="G25" s="230" t="s">
        <v>1470</v>
      </c>
      <c r="H25" s="231" t="str">
        <f t="shared" ref="H25" si="11">+CONCATENATE(E25," ",F25," ",G25)</f>
        <v>Posibilidad de afectación reputacional por errores en la ejecución de las actividades de producción y/o del mantenimiento realizado por el personal operativo que interviene en el proceso debido a materia prima defectuosa, déficit en el stock, inconveniente en maquinaria y/o mano de obra, generando un producto no conforme</v>
      </c>
      <c r="I25" s="232" t="s">
        <v>324</v>
      </c>
      <c r="J25" s="218">
        <v>540</v>
      </c>
      <c r="K25" s="310" t="str">
        <f>IF(J25&lt;=0,"",IF(J25&lt;=3,"Muy Baja",IF(J25&lt;=34,"Baja",IF(J25&lt;=600,"Media",IF(J25&lt;=6000,"Alta","Muy Alta")))))</f>
        <v>Media</v>
      </c>
      <c r="L25" s="306">
        <f>IF(K25="","",IF(K25="Muy Baja",0.2,IF(K25="Baja",0.4,IF(K25="Media",0.6,IF(K25="Alta",0.8,IF(K25="Muy Alta",1,))))))</f>
        <v>0.6</v>
      </c>
      <c r="M25" s="314" t="s">
        <v>338</v>
      </c>
      <c r="N25" s="304" t="str">
        <f>IF(NOT(ISERROR(MATCH(M25,'[45]Tabla Impacto'!$B$222:$B$224,0))),'[45]Tabla Impacto'!$F$224,M25)</f>
        <v xml:space="preserve">     El riesgo afecta la imagen de la entidad con algunos usuarios de relevancia frente al logro de los objetivos</v>
      </c>
      <c r="O25" s="310" t="str">
        <f>IF(OR(N25='[45]Tabla Impacto'!$C$12,N25='[45]Tabla Impacto'!$D$12),"Leve",IF(OR(N25='[45]Tabla Impacto'!$C$13,N25='[45]Tabla Impacto'!$D$13),"Menor",IF(OR(N25='[45]Tabla Impacto'!$C$14,N25='[45]Tabla Impacto'!$D$14),"Moderado",IF(OR(N25='[45]Tabla Impacto'!$C$15,N25='[45]Tabla Impacto'!$D$15),"Mayor",IF(OR(N25='[45]Tabla Impacto'!$C$16,N25='[45]Tabla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30" t="s">
        <v>94</v>
      </c>
      <c r="S25" s="134" t="s">
        <v>1471</v>
      </c>
      <c r="T25" s="134" t="s">
        <v>1472</v>
      </c>
      <c r="U25" s="134" t="s">
        <v>1473</v>
      </c>
      <c r="V25" s="135" t="str">
        <f>+CONCATENATE(S25," ",T25," ",U25)</f>
        <v>El Oficial Coordinación de producción BAINT, verifica  mensualmente el cumplimiento de las actividades 6 ¿Orden provisional ok? (nota), 9.2 Notificar reprocesos de calidad a orden de fabricación, 10.2 Realizar Inspección en el Proceso, 10.3 Controlar salida no conforme del procedimiento de producción de material de intendencia BAINT COD: P-JEMGF-COLOG-284 ,  con el fin de asegurar el control y seguimiento de la calidad en el proceso productivo, en caso de no realizarse la actividad se programará para el mes siguiente informando a la BRLOG1. la actividad se realiza de forma aleatoria mediante el sistema SAP, dejando como evidencia de la verificación del cumplimiento de las actividades el informe de  seguimiento BAINT.</v>
      </c>
      <c r="W25" s="47" t="str">
        <f t="shared" si="7"/>
        <v>Probabilidad</v>
      </c>
      <c r="X25" s="136" t="s">
        <v>53</v>
      </c>
      <c r="Y25" s="136" t="s">
        <v>54</v>
      </c>
      <c r="Z25" s="48" t="str">
        <f>IF(AND(X25="Preventivo",Y25="Automático"),"50%",IF(AND(X25="Preventivo",Y25="Manual"),"40%",IF(AND(X25="Detectivo",Y25="Automático"),"40%",IF(AND(X25="Detectivo",Y25="Manual"),"30%",IF(AND(X25="Correctivo",Y25="Automático"),"35%",IF(AND(X25="Correctivo",Y25="Manual"),"25%",""))))))</f>
        <v>40%</v>
      </c>
      <c r="AA25" s="136" t="s">
        <v>55</v>
      </c>
      <c r="AB25" s="136" t="s">
        <v>56</v>
      </c>
      <c r="AC25" s="136" t="s">
        <v>57</v>
      </c>
      <c r="AD25" s="49">
        <f>IFERROR(IF(W25="Probabilidad",(L25-(+L25*Z25)),IF(W25="Impacto",L25,"")),"")</f>
        <v>0.36</v>
      </c>
      <c r="AE25" s="224" t="str">
        <f>IFERROR(LOOKUP(LOOKUP(2,1/(AD25:AD31&lt;&gt;""),AD25:AD31),'[45]Opciones Tratamiento'!$I$2:$I$6,'[45]Opciones Tratamiento'!$J$2:$J$6),"")</f>
        <v>Muy Baja</v>
      </c>
      <c r="AF25" s="48">
        <f>+AD25</f>
        <v>0.36</v>
      </c>
      <c r="AG25" s="224" t="str">
        <f>IFERROR(LOOKUP(LOOKUP(2,1/(AH25:AH31&lt;&gt;""),AH25:AH31),'[45]Opciones Tratamiento'!L2:M6),"")</f>
        <v>Leve</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Bajo</v>
      </c>
      <c r="AJ25" s="228" t="s">
        <v>442</v>
      </c>
      <c r="AK25" s="4"/>
      <c r="AL25" s="130" t="s">
        <v>177</v>
      </c>
      <c r="AM25" s="134" t="s">
        <v>1474</v>
      </c>
      <c r="AN25" s="134" t="s">
        <v>1475</v>
      </c>
      <c r="AO25" s="219" t="s">
        <v>59</v>
      </c>
      <c r="AP25" s="344"/>
      <c r="AQ25" s="337" t="s">
        <v>1476</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30" t="s">
        <v>96</v>
      </c>
      <c r="S26" s="134" t="s">
        <v>1477</v>
      </c>
      <c r="T26" s="134" t="s">
        <v>1478</v>
      </c>
      <c r="U26" s="134" t="s">
        <v>1479</v>
      </c>
      <c r="V26" s="135" t="str">
        <f>+CONCATENATE(S26," ",T26," ",U26)</f>
        <v>El Oficial de Coordinación de producción en coordinación con el Oficial de Diseño (BAINT), Oficial de Producción (BAMAN) verifica trimestralmente el producto en proceso en las diferentes plantas de producción en cumplimiento al procedimiento de Diseño Investigación y Desarrollo de Productos de Intendencia COD: P-JEMGF-COLOG-320 de forma aleatoria,  con el fin de proponer modificaciones a las especificaciones o normas técnicas a la Dirección de Estructuración Técnica del Ejército - DIETE, la actividad se realiza designando a los analistas de Diseño a una planta de producción para que este realice el seguimiento y verificación ,en caso de no realizarse la actividad se programará para el mes siguiente informando a la BRLOG1, dejando como soporte de la verificación del producto en el Informe de seguimiento y evaluación (BAINT-BAMAN).</v>
      </c>
      <c r="W26" s="47" t="str">
        <f t="shared" si="7"/>
        <v>Probabilidad</v>
      </c>
      <c r="X26" s="136" t="s">
        <v>53</v>
      </c>
      <c r="Y26" s="136" t="s">
        <v>54</v>
      </c>
      <c r="Z26" s="48" t="str">
        <f t="shared" ref="Z26" si="12">IF(AND(X26="Preventivo",Y26="Automático"),"50%",IF(AND(X26="Preventivo",Y26="Manual"),"40%",IF(AND(X26="Detectivo",Y26="Automático"),"40%",IF(AND(X26="Detectivo",Y26="Manual"),"30%",IF(AND(X26="Correctivo",Y26="Automático"),"35%",IF(AND(X26="Correctivo",Y26="Manual"),"25%",""))))))</f>
        <v>40%</v>
      </c>
      <c r="AA26" s="136" t="s">
        <v>55</v>
      </c>
      <c r="AB26" s="136" t="s">
        <v>56</v>
      </c>
      <c r="AC26" s="136" t="s">
        <v>57</v>
      </c>
      <c r="AD26" s="49">
        <f t="shared" ref="AD26:AD31" si="13">IFERROR(IF(AND(W25="Probabilidad",W26="Probabilidad"),(AF25-(+AF25*Z26)),IF(W26="Probabilidad",(L25-(+L25*Z26)),IF(W26="Impacto",AF25,""))),"")</f>
        <v>0.216</v>
      </c>
      <c r="AE26" s="224"/>
      <c r="AF26" s="48">
        <f t="shared" ref="AF26" si="14">+AD26</f>
        <v>0.216</v>
      </c>
      <c r="AG26" s="224"/>
      <c r="AH26" s="50">
        <f>IFERROR(IF(AND(W25="Impacto",W26="Impacto"),(AH25-(+AH25*Z26)),IF(W26="Impacto",(P25-(+P25*Z26)),IF(W26="Probabilidad",AH25,""))),"")</f>
        <v>0.6</v>
      </c>
      <c r="AI26" s="226"/>
      <c r="AJ26" s="228"/>
      <c r="AK26" s="4"/>
      <c r="AL26" s="130" t="s">
        <v>204</v>
      </c>
      <c r="AM26" s="134" t="s">
        <v>1480</v>
      </c>
      <c r="AN26" s="134" t="s">
        <v>1481</v>
      </c>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30" t="s">
        <v>98</v>
      </c>
      <c r="S27" s="134" t="s">
        <v>1482</v>
      </c>
      <c r="T27" s="134" t="s">
        <v>1483</v>
      </c>
      <c r="U27" s="134" t="s">
        <v>1484</v>
      </c>
      <c r="V27" s="135" t="str">
        <f t="shared" ref="V27:V31" si="15">+CONCATENATE(S27," ",T27," ",U27)</f>
        <v xml:space="preserve"> El Oficial - Suboficial de Control de Calidad BAINT - Oficial Producción  BAMAN verifica  diariamente el cumplimiento de los requisitos  de acuerdo a fichas y/o especificaciones o normas  técnicas,  con el propósito de asegurar la calidad del proceso productivo para el cliente final,  la actividad se realiza mediante la asignación de inspectores de control de calidad por planta, en el caso de que en una planta de producción no cuente con el inspector de calidad se redistribuye el personal de las otras plantas para cubrir las actividades de inspección, dejando como soporte de la verificación del cumplimiento el Formato reporte de inspección de calidad Código: FO-JEMGF-COLOG-1089, Formato descripción de producto no conforme Código: FO-JEMGF-COLOG-1088.(BAINT)- Informe calidad (BAMAN) consolidado en el mes.</v>
      </c>
      <c r="W27" s="47" t="str">
        <f t="shared" si="7"/>
        <v>Probabilidad</v>
      </c>
      <c r="X27" s="136" t="s">
        <v>73</v>
      </c>
      <c r="Y27" s="136" t="s">
        <v>54</v>
      </c>
      <c r="Z27" s="48" t="str">
        <f>IF(AND(X27="Preventivo",Y27="Automático"),"50%",IF(AND(X27="Preventivo",Y27="Manual"),"40%",IF(AND(X27="Detectivo",Y27="Automático"),"40%",IF(AND(X27="Detectivo",Y27="Manual"),"30%",IF(AND(X27="Correctivo",Y27="Automático"),"35%",IF(AND(X27="Correctivo",Y27="Manual"),"25%",""))))))</f>
        <v>30%</v>
      </c>
      <c r="AA27" s="136" t="s">
        <v>55</v>
      </c>
      <c r="AB27" s="136" t="s">
        <v>56</v>
      </c>
      <c r="AC27" s="136" t="s">
        <v>57</v>
      </c>
      <c r="AD27" s="49">
        <f t="shared" si="13"/>
        <v>0.1512</v>
      </c>
      <c r="AE27" s="224"/>
      <c r="AF27" s="48">
        <f>+AD27</f>
        <v>0.1512</v>
      </c>
      <c r="AG27" s="224"/>
      <c r="AH27" s="50">
        <f>IFERROR(IF(AND(W25="Impacto",W26="Impacto",W27="Impacto"),(AH26-(+AH26*Z27)),IF(W27="Impacto",(P25-(+P25*Z27)),IF(W27="Probabilidad",AH26,""))),"")</f>
        <v>0.6</v>
      </c>
      <c r="AI27" s="226"/>
      <c r="AJ27" s="228"/>
      <c r="AK27" s="4"/>
      <c r="AL27" s="130" t="s">
        <v>549</v>
      </c>
      <c r="AM27" s="134" t="s">
        <v>1485</v>
      </c>
      <c r="AN27" s="134" t="s">
        <v>1486</v>
      </c>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t="s">
        <v>99</v>
      </c>
      <c r="S28" s="134" t="s">
        <v>1487</v>
      </c>
      <c r="T28" s="134" t="s">
        <v>1488</v>
      </c>
      <c r="U28" s="134" t="s">
        <v>1489</v>
      </c>
      <c r="V28" s="135" t="str">
        <f t="shared" si="15"/>
        <v xml:space="preserve"> El Oficial de Coordinación de producción BAINT    verifica  mensualmente el cumplimiento  de las  actividades del Procedimiento control de calidad de productos de intendencia P-JEMGF-COLOG-283 e instructivo de identificación, almacenamiento y entrega por concesión,  con el fin Identificar, controlar y dar tratamiento del producto no conforme en el Batallón de Intendencia N°1 “Las Juanas”, la actividad se realiza cuando se evidencia en la planta de producción una salida no conforme, en caso de que no se realice la actividad se programara para el mes siguiente informando mediante circular a la BRLOG1, dejando como soporte documentada de la verificación de las actividades un Informe de seguimiento BAINT.</v>
      </c>
      <c r="W28" s="47" t="str">
        <f t="shared" si="7"/>
        <v>Impacto</v>
      </c>
      <c r="X28" s="136" t="s">
        <v>100</v>
      </c>
      <c r="Y28" s="136" t="s">
        <v>54</v>
      </c>
      <c r="Z28" s="48" t="str">
        <f t="shared" ref="Z28" si="16">IF(AND(X28="Preventivo",Y28="Automático"),"50%",IF(AND(X28="Preventivo",Y28="Manual"),"40%",IF(AND(X28="Detectivo",Y28="Automático"),"40%",IF(AND(X28="Detectivo",Y28="Manual"),"30%",IF(AND(X28="Correctivo",Y28="Automático"),"35%",IF(AND(X28="Correctivo",Y28="Manual"),"25%",""))))))</f>
        <v>25%</v>
      </c>
      <c r="AA28" s="136" t="s">
        <v>55</v>
      </c>
      <c r="AB28" s="136" t="s">
        <v>56</v>
      </c>
      <c r="AC28" s="136" t="s">
        <v>57</v>
      </c>
      <c r="AD28" s="49">
        <f t="shared" si="13"/>
        <v>0.1512</v>
      </c>
      <c r="AE28" s="224"/>
      <c r="AF28" s="48">
        <f t="shared" ref="AF28" si="17">+AD28</f>
        <v>0.1512</v>
      </c>
      <c r="AG28" s="224"/>
      <c r="AH28" s="50">
        <f>IFERROR(IF(AND(W27="Impacto",W28="Impacto"),(AH27-(+AH27*Z28)),IF(W28="Impacto",(P25-(+P25*Z28)),IF(W28="Probabilidad",AH27,""))),"")</f>
        <v>0.44999999999999996</v>
      </c>
      <c r="AI28" s="226"/>
      <c r="AJ28" s="228"/>
      <c r="AK28" s="4"/>
      <c r="AL28" s="130"/>
      <c r="AM28" s="134"/>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t="s">
        <v>131</v>
      </c>
      <c r="S29" s="134" t="s">
        <v>1490</v>
      </c>
      <c r="T29" s="134" t="s">
        <v>1491</v>
      </c>
      <c r="U29" s="134" t="s">
        <v>1492</v>
      </c>
      <c r="V29" s="135" t="str">
        <f t="shared" si="15"/>
        <v xml:space="preserve"> El Oficial de producción BAMAN  verifica trimestralmente las actividades del  instructivo de  tratamiento producto no conforme con el fin de Identificar, controlar y dar tratamiento del producto no conforme en el Batallón de Mantenimiento No. 1. La actividad se realiza analizando estadísticamente los eventos que impactan en la generación de reprocesos y producto no conforme, en caso de no realizar la actividad se reprograma informando mediante circular a la BRLOG1, dejando como soporte de la verificación de las actividades el informe de seguimiento BAMAN</v>
      </c>
      <c r="W29" s="47" t="str">
        <f t="shared" si="7"/>
        <v>Impacto</v>
      </c>
      <c r="X29" s="136" t="s">
        <v>100</v>
      </c>
      <c r="Y29" s="136" t="s">
        <v>54</v>
      </c>
      <c r="Z29" s="48" t="str">
        <f>IF(AND(X29="Preventivo",Y29="Automático"),"50%",IF(AND(X29="Preventivo",Y29="Manual"),"40%",IF(AND(X29="Detectivo",Y29="Automático"),"40%",IF(AND(X29="Detectivo",Y29="Manual"),"30%",IF(AND(X29="Correctivo",Y29="Automático"),"35%",IF(AND(X29="Correctivo",Y29="Manual"),"25%",""))))))</f>
        <v>25%</v>
      </c>
      <c r="AA29" s="136" t="s">
        <v>55</v>
      </c>
      <c r="AB29" s="136" t="s">
        <v>56</v>
      </c>
      <c r="AC29" s="136" t="s">
        <v>57</v>
      </c>
      <c r="AD29" s="49">
        <f t="shared" si="13"/>
        <v>0.1512</v>
      </c>
      <c r="AE29" s="224"/>
      <c r="AF29" s="48">
        <f>+AD29</f>
        <v>0.1512</v>
      </c>
      <c r="AG29" s="224"/>
      <c r="AH29" s="50">
        <f>IFERROR(IF(AND(W28="Impacto",W29="Impacto"),(AH28-(+AH28*Z29)),IF(W29="Impacto",(P25-(+P25*Z29)),IF(W29="Probabilidad",AH28,""))),"")</f>
        <v>0.33749999999999997</v>
      </c>
      <c r="AI29" s="226"/>
      <c r="AJ29" s="228"/>
      <c r="AK29" s="4"/>
      <c r="AL29" s="130"/>
      <c r="AM29" s="134"/>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t="s">
        <v>160</v>
      </c>
      <c r="S30" s="134" t="s">
        <v>1493</v>
      </c>
      <c r="T30" s="134" t="s">
        <v>1494</v>
      </c>
      <c r="U30" s="134" t="s">
        <v>1495</v>
      </c>
      <c r="V30" s="135" t="str">
        <f t="shared" si="15"/>
        <v>El oficial y/o suboficial de Mantenimiento BAINT-BAMAN verifica mensualmente el cumplimiento de las actividades del procedimiento de Mantenimiento de Maquinaria Industrial P-JEMGF-COLOG-262,  con el fin de identificar de manera oportuna las intervenciones preventivas y correctivas a la maquinaria que ha presentado fallas o generado reprocesos, en caso de que no se realice la actividad se programara para el mes siguiente informando mediante circular a la BRLOG1, dejando como soporte documentada de la verificación de las actividades un Informe de seguimiento BAINT.</v>
      </c>
      <c r="W30" s="47" t="str">
        <f t="shared" si="7"/>
        <v>Impacto</v>
      </c>
      <c r="X30" s="136" t="s">
        <v>100</v>
      </c>
      <c r="Y30" s="136" t="s">
        <v>54</v>
      </c>
      <c r="Z30" s="48" t="str">
        <f>IF(AND(X30="Preventivo",Y30="Automático"),"50%",IF(AND(X30="Preventivo",Y30="Manual"),"40%",IF(AND(X30="Detectivo",Y30="Automático"),"40%",IF(AND(X30="Detectivo",Y30="Manual"),"30%",IF(AND(X30="Correctivo",Y30="Automático"),"35%",IF(AND(X30="Correctivo",Y30="Manual"),"25%",""))))))</f>
        <v>25%</v>
      </c>
      <c r="AA30" s="136" t="s">
        <v>55</v>
      </c>
      <c r="AB30" s="136" t="s">
        <v>56</v>
      </c>
      <c r="AC30" s="136" t="s">
        <v>57</v>
      </c>
      <c r="AD30" s="49">
        <f t="shared" si="13"/>
        <v>0.1512</v>
      </c>
      <c r="AE30" s="224"/>
      <c r="AF30" s="48">
        <f>+AD30</f>
        <v>0.1512</v>
      </c>
      <c r="AG30" s="224"/>
      <c r="AH30" s="50">
        <f>IFERROR(IF(AND(W28="Impacto",W29="Impacto",W30="Impacto"),(AH29-(+AH29*Z30)),IF(W30="Impacto",(P25-(+P25*Z30)),IF(W30="Probabilidad",AH29,""))),"")</f>
        <v>0.25312499999999999</v>
      </c>
      <c r="AI30" s="226"/>
      <c r="AJ30" s="228"/>
      <c r="AK30" s="4"/>
      <c r="AL30" s="130"/>
      <c r="AM30" s="134"/>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15"/>
        <v xml:space="preserve">  </v>
      </c>
      <c r="W31" s="47" t="str">
        <f t="shared" si="7"/>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3"/>
        <v/>
      </c>
      <c r="AE31" s="224"/>
      <c r="AF31" s="48" t="str">
        <f>+AD31</f>
        <v/>
      </c>
      <c r="AG31" s="224"/>
      <c r="AH31" s="50" t="str">
        <f>IFERROR(IF(AND(W28="Impacto",W29="Impacto",W30="Impacto",W31="Impacto"),(AH30-(+AH30*Z31)),IF(W31="Impacto",(P25-(+P25*Z31)),IF(W31="Probabilidad",AH30,""))),"")</f>
        <v/>
      </c>
      <c r="AI31" s="226"/>
      <c r="AJ31" s="228"/>
      <c r="AK31" s="4"/>
      <c r="AL31" s="130"/>
      <c r="AM31" s="134"/>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322</v>
      </c>
      <c r="E32" s="221" t="s">
        <v>1496</v>
      </c>
      <c r="F32" s="221" t="s">
        <v>1497</v>
      </c>
      <c r="G32" s="221" t="str">
        <f t="shared" ref="G32:H32" si="18">+CONCATENATE(D32," ",E32," ",F32)</f>
        <v>Gestión  por daño o deterioro del material almacenado en las bodegas  debido a la reducción en la asignación de presupuesto de acuerdo a políticas de Gobierno Nacional</v>
      </c>
      <c r="H32" s="231" t="str">
        <f t="shared" si="18"/>
        <v xml:space="preserve"> por daño o deterioro del material almacenado en las bodegas  debido a la reducción en la asignación de presupuesto de acuerdo a políticas de Gobierno Nacional Gestión  por daño o deterioro del material almacenado en las bodegas  debido a la reducción en la asignación de presupuesto de acuerdo a políticas de Gobierno Nacional</v>
      </c>
      <c r="I32" s="232" t="s">
        <v>821</v>
      </c>
      <c r="J32" s="218">
        <f>+'[45]Análisis causa - frecuencia'!H144</f>
        <v>1216</v>
      </c>
      <c r="K32" s="310" t="str">
        <f>IF(J32&lt;=0,"",IF(J32&lt;=3,"Muy Baja",IF(J32&lt;=34,"Baja",IF(J32&lt;=600,"Media",IF(J32&lt;=6000,"Alta","Muy Alta")))))</f>
        <v>Alta</v>
      </c>
      <c r="L32" s="306">
        <f>IF(K32="","",IF(K32="Muy Baja",0.2,IF(K32="Baja",0.4,IF(K32="Media",0.6,IF(K32="Alta",0.8,IF(K32="Muy Alta",1,))))))</f>
        <v>0.8</v>
      </c>
      <c r="M32" s="314" t="s">
        <v>326</v>
      </c>
      <c r="N32" s="304" t="str">
        <f>IF(NOT(ISERROR(MATCH(M32,'[45]Tabla Impacto'!$B$222:$B$224,0))),'[45]Tabla Impacto'!$F$224,M32)</f>
        <v xml:space="preserve">     Entre 100 y 500 SMLMV </v>
      </c>
      <c r="O32" s="310" t="str">
        <f>IF(OR(N32='[45]Tabla Impacto'!$C$12,N32='[45]Tabla Impacto'!$D$12),"Leve",IF(OR(N32='[45]Tabla Impacto'!$C$13,N32='[45]Tabla Impacto'!$D$13),"Menor",IF(OR(N32='[45]Tabla Impacto'!$C$14,N32='[45]Tabla Impacto'!$D$14),"Moderado",IF(OR(N32='[45]Tabla Impacto'!$C$15,N32='[45]Tabla Impacto'!$D$15),"Mayor",IF(OR(N32='[45]Tabla Impacto'!$C$16,N32='[45]Tabla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30">
        <v>1</v>
      </c>
      <c r="S32" s="131" t="s">
        <v>1498</v>
      </c>
      <c r="T32" s="131" t="s">
        <v>1499</v>
      </c>
      <c r="U32" s="131" t="s">
        <v>1500</v>
      </c>
      <c r="V32" s="135" t="str">
        <f>+CONCATENATE(S32," ",T32," ",U32)</f>
        <v xml:space="preserve"> El Oficial Operaciones Logísticas u oficial de administración y logística o quien haga sus veces en las Unidades con almacenes o bodegas valida  mensualmente  el inventario  físico con el registrado en el Sistema SAP de acuerdo a  lo establecido en la Directiva Permanente No.00162 del proceso de Operaciones Logísticas, Anexo E con el fin de realizar seguimiento y control en los diferentes almacenes/bodegas de la Unidad, del estado físico del material de los elementos, en caso de que no se realice la actividad se justificara mediante un informe dirigido al comando superior, se deja como evidencia documentada de la validación un formato de revistas selectivas .</v>
      </c>
      <c r="W32" s="47" t="str">
        <f t="shared" si="7"/>
        <v>Probabilidad</v>
      </c>
      <c r="X32" s="136" t="s">
        <v>53</v>
      </c>
      <c r="Y32" s="136" t="s">
        <v>54</v>
      </c>
      <c r="Z32" s="48" t="str">
        <f>IF(AND(X32="Preventivo",Y32="Automático"),"50%",IF(AND(X32="Preventivo",Y32="Manual"),"40%",IF(AND(X32="Detectivo",Y32="Automático"),"40%",IF(AND(X32="Detectivo",Y32="Manual"),"30%",IF(AND(X32="Correctivo",Y32="Automático"),"35%",IF(AND(X32="Correctivo",Y32="Manual"),"25%",""))))))</f>
        <v>40%</v>
      </c>
      <c r="AA32" s="136" t="s">
        <v>55</v>
      </c>
      <c r="AB32" s="136" t="s">
        <v>56</v>
      </c>
      <c r="AC32" s="136" t="s">
        <v>57</v>
      </c>
      <c r="AD32" s="49">
        <f>IFERROR(IF(W32="Probabilidad",(L32-(+L32*Z32)),IF(W32="Impacto",L32,"")),"")</f>
        <v>0.48</v>
      </c>
      <c r="AE32" s="224" t="str">
        <f>IFERROR(LOOKUP(LOOKUP(2,1/(AD32:AD38&lt;&gt;""),AD32:AD38),'[45]Opciones Tratamiento'!$I$2:$I$6,'[45]Opciones Tratamiento'!$J$2:$J$6),"")</f>
        <v>Muy Baja</v>
      </c>
      <c r="AF32" s="48">
        <f>+AD32</f>
        <v>0.48</v>
      </c>
      <c r="AG32" s="224" t="str">
        <f>IFERROR(LOOKUP(LOOKUP(2,1/(AH32:AH38&lt;&gt;""),AH32:AH38),'[45]Opciones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c r="AK32" s="4"/>
      <c r="AL32" s="157">
        <v>1</v>
      </c>
      <c r="AM32" s="8" t="s">
        <v>1970</v>
      </c>
      <c r="AN32" s="8" t="s">
        <v>1501</v>
      </c>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21"/>
      <c r="F33" s="221"/>
      <c r="G33" s="221"/>
      <c r="H33" s="231"/>
      <c r="I33" s="233"/>
      <c r="J33" s="219"/>
      <c r="K33" s="310"/>
      <c r="L33" s="306"/>
      <c r="M33" s="308"/>
      <c r="N33" s="304"/>
      <c r="O33" s="310"/>
      <c r="P33" s="306"/>
      <c r="Q33" s="312"/>
      <c r="R33" s="130">
        <v>2</v>
      </c>
      <c r="S33" s="131" t="s">
        <v>1502</v>
      </c>
      <c r="T33" s="131" t="s">
        <v>1503</v>
      </c>
      <c r="U33" s="131" t="s">
        <v>1504</v>
      </c>
      <c r="V33" s="135" t="str">
        <f>+CONCATENATE(S33," ",T33," ",U33)</f>
        <v>El Oficial Operaciones Logísticas  u oficial de administración y logística o quien haga sus veces en las Unidades con almacenes verifica mensualmente  las fechas de los elementos vencidos y próximos a vencer (a 6 meses) en el sistema SAP, teniendo en cuenta el manual de procedimientos administrativos y financieros para el manejo de bienes del MDN (FP-M-003) y actualización de la data maestra con el propósito de verificar el estado de los elementos de baja rotación;  en caso de que no se realice la actividad se justificara mediante un informe dirigido al comando superior  dejando como soporte de la verificación en el sistema SAP de los elementos vencidos y próximos a vencer  un informe.</v>
      </c>
      <c r="W33" s="47" t="str">
        <f t="shared" si="7"/>
        <v>Probabilidad</v>
      </c>
      <c r="X33" s="136" t="s">
        <v>53</v>
      </c>
      <c r="Y33" s="136" t="s">
        <v>54</v>
      </c>
      <c r="Z33" s="48" t="str">
        <f t="shared" ref="Z33" si="19">IF(AND(X33="Preventivo",Y33="Automático"),"50%",IF(AND(X33="Preventivo",Y33="Manual"),"40%",IF(AND(X33="Detectivo",Y33="Automático"),"40%",IF(AND(X33="Detectivo",Y33="Manual"),"30%",IF(AND(X33="Correctivo",Y33="Automático"),"35%",IF(AND(X33="Correctivo",Y33="Manual"),"25%",""))))))</f>
        <v>40%</v>
      </c>
      <c r="AA33" s="136" t="s">
        <v>55</v>
      </c>
      <c r="AB33" s="136" t="s">
        <v>56</v>
      </c>
      <c r="AC33" s="136"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0.8</v>
      </c>
      <c r="AI33" s="226"/>
      <c r="AJ33" s="228"/>
      <c r="AK33" s="4"/>
      <c r="AL33" s="157">
        <v>2</v>
      </c>
      <c r="AM33" s="8" t="s">
        <v>1971</v>
      </c>
      <c r="AN33" s="8" t="s">
        <v>1505</v>
      </c>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21"/>
      <c r="F34" s="221"/>
      <c r="G34" s="221"/>
      <c r="H34" s="231"/>
      <c r="I34" s="233"/>
      <c r="J34" s="219"/>
      <c r="K34" s="310"/>
      <c r="L34" s="306"/>
      <c r="M34" s="308"/>
      <c r="N34" s="304"/>
      <c r="O34" s="310"/>
      <c r="P34" s="306"/>
      <c r="Q34" s="312"/>
      <c r="R34" s="130">
        <v>3</v>
      </c>
      <c r="S34" s="131" t="s">
        <v>1506</v>
      </c>
      <c r="T34" s="131" t="s">
        <v>1507</v>
      </c>
      <c r="U34" s="131" t="s">
        <v>1508</v>
      </c>
      <c r="V34" s="135" t="str">
        <f t="shared" ref="V34:V45" si="22">+CONCATENATE(S34," ",T34," ",U34)</f>
        <v xml:space="preserve">El Oficial de Operaciones Logísticas en coordinación con el almacenista de las unidades con almacenes verifica trimestralmente un informe de actividades de mantenimiento preventivo y/o correctivo a las instalaciones de los almacenes teniendo en cuenta el manual de procedimientos administrativos y financieros para el manejo de bienes del MDN (FP-M-003) y actualización de la data maestra con el fin de demostrar la gestión en la administración de los almacenes. En caso de que no se realice la actividad se de programará para el siguiente mes informando al comando superior, dejando como evidencia de la verificación un informe de actividades de mantenimiento. </v>
      </c>
      <c r="W34" s="47" t="str">
        <f t="shared" si="7"/>
        <v>Probabilidad</v>
      </c>
      <c r="X34" s="136" t="s">
        <v>53</v>
      </c>
      <c r="Y34" s="136" t="s">
        <v>54</v>
      </c>
      <c r="Z34" s="48" t="str">
        <f>IF(AND(X34="Preventivo",Y34="Automático"),"50%",IF(AND(X34="Preventivo",Y34="Manual"),"40%",IF(AND(X34="Detectivo",Y34="Automático"),"40%",IF(AND(X34="Detectivo",Y34="Manual"),"30%",IF(AND(X34="Correctivo",Y34="Automático"),"35%",IF(AND(X34="Correctivo",Y34="Manual"),"25%",""))))))</f>
        <v>40%</v>
      </c>
      <c r="AA34" s="136" t="s">
        <v>55</v>
      </c>
      <c r="AB34" s="136" t="s">
        <v>56</v>
      </c>
      <c r="AC34" s="136" t="s">
        <v>57</v>
      </c>
      <c r="AD34" s="49">
        <f t="shared" si="20"/>
        <v>0.17279999999999998</v>
      </c>
      <c r="AE34" s="224"/>
      <c r="AF34" s="48">
        <f>+AD34</f>
        <v>0.17279999999999998</v>
      </c>
      <c r="AG34" s="224"/>
      <c r="AH34" s="50">
        <f>IFERROR(IF(AND(W32="Impacto",W33="Impacto",W34="Impacto"),(AH33-(+AH33*Z34)),IF(W34="Impacto",(P32-(+P32*Z34)),IF(W34="Probabilidad",AH33,""))),"")</f>
        <v>0.8</v>
      </c>
      <c r="AI34" s="226"/>
      <c r="AJ34" s="228"/>
      <c r="AK34" s="4"/>
      <c r="AL34" s="130">
        <v>3</v>
      </c>
      <c r="AM34" s="131" t="s">
        <v>1972</v>
      </c>
      <c r="AN34" s="8" t="s">
        <v>1509</v>
      </c>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21"/>
      <c r="F35" s="221"/>
      <c r="G35" s="221"/>
      <c r="H35" s="231"/>
      <c r="I35" s="233"/>
      <c r="J35" s="219"/>
      <c r="K35" s="310"/>
      <c r="L35" s="306"/>
      <c r="M35" s="308"/>
      <c r="N35" s="304"/>
      <c r="O35" s="310"/>
      <c r="P35" s="306"/>
      <c r="Q35" s="312"/>
      <c r="R35" s="130"/>
      <c r="S35" s="52"/>
      <c r="T35" s="52"/>
      <c r="U35" s="52"/>
      <c r="V35" s="135" t="str">
        <f t="shared" si="22"/>
        <v xml:space="preserve">  </v>
      </c>
      <c r="W35" s="47" t="str">
        <f t="shared" si="7"/>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0"/>
        <v/>
      </c>
      <c r="AE35" s="224"/>
      <c r="AF35" s="48" t="str">
        <f t="shared" ref="AF35" si="24">+AD35</f>
        <v/>
      </c>
      <c r="AG35" s="224"/>
      <c r="AH35" s="50" t="str">
        <f>IFERROR(IF(AND(W34="Impacto",W35="Impacto"),(AH34-(+AH34*Z35)),IF(W35="Impacto",(P32-(+P32*Z35)),IF(W35="Probabilidad",AH34,""))),"")</f>
        <v/>
      </c>
      <c r="AI35" s="226"/>
      <c r="AJ35" s="228"/>
      <c r="AK35" s="4"/>
      <c r="AL35" s="130">
        <v>4</v>
      </c>
      <c r="AM35" s="131" t="s">
        <v>1510</v>
      </c>
      <c r="AN35" s="8" t="s">
        <v>1509</v>
      </c>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21"/>
      <c r="F36" s="221"/>
      <c r="G36" s="221"/>
      <c r="H36" s="231"/>
      <c r="I36" s="233"/>
      <c r="J36" s="219"/>
      <c r="K36" s="310"/>
      <c r="L36" s="306"/>
      <c r="M36" s="308"/>
      <c r="N36" s="304"/>
      <c r="O36" s="310"/>
      <c r="P36" s="306"/>
      <c r="Q36" s="312"/>
      <c r="R36" s="130"/>
      <c r="S36" s="52"/>
      <c r="T36" s="52"/>
      <c r="U36" s="52"/>
      <c r="V36" s="135" t="str">
        <f t="shared" si="22"/>
        <v xml:space="preserve">  </v>
      </c>
      <c r="W36" s="47" t="str">
        <f t="shared" si="7"/>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0"/>
        <v/>
      </c>
      <c r="AE36" s="224"/>
      <c r="AF36" s="48" t="str">
        <f>+AD36</f>
        <v/>
      </c>
      <c r="AG36" s="224"/>
      <c r="AH36" s="50" t="str">
        <f>IFERROR(IF(AND(W35="Impacto",W36="Impacto"),(AH35-(+AH35*Z36)),IF(W36="Impacto",(P32-(+P32*Z36)),IF(W36="Probabilidad",AH35,""))),"")</f>
        <v/>
      </c>
      <c r="AI36" s="226"/>
      <c r="AJ36" s="228"/>
      <c r="AK36" s="4"/>
      <c r="AL36" s="130"/>
      <c r="AM36" s="134"/>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21"/>
      <c r="F37" s="221"/>
      <c r="G37" s="221"/>
      <c r="H37" s="231"/>
      <c r="I37" s="233"/>
      <c r="J37" s="219"/>
      <c r="K37" s="310"/>
      <c r="L37" s="306"/>
      <c r="M37" s="308"/>
      <c r="N37" s="304"/>
      <c r="O37" s="310"/>
      <c r="P37" s="306"/>
      <c r="Q37" s="312"/>
      <c r="R37" s="130"/>
      <c r="S37" s="52"/>
      <c r="T37" s="52"/>
      <c r="U37" s="52"/>
      <c r="V37" s="135" t="str">
        <f t="shared" si="22"/>
        <v xml:space="preserve">  </v>
      </c>
      <c r="W37" s="47" t="str">
        <f t="shared" si="7"/>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0"/>
        <v/>
      </c>
      <c r="AE37" s="224"/>
      <c r="AF37" s="48" t="str">
        <f>+AD37</f>
        <v/>
      </c>
      <c r="AG37" s="224"/>
      <c r="AH37" s="50" t="str">
        <f>IFERROR(IF(AND(W35="Impacto",W36="Impacto",W37="Impacto"),(AH36-(+AH36*Z37)),IF(W37="Impacto",(P32-(+P32*Z37)),IF(W37="Probabilidad",AH36,""))),"")</f>
        <v/>
      </c>
      <c r="AI37" s="226"/>
      <c r="AJ37" s="228"/>
      <c r="AK37" s="4"/>
      <c r="AL37" s="130"/>
      <c r="AM37" s="134"/>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21"/>
      <c r="F38" s="221"/>
      <c r="G38" s="221"/>
      <c r="H38" s="231"/>
      <c r="I38" s="234"/>
      <c r="J38" s="219"/>
      <c r="K38" s="310"/>
      <c r="L38" s="306"/>
      <c r="M38" s="303"/>
      <c r="N38" s="304"/>
      <c r="O38" s="310"/>
      <c r="P38" s="306"/>
      <c r="Q38" s="312"/>
      <c r="R38" s="130"/>
      <c r="S38" s="52"/>
      <c r="T38" s="52"/>
      <c r="U38" s="52"/>
      <c r="V38" s="135" t="str">
        <f t="shared" si="22"/>
        <v xml:space="preserve">  </v>
      </c>
      <c r="W38" s="47" t="str">
        <f t="shared" si="7"/>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0"/>
        <v/>
      </c>
      <c r="AE38" s="224"/>
      <c r="AF38" s="48" t="str">
        <f>+AD38</f>
        <v/>
      </c>
      <c r="AG38" s="224"/>
      <c r="AH38" s="50" t="str">
        <f>IFERROR(IF(AND(W35="Impacto",W36="Impacto",W37="Impacto",W38="Impacto"),(AH37-(+AH37*Z38)),IF(W38="Impacto",(P32-(+P32*Z38)),IF(W38="Probabilidad",AH37,""))),"")</f>
        <v/>
      </c>
      <c r="AI38" s="226"/>
      <c r="AJ38" s="228"/>
      <c r="AK38" s="4"/>
      <c r="AL38" s="130"/>
      <c r="AM38" s="134"/>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75</v>
      </c>
      <c r="D39" s="220" t="s">
        <v>322</v>
      </c>
      <c r="E39" s="229" t="s">
        <v>1511</v>
      </c>
      <c r="F39" s="230" t="s">
        <v>1512</v>
      </c>
      <c r="G39" s="230" t="s">
        <v>1973</v>
      </c>
      <c r="H39" s="231" t="str">
        <f t="shared" ref="H39" si="25">+CONCATENATE(E39," ",F39," ",G39)</f>
        <v>Posibilidad de afectación Reputacional por incumplimiento de las 5 capacidades logísticas (alimentación, Alojamiento, Transporte, Intendencia, mando y control) al personal militar (Personal Militar) en tratamiento debido a que no se asigna roles claro de responsabilidad y supervisión, o no se hizo uso de los procedimiento ya establecidos en la doctrina y normatividad logística.</v>
      </c>
      <c r="I39" s="232" t="s">
        <v>324</v>
      </c>
      <c r="J39" s="218">
        <v>28</v>
      </c>
      <c r="K39" s="310" t="str">
        <f>IF(J39&lt;=0,"",IF(J39&lt;=3,"Muy Baja",IF(J39&lt;=34,"Baja",IF(J39&lt;=600,"Media",IF(J39&lt;=6000,"Alta","Muy Alta")))))</f>
        <v>Baja</v>
      </c>
      <c r="L39" s="306">
        <f>IF(K39="","",IF(K39="Muy Baja",0.2,IF(K39="Baja",0.4,IF(K39="Media",0.6,IF(K39="Alta",0.8,IF(K39="Muy Alta",1,))))))</f>
        <v>0.4</v>
      </c>
      <c r="M39" s="314" t="s">
        <v>338</v>
      </c>
      <c r="N39" s="304" t="str">
        <f>IF(NOT(ISERROR(MATCH(M39,'[45]Tabla Impacto'!$B$222:$B$224,0))),'[45]Tabla Impacto'!$F$224,M39)</f>
        <v xml:space="preserve">     El riesgo afecta la imagen de la entidad con algunos usuarios de relevancia frente al logro de los objetivos</v>
      </c>
      <c r="O39" s="310" t="str">
        <f>IF(OR(N39='[45]Tabla Impacto'!$C$12,N39='[45]Tabla Impacto'!$D$12),"Leve",IF(OR(N39='[45]Tabla Impacto'!$C$13,N39='[45]Tabla Impacto'!$D$13),"Menor",IF(OR(N39='[45]Tabla Impacto'!$C$14,N39='[45]Tabla Impacto'!$D$14),"Moderado",IF(OR(N39='[45]Tabla Impacto'!$C$15,N39='[45]Tabla Impacto'!$D$15),"Mayor",IF(OR(N39='[45]Tabla Impacto'!$C$16,N39='[45]Tabla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Moderado</v>
      </c>
      <c r="R39" s="157" t="s">
        <v>94</v>
      </c>
      <c r="S39" s="131" t="s">
        <v>1513</v>
      </c>
      <c r="T39" s="131" t="s">
        <v>1514</v>
      </c>
      <c r="U39" s="131" t="s">
        <v>1515</v>
      </c>
      <c r="V39" s="135" t="str">
        <f t="shared" si="22"/>
        <v>El suboficial encargado de transportes con el Oficial de Operaciones del BASAN  erifica trimestralmente el cumplimiento de los mantenimientos del parque automotor conforme a lo establecido en la Directiva Permanente No.00162,   en caso de no realizar la actividad se programa para realizar el siguiente mes informando al comando superior, dejando como evidencia de la verificación del cumplimiento de los mantenimientos un informe de revista del parque automotor</v>
      </c>
      <c r="W39" s="47" t="str">
        <f t="shared" si="7"/>
        <v>Probabilidad</v>
      </c>
      <c r="X39" s="136" t="s">
        <v>53</v>
      </c>
      <c r="Y39" s="136" t="s">
        <v>54</v>
      </c>
      <c r="Z39" s="48" t="str">
        <f>IF(AND(X39="Preventivo",Y39="Automático"),"50%",IF(AND(X39="Preventivo",Y39="Manual"),"40%",IF(AND(X39="Detectivo",Y39="Automático"),"40%",IF(AND(X39="Detectivo",Y39="Manual"),"30%",IF(AND(X39="Correctivo",Y39="Automático"),"35%",IF(AND(X39="Correctivo",Y39="Manual"),"25%",""))))))</f>
        <v>40%</v>
      </c>
      <c r="AA39" s="136" t="s">
        <v>55</v>
      </c>
      <c r="AB39" s="136" t="s">
        <v>56</v>
      </c>
      <c r="AC39" s="136" t="s">
        <v>57</v>
      </c>
      <c r="AD39" s="49">
        <f>IFERROR(IF(W39="Probabilidad",(L39-(+L39*Z39)),IF(W39="Impacto",L39,"")),"")</f>
        <v>0.24</v>
      </c>
      <c r="AE39" s="224" t="str">
        <f>IFERROR(LOOKUP(LOOKUP(2,1/(AD39:AD45&lt;&gt;""),AD39:AD45),'[45]Opciones Tratamiento'!$I$2:$I$6,'[45]Opciones Tratamiento'!$J$2:$J$6),"")</f>
        <v>Muy Baja</v>
      </c>
      <c r="AF39" s="48">
        <f>+AD39</f>
        <v>0.24</v>
      </c>
      <c r="AG39" s="224" t="str">
        <f>IFERROR(LOOKUP(LOOKUP(2,1/(AH39:AH45&lt;&gt;""),AH39:AH45),'[45]Opciones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442</v>
      </c>
      <c r="AK39" s="4"/>
      <c r="AL39" s="157" t="s">
        <v>177</v>
      </c>
      <c r="AM39" s="8" t="s">
        <v>1516</v>
      </c>
      <c r="AN39" s="8" t="s">
        <v>1517</v>
      </c>
      <c r="AO39" s="219" t="s">
        <v>59</v>
      </c>
      <c r="AP39" s="344"/>
      <c r="AQ39" s="337" t="s">
        <v>1518</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78.5" hidden="1" customHeight="1">
      <c r="A40" s="219"/>
      <c r="B40" s="221"/>
      <c r="C40" s="221"/>
      <c r="D40" s="221"/>
      <c r="E40" s="230"/>
      <c r="F40" s="230"/>
      <c r="G40" s="230"/>
      <c r="H40" s="231"/>
      <c r="I40" s="233"/>
      <c r="J40" s="219"/>
      <c r="K40" s="310"/>
      <c r="L40" s="306"/>
      <c r="M40" s="308"/>
      <c r="N40" s="304"/>
      <c r="O40" s="310"/>
      <c r="P40" s="306"/>
      <c r="Q40" s="312"/>
      <c r="R40" s="157" t="s">
        <v>96</v>
      </c>
      <c r="S40" s="131" t="s">
        <v>1519</v>
      </c>
      <c r="T40" s="131" t="s">
        <v>1520</v>
      </c>
      <c r="U40" s="131" t="s">
        <v>1521</v>
      </c>
      <c r="V40" s="135" t="str">
        <f t="shared" si="22"/>
        <v xml:space="preserve"> Los Comandantes de Compañía con el Administrador de la partida de alimentación del BASAN  verifica
mensualmente el cumplimiento de los parámetros establecidos en la directiva No. 1032 de 2016 Administración de Talento Humano,  correspondiente a la ejecución de estancias asignadas a cada soldado de la Unidad diferenciando si es agregado u orgánico, con el propósito de establecer el número de personas a las que se les va a suministrar la alimentación en el rancho de tropa o efectuar el trámite de cobro a otras unidades, en caso de no realizar la actividad el comandante de compañía debe realizar informe al oficial de operaciones logísticas justificando las causas, dejando como evidencia la verificación del cumplimiento de los parámetros en un informe de novedades partida de alimentación</v>
      </c>
      <c r="W40" s="47" t="str">
        <f t="shared" si="7"/>
        <v>Probabilidad</v>
      </c>
      <c r="X40" s="136" t="s">
        <v>53</v>
      </c>
      <c r="Y40" s="136" t="s">
        <v>54</v>
      </c>
      <c r="Z40" s="48" t="str">
        <f t="shared" ref="Z40" si="26">IF(AND(X40="Preventivo",Y40="Automático"),"50%",IF(AND(X40="Preventivo",Y40="Manual"),"40%",IF(AND(X40="Detectivo",Y40="Automático"),"40%",IF(AND(X40="Detectivo",Y40="Manual"),"30%",IF(AND(X40="Correctivo",Y40="Automático"),"35%",IF(AND(X40="Correctivo",Y40="Manual"),"25%",""))))))</f>
        <v>40%</v>
      </c>
      <c r="AA40" s="136" t="s">
        <v>55</v>
      </c>
      <c r="AB40" s="136" t="s">
        <v>56</v>
      </c>
      <c r="AC40" s="136" t="s">
        <v>57</v>
      </c>
      <c r="AD40" s="49">
        <f t="shared" ref="AD40:AD45" si="27">IFERROR(IF(AND(W39="Probabilidad",W40="Probabilidad"),(AF39-(+AF39*Z40)),IF(W40="Probabilidad",(L39-(+L39*Z40)),IF(W40="Impacto",AF39,""))),"")</f>
        <v>0.14399999999999999</v>
      </c>
      <c r="AE40" s="224"/>
      <c r="AF40" s="48">
        <f t="shared" ref="AF40" si="28">+AD40</f>
        <v>0.14399999999999999</v>
      </c>
      <c r="AG40" s="224"/>
      <c r="AH40" s="50">
        <f>IFERROR(IF(AND(W39="Impacto",W40="Impacto"),(AH39-(+AH39*Z40)),IF(W40="Impacto",(P39-(+P39*Z40)),IF(W40="Probabilidad",AH39,""))),"")</f>
        <v>0.6</v>
      </c>
      <c r="AI40" s="226"/>
      <c r="AJ40" s="228"/>
      <c r="AK40" s="4"/>
      <c r="AL40" s="157" t="s">
        <v>204</v>
      </c>
      <c r="AM40" s="8" t="s">
        <v>1974</v>
      </c>
      <c r="AN40" s="8" t="s">
        <v>1517</v>
      </c>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57" t="s">
        <v>98</v>
      </c>
      <c r="S41" s="131" t="s">
        <v>1975</v>
      </c>
      <c r="T41" s="131" t="s">
        <v>1976</v>
      </c>
      <c r="U41" s="131" t="s">
        <v>1977</v>
      </c>
      <c r="V41" s="135" t="str">
        <f t="shared" si="22"/>
        <v>El Comandante del Batallón en coordinación con el Ejecutivo y Segundo Comandante BASAN verifica
mensualmente el cumplimiento de los parámetros establecidos en la directiva No. 00000050 de 2021 planeamiento logístico ,  correspondiente a la ejecución de los recursos asignados para el personal militar en tratamiento,  con el propósito de identificar las necesidades y seguimiento a las 5 capacidades logísticas, en caso de no realizar la actividad se programa para realizar el siguiente mes informando al comando superior, dejando como evidencia las actas de reunión de radar de transparencia.</v>
      </c>
      <c r="W41" s="47" t="str">
        <f t="shared" si="7"/>
        <v>Probabilidad</v>
      </c>
      <c r="X41" s="136" t="s">
        <v>53</v>
      </c>
      <c r="Y41" s="136" t="s">
        <v>54</v>
      </c>
      <c r="Z41" s="48" t="str">
        <f>IF(AND(X41="Preventivo",Y41="Automático"),"50%",IF(AND(X41="Preventivo",Y41="Manual"),"40%",IF(AND(X41="Detectivo",Y41="Automático"),"40%",IF(AND(X41="Detectivo",Y41="Manual"),"30%",IF(AND(X41="Correctivo",Y41="Automático"),"35%",IF(AND(X41="Correctivo",Y41="Manual"),"25%",""))))))</f>
        <v>40%</v>
      </c>
      <c r="AA41" s="136" t="s">
        <v>55</v>
      </c>
      <c r="AB41" s="136" t="s">
        <v>56</v>
      </c>
      <c r="AC41" s="136" t="s">
        <v>57</v>
      </c>
      <c r="AD41" s="49">
        <f t="shared" si="27"/>
        <v>8.6399999999999991E-2</v>
      </c>
      <c r="AE41" s="224"/>
      <c r="AF41" s="48">
        <f>+AD41</f>
        <v>8.6399999999999991E-2</v>
      </c>
      <c r="AG41" s="224"/>
      <c r="AH41" s="50">
        <f>IFERROR(IF(AND(W39="Impacto",W40="Impacto",W41="Impacto"),(AH40-(+AH40*Z41)),IF(W41="Impacto",(P39-(+P39*Z41)),IF(W41="Probabilidad",AH40,""))),"")</f>
        <v>0.6</v>
      </c>
      <c r="AI41" s="226"/>
      <c r="AJ41" s="228"/>
      <c r="AK41" s="4"/>
      <c r="AL41" s="130"/>
      <c r="AM41" s="158"/>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57" t="s">
        <v>99</v>
      </c>
      <c r="S42" s="131" t="s">
        <v>1522</v>
      </c>
      <c r="T42" s="131" t="s">
        <v>1523</v>
      </c>
      <c r="U42" s="131" t="s">
        <v>1524</v>
      </c>
      <c r="V42" s="135" t="str">
        <f t="shared" si="22"/>
        <v>El Comandante del Batallón con el soporte jurídico y asistencial  verifica trimestralmente  las novedades generadas en la prestación del servicio y sus posibles causas con el fin de que se justifique la inconformidad presentada respecto a los servicios ofrecidos al interior de la Unidad, en caso de no realizar la actividad se programa para realizar el siguiente mes informando al comando superior, dejando como evidencia la verificación de novedades y posibles causa en un informe de novedades.</v>
      </c>
      <c r="W42" s="47" t="s">
        <v>329</v>
      </c>
      <c r="X42" s="136" t="s">
        <v>53</v>
      </c>
      <c r="Y42" s="136" t="s">
        <v>54</v>
      </c>
      <c r="Z42" s="48"/>
      <c r="AA42" s="136" t="s">
        <v>55</v>
      </c>
      <c r="AB42" s="136"/>
      <c r="AC42" s="136"/>
      <c r="AD42" s="49"/>
      <c r="AE42" s="224"/>
      <c r="AF42" s="48">
        <f t="shared" ref="AF42" si="29">+AD42</f>
        <v>0</v>
      </c>
      <c r="AG42" s="224"/>
      <c r="AH42" s="50">
        <f>IFERROR(IF(AND(W41="Impacto",W42="Impacto"),(AH41-(+AH41*Z42)),IF(W42="Impacto",(P39-(+P39*Z42)),IF(W42="Probabilidad",AH41,""))),"")</f>
        <v>0.6</v>
      </c>
      <c r="AI42" s="226"/>
      <c r="AJ42" s="228"/>
      <c r="AK42" s="4"/>
      <c r="AL42" s="130"/>
      <c r="AM42" s="134"/>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22"/>
        <v xml:space="preserve">  </v>
      </c>
      <c r="W43" s="47" t="str">
        <f t="shared" ref="W43:W44" si="30">IF(OR(X43="Preventivo",X43="Detectivo"),"Probabilidad",IF(X43="Correctivo","Impacto",""))</f>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7"/>
        <v/>
      </c>
      <c r="AE43" s="224"/>
      <c r="AF43" s="48" t="str">
        <f>+AD43</f>
        <v/>
      </c>
      <c r="AG43" s="224"/>
      <c r="AH43" s="50" t="str">
        <f>IFERROR(IF(AND(W42="Impacto",W43="Impacto"),(AH42-(+AH42*Z43)),IF(W43="Impacto",(P39-(+P39*Z43)),IF(W43="Probabilidad",AH42,""))),"")</f>
        <v/>
      </c>
      <c r="AI43" s="226"/>
      <c r="AJ43" s="228"/>
      <c r="AK43" s="4"/>
      <c r="AL43" s="130"/>
      <c r="AM43" s="134"/>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22"/>
        <v xml:space="preserve">  </v>
      </c>
      <c r="W44" s="47" t="str">
        <f t="shared" si="30"/>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7"/>
        <v/>
      </c>
      <c r="AE44" s="224"/>
      <c r="AF44" s="48" t="str">
        <f>+AD44</f>
        <v/>
      </c>
      <c r="AG44" s="224"/>
      <c r="AH44" s="50" t="str">
        <f>IFERROR(IF(AND(W42="Impacto",W43="Impacto",W44="Impacto"),(AH43-(+AH43*Z44)),IF(W44="Impacto",(P39-(+P39*Z44)),IF(W44="Probabilidad",AH43,""))),"")</f>
        <v/>
      </c>
      <c r="AI44" s="226"/>
      <c r="AJ44" s="228"/>
      <c r="AK44" s="4"/>
      <c r="AL44" s="130"/>
      <c r="AM44" s="134"/>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22"/>
        <v xml:space="preserve">  </v>
      </c>
      <c r="W45" s="47" t="str">
        <f t="shared" si="7"/>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7"/>
        <v/>
      </c>
      <c r="AE45" s="224"/>
      <c r="AF45" s="48" t="str">
        <f>+AD45</f>
        <v/>
      </c>
      <c r="AG45" s="224"/>
      <c r="AH45" s="50" t="str">
        <f>IFERROR(IF(AND(W42="Impacto",W43="Impacto",W44="Impacto",W45="Impacto"),(AH44-(+AH44*Z45)),IF(W45="Impacto",(P39-(+P39*Z45)),IF(W45="Probabilidad",AH44,""))),"")</f>
        <v/>
      </c>
      <c r="AI45" s="226"/>
      <c r="AJ45" s="228"/>
      <c r="AK45" s="4"/>
      <c r="AL45" s="159"/>
      <c r="AM45" s="160"/>
      <c r="AN45" s="161"/>
      <c r="AO45" s="446"/>
      <c r="AP45" s="345"/>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t="s">
        <v>75</v>
      </c>
      <c r="D46" s="220" t="s">
        <v>340</v>
      </c>
      <c r="E46" s="229" t="s">
        <v>323</v>
      </c>
      <c r="F46" s="220" t="s">
        <v>241</v>
      </c>
      <c r="G46" s="220" t="s">
        <v>242</v>
      </c>
      <c r="H46" s="231" t="str">
        <f t="shared" ref="H46" si="31">+CONCATENATE(E46," ",F46," ",G46)</f>
        <v>Posibilidad de afectación económica  que por acción u omisión de los almacenistas se  genere perdidas o desviación del material reservado y/o no reservado en custodia debido a solicitar o recibir dadivas para beneficio propio o de terceros.</v>
      </c>
      <c r="I46" s="232" t="s">
        <v>341</v>
      </c>
      <c r="J46" s="218">
        <v>104</v>
      </c>
      <c r="K46" s="310" t="str">
        <f>IF(J46&lt;=0,"",IF(J46&lt;=3,"Muy Baja",IF(J46&lt;=34,"Baja",IF(J46&lt;=600,"Media",IF(J46&lt;=6000,"Alta","Muy Alta")))))</f>
        <v>Media</v>
      </c>
      <c r="L46" s="306">
        <f>IF(K46="","",IF(K46="Muy Baja",0.2,IF(K46="Baja",0.4,IF(K46="Media",0.6,IF(K46="Alta",0.8,IF(K46="Muy Alta",1,))))))</f>
        <v>0.6</v>
      </c>
      <c r="M46" s="314" t="s">
        <v>381</v>
      </c>
      <c r="N46" s="304" t="str">
        <f>IF(NOT(ISERROR(MATCH(M46,'[45]Tabla Impacto'!$B$222:$B$224,0))),'[45]Tabla Impacto'!$F$224,M46)</f>
        <v xml:space="preserve">     Mayor a 500 SMLMV </v>
      </c>
      <c r="O46" s="310" t="str">
        <f>IF(OR(N46='[45]Tabla Impacto'!$C$12,N46='[45]Tabla Impacto'!$D$12),"Leve",IF(OR(N46='[45]Tabla Impacto'!$C$13,N46='[45]Tabla Impacto'!$D$13),"Menor",IF(OR(N46='[45]Tabla Impacto'!$C$14,N46='[45]Tabla Impacto'!$D$14),"Moderado",IF(OR(N46='[45]Tabla Impacto'!$C$15,N46='[45]Tabla Impacto'!$D$15),"Mayor",IF(OR(N46='[45]Tabla Impacto'!$C$16,N46='[45]Tabla Impacto'!$D$16),"Catastrófico","")))))</f>
        <v>Catastrófico</v>
      </c>
      <c r="P46" s="306">
        <f>IF(O46="","",IF(O46="Leve",0.2,IF(O46="Menor",0.4,IF(O46="Moderado",0.6,IF(O46="Mayor",0.8,IF(O46="Catastrófico",1,))))))</f>
        <v>1</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Extremo</v>
      </c>
      <c r="R46" s="130">
        <v>1</v>
      </c>
      <c r="S46" s="162" t="s">
        <v>282</v>
      </c>
      <c r="T46" s="162" t="s">
        <v>243</v>
      </c>
      <c r="U46" s="162" t="s">
        <v>1525</v>
      </c>
      <c r="V46" s="135" t="str">
        <f>+CONCATENATE(S46," ",T46," ",U46)</f>
        <v>Oficial de operaciones logísticas u oficial de administración logística o quien haga sus veces (DIV 1-8, DAVAA, DIVFE, BAABS2, BAABS3, COMOL1, COMOL2, COMOL3, BASPC21, CEDOC, COREC, CAOCC)  Verifica mensualmente el consolidado de los movimientos diarios en el sistema SAP de los almacenes, de acuerdo a  manual de procedimientos administrativos y financieros para el manejo de bienes del Ministerio de Defensa Nacional (FP-M-003) con el fin de garantizar la trazabilidad de los movimientos en el sistema. En caso de no realizar la verificación se deberá justificar el incumplimiento, dejando como evidencia documental de la verificación un informe.</v>
      </c>
      <c r="W46" s="47" t="str">
        <f t="shared" si="7"/>
        <v>Probabilidad</v>
      </c>
      <c r="X46" s="136" t="s">
        <v>53</v>
      </c>
      <c r="Y46" s="136" t="s">
        <v>54</v>
      </c>
      <c r="Z46" s="48" t="str">
        <f>IF(AND(X46="Preventivo",Y46="Automático"),"50%",IF(AND(X46="Preventivo",Y46="Manual"),"40%",IF(AND(X46="Detectivo",Y46="Automático"),"40%",IF(AND(X46="Detectivo",Y46="Manual"),"30%",IF(AND(X46="Correctivo",Y46="Automático"),"35%",IF(AND(X46="Correctivo",Y46="Manual"),"25%",""))))))</f>
        <v>40%</v>
      </c>
      <c r="AA46" s="136" t="s">
        <v>55</v>
      </c>
      <c r="AB46" s="136" t="s">
        <v>56</v>
      </c>
      <c r="AC46" s="136" t="s">
        <v>57</v>
      </c>
      <c r="AD46" s="49">
        <f>IFERROR(IF(W46="Probabilidad",(L46-(+L46*Z46)),IF(W46="Impacto",L46,"")),"")</f>
        <v>0.36</v>
      </c>
      <c r="AE46" s="224" t="str">
        <f>IFERROR(LOOKUP(LOOKUP(2,1/(AD46:AD52&lt;&gt;""),AD46:AD52),'[45]Opciones Tratamiento'!$I$2:$I$6,'[45]Opciones Tratamiento'!$J$2:$J$6),"")</f>
        <v>Muy Baja</v>
      </c>
      <c r="AF46" s="48">
        <f>+AD46</f>
        <v>0.36</v>
      </c>
      <c r="AG46" s="224" t="str">
        <f>IFERROR(LOOKUP(LOOKUP(2,1/(AH46:AH52&lt;&gt;""),AH46:AH52),'[45]Opciones Tratamiento'!L2:M6),"")</f>
        <v>Catastrófico</v>
      </c>
      <c r="AH46" s="50">
        <f>IFERROR(IF(W46="Impacto",(P46-(+P46*Z46)),IF(W46="Probabilidad",P46,"")),"")</f>
        <v>1</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Extremo</v>
      </c>
      <c r="AJ46" s="228"/>
      <c r="AK46" s="4"/>
      <c r="AL46" s="130" t="s">
        <v>479</v>
      </c>
      <c r="AM46" s="131" t="s">
        <v>1526</v>
      </c>
      <c r="AN46" s="131" t="s">
        <v>1527</v>
      </c>
      <c r="AO46" s="219"/>
      <c r="AP46" s="447"/>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21"/>
      <c r="G47" s="221"/>
      <c r="H47" s="231"/>
      <c r="I47" s="233"/>
      <c r="J47" s="219"/>
      <c r="K47" s="310"/>
      <c r="L47" s="306"/>
      <c r="M47" s="308"/>
      <c r="N47" s="304"/>
      <c r="O47" s="310"/>
      <c r="P47" s="306"/>
      <c r="Q47" s="312"/>
      <c r="R47" s="130">
        <v>2</v>
      </c>
      <c r="S47" s="162" t="s">
        <v>244</v>
      </c>
      <c r="T47" s="162" t="s">
        <v>283</v>
      </c>
      <c r="U47" s="162" t="s">
        <v>1528</v>
      </c>
      <c r="V47" s="135" t="str">
        <f>+CONCATENATE(S47," ",T47," ",U47)</f>
        <v>Jefes de Estado Mayor (DIV 1-8, DAVAA, DIVFE, BAABS2, BAABS3, COMOL1, COMOL2, COMOL3, BASPC21, CEDOC, COREC, CAOCC) verifica mensualmente en las reuniones administrativas  los consolidados de los planes de material asignados a sus unidades mediante el sistema SAP acuerdo a  manual de procedimientos administrativos y financieros para el manejo de bienes del Ministerio de Defensa Nacional (FP-M-003) con el fin de garantizar la entrega del material a las unidades, evitando la pérdida o desviación del material reservado y/o no reservado e custodia. En caso de encontrar novedades las unidades debe de realizar un informe al oficial de operaciones logísticas con la justificación,  dejando como soporte de la verificación  el Acta de Reunión.</v>
      </c>
      <c r="W47" s="47" t="str">
        <f t="shared" si="7"/>
        <v>Probabilidad</v>
      </c>
      <c r="X47" s="136" t="s">
        <v>53</v>
      </c>
      <c r="Y47" s="136" t="s">
        <v>54</v>
      </c>
      <c r="Z47" s="48" t="str">
        <f t="shared" ref="Z47" si="32">IF(AND(X47="Preventivo",Y47="Automático"),"50%",IF(AND(X47="Preventivo",Y47="Manual"),"40%",IF(AND(X47="Detectivo",Y47="Automático"),"40%",IF(AND(X47="Detectivo",Y47="Manual"),"30%",IF(AND(X47="Correctivo",Y47="Automático"),"35%",IF(AND(X47="Correctivo",Y47="Manual"),"25%",""))))))</f>
        <v>40%</v>
      </c>
      <c r="AA47" s="136" t="s">
        <v>55</v>
      </c>
      <c r="AB47" s="136" t="s">
        <v>56</v>
      </c>
      <c r="AC47" s="136" t="s">
        <v>57</v>
      </c>
      <c r="AD47" s="49">
        <f t="shared" ref="AD47:AD52" si="33">IFERROR(IF(AND(W46="Probabilidad",W47="Probabilidad"),(AF46-(+AF46*Z47)),IF(W47="Probabilidad",(L46-(+L46*Z47)),IF(W47="Impacto",AF46,""))),"")</f>
        <v>0.216</v>
      </c>
      <c r="AE47" s="224"/>
      <c r="AF47" s="48">
        <f t="shared" ref="AF47" si="34">+AD47</f>
        <v>0.216</v>
      </c>
      <c r="AG47" s="224"/>
      <c r="AH47" s="50">
        <f>IFERROR(IF(AND(W46="Impacto",W47="Impacto"),(AH46-(+AH46*Z47)),IF(W47="Impacto",(P46-(+P46*Z47)),IF(W47="Probabilidad",AH46,""))),"")</f>
        <v>1</v>
      </c>
      <c r="AI47" s="226"/>
      <c r="AJ47" s="228"/>
      <c r="AK47" s="4"/>
      <c r="AL47" s="130">
        <v>2</v>
      </c>
      <c r="AM47" s="131" t="s">
        <v>1529</v>
      </c>
      <c r="AN47" s="131" t="s">
        <v>1527</v>
      </c>
      <c r="AO47" s="219"/>
      <c r="AP47" s="447"/>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21"/>
      <c r="G48" s="221"/>
      <c r="H48" s="231"/>
      <c r="I48" s="233"/>
      <c r="J48" s="219"/>
      <c r="K48" s="310"/>
      <c r="L48" s="306"/>
      <c r="M48" s="308"/>
      <c r="N48" s="304"/>
      <c r="O48" s="310"/>
      <c r="P48" s="306"/>
      <c r="Q48" s="312"/>
      <c r="R48" s="137">
        <v>3</v>
      </c>
      <c r="S48" s="132" t="s">
        <v>137</v>
      </c>
      <c r="T48" s="132" t="s">
        <v>1530</v>
      </c>
      <c r="U48" s="132" t="s">
        <v>284</v>
      </c>
      <c r="V48" s="138" t="str">
        <f t="shared" ref="V48:V52" si="35">+CONCATENATE(S48," ",T48," ",U48)</f>
        <v xml:space="preserve"> El Oficial de Operaciones
 Logísticas BAINT verifica  mensualmente
la producción  y la entrega de producto terminado de acuerdo al procedimiento P-JEMGF-COLOG-284 "Producción de material de intendencia"
 con el fin de realizar la distribución del producto terminado según la necesidad generada en el plan de abastecimiento de la vigencia.  En caso de presentarse incumplimientos en la producción debe realizar un informe dirigido al oficial de Operaciones Logísticas indicando la novedad. dejando como soporte documental de la verificación el Acta de entrega de producto terminado.</v>
      </c>
      <c r="W48" s="47" t="str">
        <f t="shared" si="7"/>
        <v>Probabilidad</v>
      </c>
      <c r="X48" s="136" t="s">
        <v>53</v>
      </c>
      <c r="Y48" s="136" t="s">
        <v>54</v>
      </c>
      <c r="Z48" s="48" t="str">
        <f>IF(AND(X48="Preventivo",Y48="Automático"),"50%",IF(AND(X48="Preventivo",Y48="Manual"),"40%",IF(AND(X48="Detectivo",Y48="Automático"),"40%",IF(AND(X48="Detectivo",Y48="Manual"),"30%",IF(AND(X48="Correctivo",Y48="Automático"),"35%",IF(AND(X48="Correctivo",Y48="Manual"),"25%",""))))))</f>
        <v>40%</v>
      </c>
      <c r="AA48" s="136" t="s">
        <v>55</v>
      </c>
      <c r="AB48" s="136" t="s">
        <v>56</v>
      </c>
      <c r="AC48" s="136" t="s">
        <v>57</v>
      </c>
      <c r="AD48" s="49">
        <f t="shared" si="33"/>
        <v>0.12959999999999999</v>
      </c>
      <c r="AE48" s="224"/>
      <c r="AF48" s="48">
        <f>+AD48</f>
        <v>0.12959999999999999</v>
      </c>
      <c r="AG48" s="224"/>
      <c r="AH48" s="50">
        <f>IFERROR(IF(AND(W46="Impacto",W47="Impacto",W48="Impacto"),(AH47-(+AH47*Z48)),IF(W48="Impacto",(P46-(+P46*Z48)),IF(W48="Probabilidad",AH47,""))),"")</f>
        <v>1</v>
      </c>
      <c r="AI48" s="226"/>
      <c r="AJ48" s="228"/>
      <c r="AK48" s="4"/>
      <c r="AL48" s="130">
        <v>3</v>
      </c>
      <c r="AM48" s="131" t="s">
        <v>1531</v>
      </c>
      <c r="AN48" s="131" t="s">
        <v>1527</v>
      </c>
      <c r="AO48" s="219"/>
      <c r="AP48" s="447"/>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21"/>
      <c r="G49" s="221"/>
      <c r="H49" s="231"/>
      <c r="I49" s="233"/>
      <c r="J49" s="219"/>
      <c r="K49" s="310"/>
      <c r="L49" s="306"/>
      <c r="M49" s="308"/>
      <c r="N49" s="304"/>
      <c r="O49" s="310"/>
      <c r="P49" s="306"/>
      <c r="Q49" s="312"/>
      <c r="R49" s="130">
        <v>4</v>
      </c>
      <c r="S49" s="131" t="s">
        <v>1532</v>
      </c>
      <c r="T49" s="131" t="s">
        <v>1533</v>
      </c>
      <c r="U49" s="131" t="s">
        <v>1534</v>
      </c>
      <c r="V49" s="135" t="str">
        <f t="shared" si="35"/>
        <v>El Oficial Operaciones Logísticas u oficial de administración y logística o quien haga sus veces (DAVAA, DIVFE, BAABS2, BAABS3, COMOL1, COMOL2, COMOL3, BASPC21, CEDOC, COREC, CAOCC) verifica mensualmente  en  los diferentes almacenes, la trazabilidad entre el material físico vs. Material SAP de acuerdo al manual de procedimientos administrativos y financieros para el manejo de bienes del Ministerio de Defensa Nacional (FP-M003) con el fin de garantizar que todo el inventario que se encuentre físico coincida con el registrado en el sistema SAP. En caso de no realizar la verificación, se deberá justificar mediante un informe, dejando como evidencia un informe de revistas selectivas</v>
      </c>
      <c r="W49" s="47" t="str">
        <f t="shared" si="7"/>
        <v>Probabilidad</v>
      </c>
      <c r="X49" s="136" t="s">
        <v>53</v>
      </c>
      <c r="Y49" s="136" t="s">
        <v>54</v>
      </c>
      <c r="Z49" s="48" t="str">
        <f t="shared" ref="Z49" si="36">IF(AND(X49="Preventivo",Y49="Automático"),"50%",IF(AND(X49="Preventivo",Y49="Manual"),"40%",IF(AND(X49="Detectivo",Y49="Automático"),"40%",IF(AND(X49="Detectivo",Y49="Manual"),"30%",IF(AND(X49="Correctivo",Y49="Automático"),"35%",IF(AND(X49="Correctivo",Y49="Manual"),"25%",""))))))</f>
        <v>40%</v>
      </c>
      <c r="AA49" s="136" t="s">
        <v>55</v>
      </c>
      <c r="AB49" s="136" t="s">
        <v>56</v>
      </c>
      <c r="AC49" s="136" t="s">
        <v>57</v>
      </c>
      <c r="AD49" s="49">
        <f t="shared" si="33"/>
        <v>7.7759999999999996E-2</v>
      </c>
      <c r="AE49" s="224"/>
      <c r="AF49" s="48">
        <f t="shared" ref="AF49" si="37">+AD49</f>
        <v>7.7759999999999996E-2</v>
      </c>
      <c r="AG49" s="224"/>
      <c r="AH49" s="50">
        <f>IFERROR(IF(AND(W48="Impacto",W49="Impacto"),(AH48-(+AH48*Z49)),IF(W49="Impacto",(P46-(+P46*Z49)),IF(W49="Probabilidad",AH48,""))),"")</f>
        <v>1</v>
      </c>
      <c r="AI49" s="226"/>
      <c r="AJ49" s="228"/>
      <c r="AK49" s="4"/>
      <c r="AL49" s="130">
        <v>4</v>
      </c>
      <c r="AM49" s="131" t="s">
        <v>1535</v>
      </c>
      <c r="AN49" s="131" t="s">
        <v>1527</v>
      </c>
      <c r="AO49" s="219"/>
      <c r="AP49" s="447"/>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21"/>
      <c r="G50" s="221"/>
      <c r="H50" s="231"/>
      <c r="I50" s="233"/>
      <c r="J50" s="219"/>
      <c r="K50" s="310"/>
      <c r="L50" s="306"/>
      <c r="M50" s="308"/>
      <c r="N50" s="304"/>
      <c r="O50" s="310"/>
      <c r="P50" s="306"/>
      <c r="Q50" s="312"/>
      <c r="R50" s="130"/>
      <c r="S50" s="52"/>
      <c r="T50" s="52"/>
      <c r="U50" s="52"/>
      <c r="V50" s="135" t="str">
        <f t="shared" si="35"/>
        <v xml:space="preserve">  </v>
      </c>
      <c r="W50" s="47" t="str">
        <f t="shared" si="7"/>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3"/>
        <v/>
      </c>
      <c r="AE50" s="224"/>
      <c r="AF50" s="48" t="str">
        <f>+AD50</f>
        <v/>
      </c>
      <c r="AG50" s="224"/>
      <c r="AH50" s="50" t="str">
        <f>IFERROR(IF(AND(W49="Impacto",W50="Impacto"),(AH49-(+AH49*Z50)),IF(W50="Impacto",(P46-(+P46*Z50)),IF(W50="Probabilidad",AH49,""))),"")</f>
        <v/>
      </c>
      <c r="AI50" s="226"/>
      <c r="AJ50" s="228"/>
      <c r="AK50" s="4"/>
      <c r="AL50" s="130">
        <v>5</v>
      </c>
      <c r="AM50" s="131" t="s">
        <v>1536</v>
      </c>
      <c r="AN50" s="131" t="s">
        <v>1527</v>
      </c>
      <c r="AO50" s="219"/>
      <c r="AP50" s="447"/>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21"/>
      <c r="G51" s="221"/>
      <c r="H51" s="231"/>
      <c r="I51" s="233"/>
      <c r="J51" s="219"/>
      <c r="K51" s="310"/>
      <c r="L51" s="306"/>
      <c r="M51" s="308"/>
      <c r="N51" s="304"/>
      <c r="O51" s="310"/>
      <c r="P51" s="306"/>
      <c r="Q51" s="312"/>
      <c r="R51" s="130"/>
      <c r="S51" s="52"/>
      <c r="T51" s="52"/>
      <c r="U51" s="52"/>
      <c r="V51" s="135" t="str">
        <f t="shared" si="35"/>
        <v xml:space="preserve">  </v>
      </c>
      <c r="W51" s="47" t="str">
        <f t="shared" si="7"/>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3"/>
        <v/>
      </c>
      <c r="AE51" s="224"/>
      <c r="AF51" s="48" t="str">
        <f>+AD51</f>
        <v/>
      </c>
      <c r="AG51" s="224"/>
      <c r="AH51" s="50" t="str">
        <f>IFERROR(IF(AND(W49="Impacto",W50="Impacto",W51="Impacto"),(AH50-(+AH50*Z51)),IF(W51="Impacto",(P46-(+P46*Z51)),IF(W51="Probabilidad",AH50,""))),"")</f>
        <v/>
      </c>
      <c r="AI51" s="226"/>
      <c r="AJ51" s="228"/>
      <c r="AK51" s="4"/>
      <c r="AL51" s="130"/>
      <c r="AM51" s="134"/>
      <c r="AN51" s="52"/>
      <c r="AO51" s="219"/>
      <c r="AP51" s="447"/>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21"/>
      <c r="G52" s="221"/>
      <c r="H52" s="231"/>
      <c r="I52" s="234"/>
      <c r="J52" s="219"/>
      <c r="K52" s="310"/>
      <c r="L52" s="306"/>
      <c r="M52" s="303"/>
      <c r="N52" s="304"/>
      <c r="O52" s="310"/>
      <c r="P52" s="306"/>
      <c r="Q52" s="312"/>
      <c r="R52" s="130"/>
      <c r="S52" s="52"/>
      <c r="T52" s="52"/>
      <c r="U52" s="52"/>
      <c r="V52" s="135" t="str">
        <f t="shared" si="35"/>
        <v xml:space="preserve">  </v>
      </c>
      <c r="W52" s="47" t="str">
        <f t="shared" si="7"/>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3"/>
        <v/>
      </c>
      <c r="AE52" s="224"/>
      <c r="AF52" s="48" t="str">
        <f>+AD52</f>
        <v/>
      </c>
      <c r="AG52" s="224"/>
      <c r="AH52" s="50" t="str">
        <f>IFERROR(IF(AND(W49="Impacto",W50="Impacto",W51="Impacto",W52="Impacto"),(AH51-(+AH51*Z52)),IF(W52="Impacto",(P46-(+P46*Z52)),IF(W52="Probabilidad",AH51,""))),"")</f>
        <v/>
      </c>
      <c r="AI52" s="226"/>
      <c r="AJ52" s="228"/>
      <c r="AK52" s="4"/>
      <c r="AL52" s="130"/>
      <c r="AM52" s="134"/>
      <c r="AN52" s="52"/>
      <c r="AO52" s="219"/>
      <c r="AP52" s="447"/>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t="s">
        <v>75</v>
      </c>
      <c r="D53" s="220" t="s">
        <v>340</v>
      </c>
      <c r="E53" s="229" t="s">
        <v>323</v>
      </c>
      <c r="F53" s="230" t="s">
        <v>2075</v>
      </c>
      <c r="G53" s="230" t="s">
        <v>1537</v>
      </c>
      <c r="H53" s="231" t="str">
        <f t="shared" ref="H53" si="38">+CONCATENATE(E53," ",F53," ",G53)</f>
        <v>Posibilidad de afectación económica  por corrupción  se  genere pérdidas o desviación del material reservado y/o no reservado en custodia de los almacenistas a causa de obtener un beneficio propio o para un tercero.</v>
      </c>
      <c r="I53" s="232" t="s">
        <v>341</v>
      </c>
      <c r="J53" s="219">
        <v>468</v>
      </c>
      <c r="K53" s="310" t="str">
        <f>IF(J53&lt;=0,"",IF(J53&lt;=3,"Muy Baja",IF(J53&lt;=34,"Baja",IF(J53&lt;=600,"Media",IF(J53&lt;=6000,"Alta","Muy Alta")))))</f>
        <v>Media</v>
      </c>
      <c r="L53" s="306">
        <f>IF(K53="","",IF(K53="Muy Baja",0.2,IF(K53="Baja",0.4,IF(K53="Media",0.6,IF(K53="Alta",0.8,IF(K53="Muy Alta",1,))))))</f>
        <v>0.6</v>
      </c>
      <c r="M53" s="314" t="s">
        <v>326</v>
      </c>
      <c r="N53" s="304" t="str">
        <f>IF(NOT(ISERROR(MATCH(M53,'[45]Tabla Impacto'!$B$222:$B$224,0))),'[45]Tabla Impacto'!$F$224,M53)</f>
        <v xml:space="preserve">     Entre 100 y 500 SMLMV </v>
      </c>
      <c r="O53" s="310" t="str">
        <f>IF(OR(N53='[45]Tabla Impacto'!$C$12,N53='[45]Tabla Impacto'!$D$12),"Leve",IF(OR(N53='[45]Tabla Impacto'!$C$13,N53='[45]Tabla Impacto'!$D$13),"Menor",IF(OR(N53='[45]Tabla Impacto'!$C$14,N53='[45]Tabla Impacto'!$D$14),"Moderado",IF(OR(N53='[45]Tabla Impacto'!$C$15,N53='[45]Tabla Impacto'!$D$15),"Mayor",IF(OR(N53='[45]Tabla Impacto'!$C$16,N53='[45]Tabla Impacto'!$D$16),"Catastrófico","")))))</f>
        <v>Mayor</v>
      </c>
      <c r="P53" s="306">
        <f>IF(O53="","",IF(O53="Leve",0.2,IF(O53="Menor",0.4,IF(O53="Moderado",0.6,IF(O53="Mayor",0.8,IF(O53="Catastrófico",1,))))))</f>
        <v>0.8</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Alto</v>
      </c>
      <c r="R53" s="130" t="s">
        <v>94</v>
      </c>
      <c r="S53" s="132" t="s">
        <v>1978</v>
      </c>
      <c r="T53" s="132" t="s">
        <v>243</v>
      </c>
      <c r="U53" s="132" t="s">
        <v>1979</v>
      </c>
      <c r="V53" s="135" t="s">
        <v>1980</v>
      </c>
      <c r="W53" s="47" t="s">
        <v>329</v>
      </c>
      <c r="X53" s="136" t="s">
        <v>53</v>
      </c>
      <c r="Y53" s="136" t="s">
        <v>54</v>
      </c>
      <c r="Z53" s="48" t="str">
        <f>IF(AND(X53="Preventivo",Y53="Automático"),"50%",IF(AND(X53="Preventivo",Y53="Manual"),"40%",IF(AND(X53="Detectivo",Y53="Automático"),"40%",IF(AND(X53="Detectivo",Y53="Manual"),"30%",IF(AND(X53="Correctivo",Y53="Automático"),"35%",IF(AND(X53="Correctivo",Y53="Manual"),"25%",""))))))</f>
        <v>40%</v>
      </c>
      <c r="AA53" s="136" t="s">
        <v>55</v>
      </c>
      <c r="AB53" s="136" t="s">
        <v>56</v>
      </c>
      <c r="AC53" s="136" t="s">
        <v>57</v>
      </c>
      <c r="AD53" s="49">
        <f>IFERROR(IF(W53="Probabilidad",(L53-(+L53*Z53)),IF(W53="Impacto",L53,"")),"")</f>
        <v>0.36</v>
      </c>
      <c r="AE53" s="224" t="str">
        <f>IFERROR(LOOKUP(LOOKUP(2,1/(AD53:AD59&lt;&gt;""),AD53:AD59),'[45]Opciones Tratamiento'!$I$2:$I$6,'[45]Opciones Tratamiento'!$J$2:$J$6),"")</f>
        <v>Muy Baja</v>
      </c>
      <c r="AF53" s="48">
        <f>+AD53</f>
        <v>0.36</v>
      </c>
      <c r="AG53" s="224" t="str">
        <f>IFERROR(LOOKUP(LOOKUP(2,1/(AH53:AH59&lt;&gt;""),AH53:AH59),'[45]Opciones Tratamiento'!L2:M6),"")</f>
        <v>Mayor</v>
      </c>
      <c r="AH53" s="50">
        <f>IFERROR(IF(W53="Impacto",(P53-(+P53*Z53)),IF(W53="Probabilidad",P53,"")),"")</f>
        <v>0.8</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Alto</v>
      </c>
      <c r="AJ53" s="228"/>
      <c r="AK53" s="4"/>
      <c r="AL53" s="137"/>
      <c r="AM53" s="133"/>
      <c r="AN53" s="164"/>
      <c r="AO53" s="218"/>
      <c r="AP53" s="345"/>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8"/>
      <c r="N54" s="304"/>
      <c r="O54" s="310"/>
      <c r="P54" s="306"/>
      <c r="Q54" s="312"/>
      <c r="R54" s="157" t="s">
        <v>96</v>
      </c>
      <c r="S54" s="131" t="s">
        <v>1538</v>
      </c>
      <c r="T54" s="131" t="s">
        <v>1539</v>
      </c>
      <c r="U54" s="131" t="s">
        <v>1981</v>
      </c>
      <c r="V54" s="135" t="s">
        <v>1982</v>
      </c>
      <c r="W54" s="47" t="s">
        <v>329</v>
      </c>
      <c r="X54" s="136" t="s">
        <v>53</v>
      </c>
      <c r="Y54" s="136" t="s">
        <v>54</v>
      </c>
      <c r="Z54" s="48" t="str">
        <f t="shared" ref="Z54" si="39">IF(AND(X54="Preventivo",Y54="Automático"),"50%",IF(AND(X54="Preventivo",Y54="Manual"),"40%",IF(AND(X54="Detectivo",Y54="Automático"),"40%",IF(AND(X54="Detectivo",Y54="Manual"),"30%",IF(AND(X54="Correctivo",Y54="Automático"),"35%",IF(AND(X54="Correctivo",Y54="Manual"),"25%",""))))))</f>
        <v>40%</v>
      </c>
      <c r="AA54" s="136" t="s">
        <v>55</v>
      </c>
      <c r="AB54" s="136" t="s">
        <v>56</v>
      </c>
      <c r="AC54" s="136" t="s">
        <v>57</v>
      </c>
      <c r="AD54" s="49">
        <f t="shared" ref="AD54:AD59" si="40">IFERROR(IF(AND(W53="Probabilidad",W54="Probabilidad"),(AF53-(+AF53*Z54)),IF(W54="Probabilidad",(L53-(+L53*Z54)),IF(W54="Impacto",AF53,""))),"")</f>
        <v>0.216</v>
      </c>
      <c r="AE54" s="224"/>
      <c r="AF54" s="48">
        <f t="shared" ref="AF54" si="41">+AD54</f>
        <v>0.216</v>
      </c>
      <c r="AG54" s="224"/>
      <c r="AH54" s="50">
        <f>IFERROR(IF(AND(W53="Impacto",W54="Impacto"),(AH53-(+AH53*Z54)),IF(W54="Impacto",(P53-(+P53*Z54)),IF(W54="Probabilidad",AH53,""))),"")</f>
        <v>0.8</v>
      </c>
      <c r="AI54" s="226"/>
      <c r="AJ54" s="228"/>
      <c r="AK54" s="4"/>
      <c r="AL54" s="130"/>
      <c r="AM54" s="134"/>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8"/>
      <c r="N55" s="304"/>
      <c r="O55" s="310"/>
      <c r="P55" s="306"/>
      <c r="Q55" s="312"/>
      <c r="R55" s="157" t="s">
        <v>98</v>
      </c>
      <c r="S55" s="131" t="s">
        <v>1540</v>
      </c>
      <c r="T55" s="131" t="s">
        <v>1983</v>
      </c>
      <c r="U55" s="131" t="s">
        <v>1984</v>
      </c>
      <c r="V55" s="135" t="s">
        <v>1985</v>
      </c>
      <c r="W55" s="47" t="s">
        <v>329</v>
      </c>
      <c r="X55" s="136" t="s">
        <v>53</v>
      </c>
      <c r="Y55" s="136" t="s">
        <v>54</v>
      </c>
      <c r="Z55" s="48" t="str">
        <f>IF(AND(X55="Preventivo",Y55="Automático"),"50%",IF(AND(X55="Preventivo",Y55="Manual"),"40%",IF(AND(X55="Detectivo",Y55="Automático"),"40%",IF(AND(X55="Detectivo",Y55="Manual"),"30%",IF(AND(X55="Correctivo",Y55="Automático"),"35%",IF(AND(X55="Correctivo",Y55="Manual"),"25%",""))))))</f>
        <v>40%</v>
      </c>
      <c r="AA55" s="136" t="s">
        <v>55</v>
      </c>
      <c r="AB55" s="136" t="s">
        <v>56</v>
      </c>
      <c r="AC55" s="136" t="s">
        <v>57</v>
      </c>
      <c r="AD55" s="49">
        <f t="shared" si="40"/>
        <v>0.12959999999999999</v>
      </c>
      <c r="AE55" s="224"/>
      <c r="AF55" s="48">
        <f>+AD55</f>
        <v>0.12959999999999999</v>
      </c>
      <c r="AG55" s="224"/>
      <c r="AH55" s="50">
        <f>IFERROR(IF(AND(W53="Impacto",W54="Impacto",W55="Impacto"),(AH54-(+AH54*Z55)),IF(W55="Impacto",(P53-(+P53*Z55)),IF(W55="Probabilidad",AH54,""))),"")</f>
        <v>0.8</v>
      </c>
      <c r="AI55" s="226"/>
      <c r="AJ55" s="228"/>
      <c r="AK55" s="4"/>
      <c r="AL55" s="130"/>
      <c r="AM55" s="134"/>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ref="V56:V59" si="42">+CONCATENATE(S56," ",T56," ",U56)</f>
        <v xml:space="preserve">  </v>
      </c>
      <c r="W56" s="47" t="str">
        <f t="shared" ref="W56:W94" si="43">IF(OR(X56="Preventivo",X56="Detectivo"),"Probabilidad",IF(X56="Correctivo","Impacto",""))</f>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0"/>
        <v/>
      </c>
      <c r="AE56" s="224"/>
      <c r="AF56" s="48" t="str">
        <f t="shared" ref="AF56" si="45">+AD56</f>
        <v/>
      </c>
      <c r="AG56" s="224"/>
      <c r="AH56" s="50" t="str">
        <f>IFERROR(IF(AND(W55="Impacto",W56="Impacto"),(AH55-(+AH55*Z56)),IF(W56="Impacto",(P53-(+P53*Z56)),IF(W56="Probabilidad",AH55,""))),"")</f>
        <v/>
      </c>
      <c r="AI56" s="226"/>
      <c r="AJ56" s="228"/>
      <c r="AK56" s="4"/>
      <c r="AL56" s="130"/>
      <c r="AM56" s="134"/>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42"/>
        <v xml:space="preserve">  </v>
      </c>
      <c r="W57" s="47" t="str">
        <f t="shared" si="43"/>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0"/>
        <v/>
      </c>
      <c r="AE57" s="224"/>
      <c r="AF57" s="48" t="str">
        <f>+AD57</f>
        <v/>
      </c>
      <c r="AG57" s="224"/>
      <c r="AH57" s="50" t="str">
        <f>IFERROR(IF(AND(W56="Impacto",W57="Impacto"),(AH56-(+AH56*Z57)),IF(W57="Impacto",(P53-(+P53*Z57)),IF(W57="Probabilidad",AH56,""))),"")</f>
        <v/>
      </c>
      <c r="AI57" s="226"/>
      <c r="AJ57" s="228"/>
      <c r="AK57" s="4"/>
      <c r="AL57" s="130"/>
      <c r="AM57" s="134"/>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42"/>
        <v xml:space="preserve">  </v>
      </c>
      <c r="W58" s="47" t="str">
        <f t="shared" si="43"/>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0"/>
        <v/>
      </c>
      <c r="AE58" s="224"/>
      <c r="AF58" s="48" t="str">
        <f>+AD58</f>
        <v/>
      </c>
      <c r="AG58" s="224"/>
      <c r="AH58" s="50" t="str">
        <f>IFERROR(IF(AND(W56="Impacto",W57="Impacto",W58="Impacto"),(AH57-(+AH57*Z58)),IF(W58="Impacto",(P53-(+P53*Z58)),IF(W58="Probabilidad",AH57,""))),"")</f>
        <v/>
      </c>
      <c r="AI58" s="226"/>
      <c r="AJ58" s="228"/>
      <c r="AK58" s="4"/>
      <c r="AL58" s="130"/>
      <c r="AM58" s="134"/>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42"/>
        <v xml:space="preserve">  </v>
      </c>
      <c r="W59" s="47" t="str">
        <f t="shared" si="43"/>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0"/>
        <v/>
      </c>
      <c r="AE59" s="224"/>
      <c r="AF59" s="48" t="str">
        <f>+AD59</f>
        <v/>
      </c>
      <c r="AG59" s="224"/>
      <c r="AH59" s="50" t="str">
        <f>IFERROR(IF(AND(W56="Impacto",W57="Impacto",W58="Impacto",W59="Impacto"),(AH58-(+AH58*Z59)),IF(W59="Impacto",(P53-(+P53*Z59)),IF(W59="Probabilidad",AH58,""))),"")</f>
        <v/>
      </c>
      <c r="AI59" s="226"/>
      <c r="AJ59" s="228"/>
      <c r="AK59" s="4"/>
      <c r="AL59" s="130"/>
      <c r="AM59" s="134"/>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IF(NOT(ISERROR(MATCH(M60,'[45]Tabla Impacto'!$B$222:$B$224,0))),'[45]Tabla Impacto'!$F$224,M60)</f>
        <v>0</v>
      </c>
      <c r="O60" s="310" t="str">
        <f>IF(OR(N60='[45]Tabla Impacto'!$C$12,N60='[45]Tabla Impacto'!$D$12),"Leve",IF(OR(N60='[45]Tabla Impacto'!$C$13,N60='[45]Tabla Impacto'!$D$13),"Menor",IF(OR(N60='[45]Tabla Impacto'!$C$14,N60='[45]Tabla Impacto'!$D$14),"Moderado",IF(OR(N60='[45]Tabla Impacto'!$C$15,N60='[45]Tabla Impacto'!$D$15),"Mayor",IF(OR(N60='[45]Tabla Impacto'!$C$16,N60='[45]Tabla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43"/>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IFERROR(LOOKUP(LOOKUP(2,1/(AD60:AD66&lt;&gt;""),AD60:AD66),'[45]Opciones Tratamiento'!$I$2:$I$6,'[45]Opciones Tratamiento'!$J$2:$J$6),"")</f>
        <v/>
      </c>
      <c r="AF60" s="48" t="str">
        <f>+AD60</f>
        <v/>
      </c>
      <c r="AG60" s="224" t="str">
        <f>IFERROR(LOOKUP(LOOKUP(2,1/(AH60:AH66&lt;&gt;""),AH60:AH66),'[45]Opciones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30"/>
      <c r="AM60" s="134"/>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+CONCATENATE(S61," ",T61," ",U61)</f>
        <v xml:space="preserve">  </v>
      </c>
      <c r="W61" s="47" t="str">
        <f t="shared" si="43"/>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4"/>
      <c r="AL61" s="130"/>
      <c r="AM61" s="134"/>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ref="V62:V66" si="50">+CONCATENATE(S62," ",T62," ",U62)</f>
        <v xml:space="preserve">  </v>
      </c>
      <c r="W62" s="47" t="str">
        <f t="shared" si="43"/>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si="48"/>
        <v/>
      </c>
      <c r="AE62" s="224"/>
      <c r="AF62" s="48" t="str">
        <f>+AD62</f>
        <v/>
      </c>
      <c r="AG62" s="224"/>
      <c r="AH62" s="50" t="str">
        <f>IFERROR(IF(AND(W60="Impacto",W61="Impacto",W62="Impacto"),(AH61-(+AH61*Z62)),IF(W62="Impacto",(P60-(+P60*Z62)),IF(W62="Probabilidad",AH61,""))),"")</f>
        <v/>
      </c>
      <c r="AI62" s="226"/>
      <c r="AJ62" s="228"/>
      <c r="AK62" s="4"/>
      <c r="AL62" s="130"/>
      <c r="AM62" s="134"/>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50"/>
        <v xml:space="preserve">  </v>
      </c>
      <c r="W63" s="47" t="str">
        <f t="shared" si="43"/>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48"/>
        <v/>
      </c>
      <c r="AE63" s="224"/>
      <c r="AF63" s="48" t="str">
        <f t="shared" ref="AF63:AF65" si="52">+AD63</f>
        <v/>
      </c>
      <c r="AG63" s="224"/>
      <c r="AH63" s="50" t="str">
        <f>IFERROR(IF(AND(W62="Impacto",W63="Impacto"),(AH62-(+AH62*Z63)),IF(W63="Impacto",(P60-(+P60*Z63)),IF(W63="Probabilidad",AH62,""))),"")</f>
        <v/>
      </c>
      <c r="AI63" s="226"/>
      <c r="AJ63" s="228"/>
      <c r="AK63" s="4"/>
      <c r="AL63" s="130"/>
      <c r="AM63" s="134"/>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50"/>
        <v xml:space="preserve">  </v>
      </c>
      <c r="W64" s="47" t="str">
        <f t="shared" si="43"/>
        <v/>
      </c>
      <c r="X64" s="136"/>
      <c r="Y64" s="136"/>
      <c r="Z64" s="48" t="str">
        <f t="shared" si="51"/>
        <v/>
      </c>
      <c r="AA64" s="136"/>
      <c r="AB64" s="136"/>
      <c r="AC64" s="136"/>
      <c r="AD64" s="49" t="str">
        <f t="shared" si="48"/>
        <v/>
      </c>
      <c r="AE64" s="224"/>
      <c r="AF64" s="48" t="str">
        <f t="shared" si="52"/>
        <v/>
      </c>
      <c r="AG64" s="224"/>
      <c r="AH64" s="50" t="str">
        <f>IFERROR(IF(AND(W63="Impacto",W64="Impacto"),(AH63-(+AH63*Z64)),IF(W64="Impacto",(P60-(+P60*Z64)),IF(W64="Probabilidad",AH63,""))),"")</f>
        <v/>
      </c>
      <c r="AI64" s="226"/>
      <c r="AJ64" s="228"/>
      <c r="AK64" s="4"/>
      <c r="AL64" s="130"/>
      <c r="AM64" s="134"/>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50"/>
        <v xml:space="preserve">  </v>
      </c>
      <c r="W65" s="47" t="str">
        <f t="shared" si="43"/>
        <v/>
      </c>
      <c r="X65" s="136"/>
      <c r="Y65" s="136"/>
      <c r="Z65" s="48" t="str">
        <f t="shared" si="51"/>
        <v/>
      </c>
      <c r="AA65" s="136"/>
      <c r="AB65" s="136"/>
      <c r="AC65" s="136"/>
      <c r="AD65" s="49" t="str">
        <f t="shared" si="48"/>
        <v/>
      </c>
      <c r="AE65" s="224"/>
      <c r="AF65" s="48" t="str">
        <f t="shared" si="52"/>
        <v/>
      </c>
      <c r="AG65" s="224"/>
      <c r="AH65" s="50" t="str">
        <f>IFERROR(IF(AND(W63="Impacto",W64="Impacto",W65="Impacto"),(AH64-(+AH64*Z65)),IF(W65="Impacto",(P60-(+P60*Z65)),IF(W65="Probabilidad",AH64,""))),"")</f>
        <v/>
      </c>
      <c r="AI65" s="226"/>
      <c r="AJ65" s="228"/>
      <c r="AK65" s="4"/>
      <c r="AL65" s="130"/>
      <c r="AM65" s="134"/>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50"/>
        <v xml:space="preserve">  </v>
      </c>
      <c r="W66" s="47" t="str">
        <f t="shared" si="43"/>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48"/>
        <v/>
      </c>
      <c r="AE66" s="224"/>
      <c r="AF66" s="48" t="str">
        <f>+AD66</f>
        <v/>
      </c>
      <c r="AG66" s="224"/>
      <c r="AH66" s="50" t="str">
        <f>IFERROR(IF(AND(W63="Impacto",W64="Impacto",W65="Impacto",W66="Impacto"),(AH65-(+AH65*Z66)),IF(W66="Impacto",(P60-(+P60*Z66)),IF(W66="Probabilidad",AH65,""))),"")</f>
        <v/>
      </c>
      <c r="AI66" s="226"/>
      <c r="AJ66" s="228"/>
      <c r="AK66" s="4"/>
      <c r="AL66" s="130"/>
      <c r="AM66" s="134"/>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IF(NOT(ISERROR(MATCH(M67,'[45]Tabla Impacto'!$B$222:$B$224,0))),'[45]Tabla Impacto'!$F$224,M67)</f>
        <v>0</v>
      </c>
      <c r="O67" s="310" t="str">
        <f>IF(OR(N67='[45]Tabla Impacto'!$C$12,N67='[45]Tabla Impacto'!$D$12),"Leve",IF(OR(N67='[45]Tabla Impacto'!$C$13,N67='[45]Tabla Impacto'!$D$13),"Menor",IF(OR(N67='[45]Tabla Impacto'!$C$14,N67='[45]Tabla Impacto'!$D$14),"Moderado",IF(OR(N67='[45]Tabla Impacto'!$C$15,N67='[45]Tabla Impacto'!$D$15),"Mayor",IF(OR(N67='[45]Tabla Impacto'!$C$16,N67='[45]Tabla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43"/>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IFERROR(LOOKUP(LOOKUP(2,1/(AD67:AD73&lt;&gt;""),AD67:AD73),'[45]Opciones Tratamiento'!$I$2:$I$6,'[45]Opciones Tratamiento'!$J$2:$J$6),"")</f>
        <v/>
      </c>
      <c r="AF67" s="48" t="str">
        <f>+AD67</f>
        <v/>
      </c>
      <c r="AG67" s="224" t="str">
        <f>IFERROR(LOOKUP(LOOKUP(2,1/(AH67:AH73&lt;&gt;""),AH67:AH73),'[45]Opciones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30"/>
      <c r="AM67" s="134"/>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+CONCATENATE(S68," ",T68," ",U68)</f>
        <v xml:space="preserve">  </v>
      </c>
      <c r="W68" s="47" t="str">
        <f t="shared" si="43"/>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130"/>
      <c r="AM68" s="134"/>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ref="V69:V73" si="57">+CONCATENATE(S69," ",T69," ",U69)</f>
        <v xml:space="preserve">  </v>
      </c>
      <c r="W69" s="47" t="str">
        <f t="shared" si="43"/>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si="55"/>
        <v/>
      </c>
      <c r="AE69" s="224"/>
      <c r="AF69" s="48" t="str">
        <f>+AD69</f>
        <v/>
      </c>
      <c r="AG69" s="224"/>
      <c r="AH69" s="50" t="str">
        <f>IFERROR(IF(AND(W67="Impacto",W68="Impacto",W69="Impacto"),(AH68-(+AH68*Z69)),IF(W69="Impacto",(P67-(+P67*Z69)),IF(W69="Probabilidad",AH68,""))),"")</f>
        <v/>
      </c>
      <c r="AI69" s="226"/>
      <c r="AJ69" s="228"/>
      <c r="AK69" s="4"/>
      <c r="AL69" s="130"/>
      <c r="AM69" s="134"/>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57"/>
        <v xml:space="preserve">  </v>
      </c>
      <c r="W70" s="47" t="str">
        <f t="shared" si="43"/>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5"/>
        <v/>
      </c>
      <c r="AE70" s="224"/>
      <c r="AF70" s="48" t="str">
        <f t="shared" ref="AF70:AF72" si="59">+AD70</f>
        <v/>
      </c>
      <c r="AG70" s="224"/>
      <c r="AH70" s="50" t="str">
        <f>IFERROR(IF(AND(W69="Impacto",W70="Impacto"),(AH69-(+AH69*Z70)),IF(W70="Impacto",(P67-(+P67*Z70)),IF(W70="Probabilidad",AH69,""))),"")</f>
        <v/>
      </c>
      <c r="AI70" s="226"/>
      <c r="AJ70" s="228"/>
      <c r="AK70" s="4"/>
      <c r="AL70" s="130"/>
      <c r="AM70" s="134"/>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57"/>
        <v xml:space="preserve">  </v>
      </c>
      <c r="W71" s="47" t="str">
        <f t="shared" si="43"/>
        <v/>
      </c>
      <c r="X71" s="136"/>
      <c r="Y71" s="136"/>
      <c r="Z71" s="48" t="str">
        <f t="shared" si="58"/>
        <v/>
      </c>
      <c r="AA71" s="136"/>
      <c r="AB71" s="136"/>
      <c r="AC71" s="136"/>
      <c r="AD71" s="49" t="str">
        <f t="shared" si="55"/>
        <v/>
      </c>
      <c r="AE71" s="224"/>
      <c r="AF71" s="48" t="str">
        <f t="shared" si="59"/>
        <v/>
      </c>
      <c r="AG71" s="224"/>
      <c r="AH71" s="50" t="str">
        <f>IFERROR(IF(AND(W70="Impacto",W71="Impacto"),(AH70-(+AH70*Z71)),IF(W71="Impacto",(P67-(+P67*Z71)),IF(W71="Probabilidad",AH70,""))),"")</f>
        <v/>
      </c>
      <c r="AI71" s="226"/>
      <c r="AJ71" s="228"/>
      <c r="AK71" s="4"/>
      <c r="AL71" s="130"/>
      <c r="AM71" s="134"/>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57"/>
        <v xml:space="preserve">  </v>
      </c>
      <c r="W72" s="47" t="str">
        <f t="shared" si="43"/>
        <v/>
      </c>
      <c r="X72" s="136"/>
      <c r="Y72" s="136"/>
      <c r="Z72" s="48" t="str">
        <f t="shared" si="58"/>
        <v/>
      </c>
      <c r="AA72" s="136"/>
      <c r="AB72" s="136"/>
      <c r="AC72" s="136"/>
      <c r="AD72" s="49" t="str">
        <f t="shared" si="55"/>
        <v/>
      </c>
      <c r="AE72" s="224"/>
      <c r="AF72" s="48" t="str">
        <f t="shared" si="59"/>
        <v/>
      </c>
      <c r="AG72" s="224"/>
      <c r="AH72" s="50" t="str">
        <f>IFERROR(IF(AND(W70="Impacto",W71="Impacto",W72="Impacto"),(AH71-(+AH71*Z72)),IF(W72="Impacto",(P67-(+P67*Z72)),IF(W72="Probabilidad",AH71,""))),"")</f>
        <v/>
      </c>
      <c r="AI72" s="226"/>
      <c r="AJ72" s="228"/>
      <c r="AK72" s="4"/>
      <c r="AL72" s="130"/>
      <c r="AM72" s="134"/>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57"/>
        <v xml:space="preserve">  </v>
      </c>
      <c r="W73" s="47" t="str">
        <f t="shared" si="43"/>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5"/>
        <v/>
      </c>
      <c r="AE73" s="224"/>
      <c r="AF73" s="48" t="str">
        <f>+AD73</f>
        <v/>
      </c>
      <c r="AG73" s="224"/>
      <c r="AH73" s="50" t="str">
        <f>IFERROR(IF(AND(W70="Impacto",W71="Impacto",W72="Impacto",W73="Impacto"),(AH72-(+AH72*Z73)),IF(W73="Impacto",(P67-(+P67*Z73)),IF(W73="Probabilidad",AH72,""))),"")</f>
        <v/>
      </c>
      <c r="AI73" s="226"/>
      <c r="AJ73" s="228"/>
      <c r="AK73" s="4"/>
      <c r="AL73" s="130"/>
      <c r="AM73" s="134"/>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IF(NOT(ISERROR(MATCH(M74,'[45]Tabla Impacto'!$B$222:$B$224,0))),'[45]Tabla Impacto'!$F$224,M74)</f>
        <v>0</v>
      </c>
      <c r="O74" s="310" t="str">
        <f>IF(OR(N74='[45]Tabla Impacto'!$C$12,N74='[45]Tabla Impacto'!$D$12),"Leve",IF(OR(N74='[45]Tabla Impacto'!$C$13,N74='[45]Tabla Impacto'!$D$13),"Menor",IF(OR(N74='[45]Tabla Impacto'!$C$14,N74='[45]Tabla Impacto'!$D$14),"Moderado",IF(OR(N74='[45]Tabla Impacto'!$C$15,N74='[45]Tabla Impacto'!$D$15),"Mayor",IF(OR(N74='[45]Tabla Impacto'!$C$16,N74='[45]Tabla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43"/>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IFERROR(LOOKUP(LOOKUP(2,1/(AD74:AD80&lt;&gt;""),AD74:AD80),'[45]Opciones Tratamiento'!$I$2:$I$6,'[45]Opciones Tratamiento'!$J$2:$J$6),"")</f>
        <v/>
      </c>
      <c r="AF74" s="48" t="str">
        <f>+AD74</f>
        <v/>
      </c>
      <c r="AG74" s="224" t="str">
        <f>IFERROR(LOOKUP(LOOKUP(2,1/(AH74:AH80&lt;&gt;""),AH74:AH80),'[45]Opciones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30"/>
      <c r="AM74" s="134"/>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+CONCATENATE(S75," ",T75," ",U75)</f>
        <v xml:space="preserve">  </v>
      </c>
      <c r="W75" s="47" t="str">
        <f t="shared" si="43"/>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130"/>
      <c r="AM75" s="134"/>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ref="V76:V80" si="64">+CONCATENATE(S76," ",T76," ",U76)</f>
        <v xml:space="preserve">  </v>
      </c>
      <c r="W76" s="47" t="str">
        <f t="shared" si="43"/>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si="62"/>
        <v/>
      </c>
      <c r="AE76" s="224"/>
      <c r="AF76" s="48" t="str">
        <f>+AD76</f>
        <v/>
      </c>
      <c r="AG76" s="224"/>
      <c r="AH76" s="50" t="str">
        <f>IFERROR(IF(AND(W74="Impacto",W75="Impacto",W76="Impacto"),(AH75-(+AH75*Z76)),IF(W76="Impacto",(P74-(+P74*Z76)),IF(W76="Probabilidad",AH75,""))),"")</f>
        <v/>
      </c>
      <c r="AI76" s="226"/>
      <c r="AJ76" s="228"/>
      <c r="AK76" s="4"/>
      <c r="AL76" s="130"/>
      <c r="AM76" s="134"/>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64"/>
        <v xml:space="preserve">  </v>
      </c>
      <c r="W77" s="47" t="str">
        <f t="shared" si="43"/>
        <v/>
      </c>
      <c r="X77" s="136"/>
      <c r="Y77" s="136"/>
      <c r="Z77" s="48" t="str">
        <f t="shared" ref="Z77:Z79" si="65">IF(AND(X77="Preventivo",Y77="Automático"),"50%",IF(AND(X77="Preventivo",Y77="Manual"),"40%",IF(AND(X77="Detectivo",Y77="Automático"),"40%",IF(AND(X77="Detectivo",Y77="Manual"),"30%",IF(AND(X77="Correctivo",Y77="Automático"),"35%",IF(AND(X77="Correctivo",Y77="Manual"),"25%",""))))))</f>
        <v/>
      </c>
      <c r="AA77" s="136"/>
      <c r="AB77" s="136"/>
      <c r="AC77" s="136"/>
      <c r="AD77" s="49" t="str">
        <f t="shared" si="62"/>
        <v/>
      </c>
      <c r="AE77" s="224"/>
      <c r="AF77" s="48" t="str">
        <f t="shared" ref="AF77:AF79" si="66">+AD77</f>
        <v/>
      </c>
      <c r="AG77" s="224"/>
      <c r="AH77" s="50" t="str">
        <f>IFERROR(IF(AND(W76="Impacto",W77="Impacto"),(AH76-(+AH76*Z77)),IF(W77="Impacto",(P74-(+P74*Z77)),IF(W77="Probabilidad",AH76,""))),"")</f>
        <v/>
      </c>
      <c r="AI77" s="226"/>
      <c r="AJ77" s="228"/>
      <c r="AK77" s="4"/>
      <c r="AL77" s="130"/>
      <c r="AM77" s="134"/>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64"/>
        <v xml:space="preserve">  </v>
      </c>
      <c r="W78" s="47" t="str">
        <f t="shared" si="43"/>
        <v/>
      </c>
      <c r="X78" s="136"/>
      <c r="Y78" s="136"/>
      <c r="Z78" s="48" t="str">
        <f t="shared" si="65"/>
        <v/>
      </c>
      <c r="AA78" s="136"/>
      <c r="AB78" s="136"/>
      <c r="AC78" s="136"/>
      <c r="AD78" s="49" t="str">
        <f t="shared" si="62"/>
        <v/>
      </c>
      <c r="AE78" s="224"/>
      <c r="AF78" s="48" t="str">
        <f t="shared" si="66"/>
        <v/>
      </c>
      <c r="AG78" s="224"/>
      <c r="AH78" s="50" t="str">
        <f>IFERROR(IF(AND(W77="Impacto",W78="Impacto"),(AH77-(+AH77*Z78)),IF(W78="Impacto",(P74-(+P74*Z78)),IF(W78="Probabilidad",AH77,""))),"")</f>
        <v/>
      </c>
      <c r="AI78" s="226"/>
      <c r="AJ78" s="228"/>
      <c r="AK78" s="4"/>
      <c r="AL78" s="130"/>
      <c r="AM78" s="134"/>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64"/>
        <v xml:space="preserve">  </v>
      </c>
      <c r="W79" s="47" t="str">
        <f t="shared" si="43"/>
        <v/>
      </c>
      <c r="X79" s="136"/>
      <c r="Y79" s="136"/>
      <c r="Z79" s="48" t="str">
        <f t="shared" si="65"/>
        <v/>
      </c>
      <c r="AA79" s="136"/>
      <c r="AB79" s="136"/>
      <c r="AC79" s="136"/>
      <c r="AD79" s="49" t="str">
        <f t="shared" si="62"/>
        <v/>
      </c>
      <c r="AE79" s="224"/>
      <c r="AF79" s="48" t="str">
        <f t="shared" si="66"/>
        <v/>
      </c>
      <c r="AG79" s="224"/>
      <c r="AH79" s="50" t="str">
        <f>IFERROR(IF(AND(W77="Impacto",W78="Impacto",W79="Impacto"),(AH78-(+AH78*Z79)),IF(W79="Impacto",(P74-(+P74*Z79)),IF(W79="Probabilidad",AH78,""))),"")</f>
        <v/>
      </c>
      <c r="AI79" s="226"/>
      <c r="AJ79" s="228"/>
      <c r="AK79" s="4"/>
      <c r="AL79" s="130"/>
      <c r="AM79" s="134"/>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64"/>
        <v xml:space="preserve">  </v>
      </c>
      <c r="W80" s="47" t="str">
        <f t="shared" si="43"/>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2"/>
        <v/>
      </c>
      <c r="AE80" s="224"/>
      <c r="AF80" s="48" t="str">
        <f>+AD80</f>
        <v/>
      </c>
      <c r="AG80" s="224"/>
      <c r="AH80" s="50" t="str">
        <f>IFERROR(IF(AND(W77="Impacto",W78="Impacto",W79="Impacto",W80="Impacto"),(AH79-(+AH79*Z80)),IF(W80="Impacto",(P74-(+P74*Z80)),IF(W80="Probabilidad",AH79,""))),"")</f>
        <v/>
      </c>
      <c r="AI80" s="226"/>
      <c r="AJ80" s="228"/>
      <c r="AK80" s="4"/>
      <c r="AL80" s="130"/>
      <c r="AM80" s="134"/>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7">+CONCATENATE(E81,"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IF(NOT(ISERROR(MATCH(M81,'[45]Tabla Impacto'!$B$222:$B$224,0))),'[45]Tabla Impacto'!$F$224,M81)</f>
        <v>0</v>
      </c>
      <c r="O81" s="310" t="str">
        <f>IF(OR(N81='[45]Tabla Impacto'!$C$12,N81='[45]Tabla Impacto'!$D$12),"Leve",IF(OR(N81='[45]Tabla Impacto'!$C$13,N81='[45]Tabla Impacto'!$D$13),"Menor",IF(OR(N81='[45]Tabla Impacto'!$C$14,N81='[45]Tabla Impacto'!$D$14),"Moderado",IF(OR(N81='[45]Tabla Impacto'!$C$15,N81='[45]Tabla Impacto'!$D$15),"Mayor",IF(OR(N81='[45]Tabla Impacto'!$C$16,N81='[45]Tabla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43"/>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IFERROR(LOOKUP(LOOKUP(2,1/(AD81:AD87&lt;&gt;""),AD81:AD87),'[45]Opciones Tratamiento'!$I$2:$I$6,'[45]Opciones Tratamiento'!$J$2:$J$6),"")</f>
        <v/>
      </c>
      <c r="AF81" s="48" t="str">
        <f>+AD81</f>
        <v/>
      </c>
      <c r="AG81" s="224" t="str">
        <f>IFERROR(LOOKUP(LOOKUP(2,1/(AH81:AH87&lt;&gt;""),AH81:AH87),'[45]Opciones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30"/>
      <c r="AM81" s="134"/>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+CONCATENATE(S82," ",T82," ",U82)</f>
        <v xml:space="preserve">  </v>
      </c>
      <c r="W82" s="47" t="str">
        <f t="shared" si="43"/>
        <v/>
      </c>
      <c r="X82" s="136"/>
      <c r="Y82" s="136"/>
      <c r="Z82" s="48" t="str">
        <f t="shared" ref="Z82" si="68">IF(AND(X82="Preventivo",Y82="Automático"),"50%",IF(AND(X82="Preventivo",Y82="Manual"),"40%",IF(AND(X82="Detectivo",Y82="Automático"),"40%",IF(AND(X82="Detectivo",Y82="Manual"),"30%",IF(AND(X82="Correctivo",Y82="Automático"),"35%",IF(AND(X82="Correctivo",Y82="Manual"),"25%",""))))))</f>
        <v/>
      </c>
      <c r="AA82" s="136"/>
      <c r="AB82" s="136"/>
      <c r="AC82" s="136"/>
      <c r="AD82" s="49" t="str">
        <f t="shared" ref="AD82:AD87" si="69">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30"/>
      <c r="AM82" s="134"/>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ref="V83:V87" si="71">+CONCATENATE(S83," ",T83," ",U83)</f>
        <v xml:space="preserve">  </v>
      </c>
      <c r="W83" s="47" t="str">
        <f t="shared" si="43"/>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si="69"/>
        <v/>
      </c>
      <c r="AE83" s="224"/>
      <c r="AF83" s="48" t="str">
        <f>+AD83</f>
        <v/>
      </c>
      <c r="AG83" s="224"/>
      <c r="AH83" s="50" t="str">
        <f>IFERROR(IF(AND(W81="Impacto",W82="Impacto",W83="Impacto"),(AH82-(+AH82*Z83)),IF(W83="Impacto",(P81-(+P81*Z83)),IF(W83="Probabilidad",AH82,""))),"")</f>
        <v/>
      </c>
      <c r="AI83" s="226"/>
      <c r="AJ83" s="228"/>
      <c r="AK83" s="4"/>
      <c r="AL83" s="130"/>
      <c r="AM83" s="134"/>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71"/>
        <v xml:space="preserve">  </v>
      </c>
      <c r="W84" s="47" t="str">
        <f t="shared" si="43"/>
        <v/>
      </c>
      <c r="X84" s="136"/>
      <c r="Y84" s="136"/>
      <c r="Z84" s="48" t="str">
        <f t="shared" ref="Z84:Z86" si="72">IF(AND(X84="Preventivo",Y84="Automático"),"50%",IF(AND(X84="Preventivo",Y84="Manual"),"40%",IF(AND(X84="Detectivo",Y84="Automático"),"40%",IF(AND(X84="Detectivo",Y84="Manual"),"30%",IF(AND(X84="Correctivo",Y84="Automático"),"35%",IF(AND(X84="Correctivo",Y84="Manual"),"25%",""))))))</f>
        <v/>
      </c>
      <c r="AA84" s="136"/>
      <c r="AB84" s="136"/>
      <c r="AC84" s="136"/>
      <c r="AD84" s="49" t="str">
        <f t="shared" si="69"/>
        <v/>
      </c>
      <c r="AE84" s="224"/>
      <c r="AF84" s="48" t="str">
        <f t="shared" ref="AF84:AF86" si="73">+AD84</f>
        <v/>
      </c>
      <c r="AG84" s="224"/>
      <c r="AH84" s="50" t="str">
        <f>IFERROR(IF(AND(W83="Impacto",W84="Impacto"),(AH83-(+AH83*Z84)),IF(W84="Impacto",(P81-(+P81*Z84)),IF(W84="Probabilidad",AH83,""))),"")</f>
        <v/>
      </c>
      <c r="AI84" s="226"/>
      <c r="AJ84" s="228"/>
      <c r="AK84" s="4"/>
      <c r="AL84" s="130"/>
      <c r="AM84" s="134"/>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71"/>
        <v xml:space="preserve">  </v>
      </c>
      <c r="W85" s="47" t="str">
        <f t="shared" si="43"/>
        <v/>
      </c>
      <c r="X85" s="136"/>
      <c r="Y85" s="136"/>
      <c r="Z85" s="48" t="str">
        <f t="shared" si="72"/>
        <v/>
      </c>
      <c r="AA85" s="136"/>
      <c r="AB85" s="136"/>
      <c r="AC85" s="136"/>
      <c r="AD85" s="49" t="str">
        <f t="shared" si="69"/>
        <v/>
      </c>
      <c r="AE85" s="224"/>
      <c r="AF85" s="48" t="str">
        <f t="shared" si="73"/>
        <v/>
      </c>
      <c r="AG85" s="224"/>
      <c r="AH85" s="50" t="str">
        <f>IFERROR(IF(AND(W84="Impacto",W85="Impacto"),(AH84-(+AH84*Z85)),IF(W85="Impacto",(P81-(+P81*Z85)),IF(W85="Probabilidad",AH84,""))),"")</f>
        <v/>
      </c>
      <c r="AI85" s="226"/>
      <c r="AJ85" s="228"/>
      <c r="AK85" s="4"/>
      <c r="AL85" s="130"/>
      <c r="AM85" s="134"/>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71"/>
        <v xml:space="preserve">  </v>
      </c>
      <c r="W86" s="47" t="str">
        <f t="shared" si="43"/>
        <v/>
      </c>
      <c r="X86" s="136"/>
      <c r="Y86" s="136"/>
      <c r="Z86" s="48" t="str">
        <f t="shared" si="72"/>
        <v/>
      </c>
      <c r="AA86" s="136"/>
      <c r="AB86" s="136"/>
      <c r="AC86" s="136"/>
      <c r="AD86" s="49" t="str">
        <f t="shared" si="69"/>
        <v/>
      </c>
      <c r="AE86" s="224"/>
      <c r="AF86" s="48" t="str">
        <f t="shared" si="73"/>
        <v/>
      </c>
      <c r="AG86" s="224"/>
      <c r="AH86" s="50" t="str">
        <f>IFERROR(IF(AND(W84="Impacto",W85="Impacto",W86="Impacto"),(AH85-(+AH85*Z86)),IF(W86="Impacto",(P81-(+P81*Z86)),IF(W86="Probabilidad",AH85,""))),"")</f>
        <v/>
      </c>
      <c r="AI86" s="226"/>
      <c r="AJ86" s="228"/>
      <c r="AK86" s="4"/>
      <c r="AL86" s="130"/>
      <c r="AM86" s="134"/>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71"/>
        <v xml:space="preserve">  </v>
      </c>
      <c r="W87" s="47" t="str">
        <f t="shared" si="43"/>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69"/>
        <v/>
      </c>
      <c r="AE87" s="224"/>
      <c r="AF87" s="48" t="str">
        <f>+AD87</f>
        <v/>
      </c>
      <c r="AG87" s="224"/>
      <c r="AH87" s="50" t="str">
        <f>IFERROR(IF(AND(W84="Impacto",W85="Impacto",W86="Impacto",W87="Impacto"),(AH86-(+AH86*Z87)),IF(W87="Impacto",(P81-(+P81*Z87)),IF(W87="Probabilidad",AH86,""))),"")</f>
        <v/>
      </c>
      <c r="AI87" s="226"/>
      <c r="AJ87" s="228"/>
      <c r="AK87" s="4"/>
      <c r="AL87" s="130"/>
      <c r="AM87" s="134"/>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4">+CONCATENATE(E88,"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IF(NOT(ISERROR(MATCH(M88,'[45]Tabla Impacto'!$B$222:$B$224,0))),'[45]Tabla Impacto'!$F$224,M88)</f>
        <v>0</v>
      </c>
      <c r="O88" s="310" t="str">
        <f>IF(OR(N88='[45]Tabla Impacto'!$C$12,N88='[45]Tabla Impacto'!$D$12),"Leve",IF(OR(N88='[45]Tabla Impacto'!$C$13,N88='[45]Tabla Impacto'!$D$13),"Menor",IF(OR(N88='[45]Tabla Impacto'!$C$14,N88='[45]Tabla Impacto'!$D$14),"Moderado",IF(OR(N88='[45]Tabla Impacto'!$C$15,N88='[45]Tabla Impacto'!$D$15),"Mayor",IF(OR(N88='[45]Tabla Impacto'!$C$16,N88='[45]Tabla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43"/>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IFERROR(LOOKUP(LOOKUP(2,1/(AD88:AD94&lt;&gt;""),AD88:AD94),'[45]Opciones Tratamiento'!$I$2:$I$6,'[45]Opciones Tratamiento'!$J$2:$J$6),"")</f>
        <v/>
      </c>
      <c r="AF88" s="48" t="str">
        <f>+AD88</f>
        <v/>
      </c>
      <c r="AG88" s="224" t="str">
        <f>IFERROR(LOOKUP(LOOKUP(2,1/(AH88:AH94&lt;&gt;""),AH88:AH94),'[45]Opciones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30"/>
      <c r="AM88" s="134"/>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+CONCATENATE(S89," ",T89," ",U89)</f>
        <v xml:space="preserve">  </v>
      </c>
      <c r="W89" s="47" t="str">
        <f t="shared" si="43"/>
        <v/>
      </c>
      <c r="X89" s="136"/>
      <c r="Y89" s="136"/>
      <c r="Z89" s="48" t="str">
        <f t="shared" ref="Z89" si="75">IF(AND(X89="Preventivo",Y89="Automático"),"50%",IF(AND(X89="Preventivo",Y89="Manual"),"40%",IF(AND(X89="Detectivo",Y89="Automático"),"40%",IF(AND(X89="Detectivo",Y89="Manual"),"30%",IF(AND(X89="Correctivo",Y89="Automático"),"35%",IF(AND(X89="Correctivo",Y89="Manual"),"25%",""))))))</f>
        <v/>
      </c>
      <c r="AA89" s="136"/>
      <c r="AB89" s="136"/>
      <c r="AC89" s="136"/>
      <c r="AD89" s="49" t="str">
        <f t="shared" ref="AD89:AD94" si="76">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30"/>
      <c r="AM89" s="134"/>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ref="V90:V94" si="78">+CONCATENATE(S90," ",T90," ",U90)</f>
        <v xml:space="preserve">  </v>
      </c>
      <c r="W90" s="47" t="str">
        <f t="shared" si="43"/>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si="76"/>
        <v/>
      </c>
      <c r="AE90" s="224"/>
      <c r="AF90" s="48" t="str">
        <f>+AD90</f>
        <v/>
      </c>
      <c r="AG90" s="224"/>
      <c r="AH90" s="50" t="str">
        <f>IFERROR(IF(AND(W88="Impacto",W89="Impacto",W90="Impacto"),(AH89-(+AH89*Z90)),IF(W90="Impacto",(P88-(+P88*Z90)),IF(W90="Probabilidad",AH89,""))),"")</f>
        <v/>
      </c>
      <c r="AI90" s="226"/>
      <c r="AJ90" s="228"/>
      <c r="AK90" s="4"/>
      <c r="AL90" s="130"/>
      <c r="AM90" s="134"/>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78"/>
        <v xml:space="preserve">  </v>
      </c>
      <c r="W91" s="47" t="str">
        <f t="shared" si="43"/>
        <v/>
      </c>
      <c r="X91" s="136"/>
      <c r="Y91" s="136"/>
      <c r="Z91" s="48" t="str">
        <f t="shared" ref="Z91:Z93" si="79">IF(AND(X91="Preventivo",Y91="Automático"),"50%",IF(AND(X91="Preventivo",Y91="Manual"),"40%",IF(AND(X91="Detectivo",Y91="Automático"),"40%",IF(AND(X91="Detectivo",Y91="Manual"),"30%",IF(AND(X91="Correctivo",Y91="Automático"),"35%",IF(AND(X91="Correctivo",Y91="Manual"),"25%",""))))))</f>
        <v/>
      </c>
      <c r="AA91" s="136"/>
      <c r="AB91" s="136"/>
      <c r="AC91" s="136"/>
      <c r="AD91" s="49" t="str">
        <f t="shared" si="76"/>
        <v/>
      </c>
      <c r="AE91" s="224"/>
      <c r="AF91" s="48" t="str">
        <f t="shared" ref="AF91:AF93" si="80">+AD91</f>
        <v/>
      </c>
      <c r="AG91" s="224"/>
      <c r="AH91" s="50" t="str">
        <f>IFERROR(IF(AND(W90="Impacto",W91="Impacto"),(AH90-(+AH90*Z91)),IF(W91="Impacto",(P88-(+P88*Z91)),IF(W91="Probabilidad",AH90,""))),"")</f>
        <v/>
      </c>
      <c r="AI91" s="226"/>
      <c r="AJ91" s="228"/>
      <c r="AK91" s="4"/>
      <c r="AL91" s="130"/>
      <c r="AM91" s="134"/>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78"/>
        <v xml:space="preserve">  </v>
      </c>
      <c r="W92" s="47" t="str">
        <f t="shared" si="43"/>
        <v/>
      </c>
      <c r="X92" s="136"/>
      <c r="Y92" s="136"/>
      <c r="Z92" s="48" t="str">
        <f t="shared" si="79"/>
        <v/>
      </c>
      <c r="AA92" s="136"/>
      <c r="AB92" s="136"/>
      <c r="AC92" s="136"/>
      <c r="AD92" s="49" t="str">
        <f t="shared" si="76"/>
        <v/>
      </c>
      <c r="AE92" s="224"/>
      <c r="AF92" s="48" t="str">
        <f t="shared" si="80"/>
        <v/>
      </c>
      <c r="AG92" s="224"/>
      <c r="AH92" s="50" t="str">
        <f>IFERROR(IF(AND(W91="Impacto",W92="Impacto"),(AH91-(+AH91*Z92)),IF(W92="Impacto",(P88-(+P88*Z92)),IF(W92="Probabilidad",AH91,""))),"")</f>
        <v/>
      </c>
      <c r="AI92" s="226"/>
      <c r="AJ92" s="228"/>
      <c r="AK92" s="4"/>
      <c r="AL92" s="130"/>
      <c r="AM92" s="134"/>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78"/>
        <v xml:space="preserve">  </v>
      </c>
      <c r="W93" s="47" t="str">
        <f t="shared" si="43"/>
        <v/>
      </c>
      <c r="X93" s="136"/>
      <c r="Y93" s="136"/>
      <c r="Z93" s="48" t="str">
        <f t="shared" si="79"/>
        <v/>
      </c>
      <c r="AA93" s="136"/>
      <c r="AB93" s="136"/>
      <c r="AC93" s="136"/>
      <c r="AD93" s="49" t="str">
        <f t="shared" si="76"/>
        <v/>
      </c>
      <c r="AE93" s="224"/>
      <c r="AF93" s="48" t="str">
        <f t="shared" si="80"/>
        <v/>
      </c>
      <c r="AG93" s="224"/>
      <c r="AH93" s="50" t="str">
        <f>IFERROR(IF(AND(W91="Impacto",W92="Impacto",W93="Impacto"),(AH92-(+AH92*Z93)),IF(W93="Impacto",(P88-(+P88*Z93)),IF(W93="Probabilidad",AH92,""))),"")</f>
        <v/>
      </c>
      <c r="AI93" s="226"/>
      <c r="AJ93" s="228"/>
      <c r="AK93" s="4"/>
      <c r="AL93" s="130"/>
      <c r="AM93" s="134"/>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78"/>
        <v xml:space="preserve">  </v>
      </c>
      <c r="W94" s="47" t="str">
        <f t="shared" si="43"/>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6"/>
        <v/>
      </c>
      <c r="AE94" s="224"/>
      <c r="AF94" s="48" t="str">
        <f>+AD94</f>
        <v/>
      </c>
      <c r="AG94" s="224"/>
      <c r="AH94" s="50" t="str">
        <f>IFERROR(IF(AND(W91="Impacto",W92="Impacto",W93="Impacto",W94="Impacto"),(AH93-(+AH93*Z94)),IF(W94="Impacto",(P88-(+P88*Z94)),IF(W94="Probabilidad",AH93,""))),"")</f>
        <v/>
      </c>
      <c r="AI94" s="226"/>
      <c r="AJ94" s="228"/>
      <c r="AK94" s="4"/>
      <c r="AL94" s="130"/>
      <c r="AM94" s="134"/>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vIP6Z8gQsOP2XngZA62uSIPW1Xu+0Ktsa/+ZW9dqnCQ/mHMm398Br/d/st1SHOQJ5CdIk4K5WWgOcxT8eBlPaA==" saltValue="xYOEwL9P+jNsb4bLGeYE4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9:A10"/>
    <mergeCell ref="B9:B10"/>
    <mergeCell ref="AM9:AM10"/>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AP8:AP10"/>
    <mergeCell ref="AQ8:AS10"/>
    <mergeCell ref="U9:U10"/>
    <mergeCell ref="V9:V10"/>
    <mergeCell ref="W9:W10"/>
    <mergeCell ref="X9:AC9"/>
    <mergeCell ref="AH9:AH10"/>
    <mergeCell ref="AL9:AL10"/>
    <mergeCell ref="AI9:AI10"/>
    <mergeCell ref="AJ9:AJ10"/>
    <mergeCell ref="AF9:AF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A11:A17"/>
    <mergeCell ref="C11:C17"/>
    <mergeCell ref="D11:D17"/>
    <mergeCell ref="E11:E17"/>
    <mergeCell ref="A25:A31"/>
    <mergeCell ref="C25:C31"/>
    <mergeCell ref="D25:D31"/>
    <mergeCell ref="E25:E31"/>
    <mergeCell ref="F25:F31"/>
    <mergeCell ref="L18:L24"/>
    <mergeCell ref="M18:M24"/>
    <mergeCell ref="N18:N24"/>
    <mergeCell ref="A18:A24"/>
    <mergeCell ref="C18:C24"/>
    <mergeCell ref="D18:D24"/>
    <mergeCell ref="E18:E24"/>
    <mergeCell ref="F18:F24"/>
    <mergeCell ref="G18:G24"/>
    <mergeCell ref="H18:H24"/>
    <mergeCell ref="AG11:AG17"/>
    <mergeCell ref="L11:L17"/>
    <mergeCell ref="M11:M17"/>
    <mergeCell ref="N11:N17"/>
    <mergeCell ref="F11:F17"/>
    <mergeCell ref="C1:Q1"/>
    <mergeCell ref="R1:AO4"/>
    <mergeCell ref="C9:C10"/>
    <mergeCell ref="D9:D10"/>
    <mergeCell ref="E9:E10"/>
    <mergeCell ref="F9:F10"/>
    <mergeCell ref="G9:G10"/>
    <mergeCell ref="H9:H10"/>
    <mergeCell ref="I9:I10"/>
    <mergeCell ref="J9:J10"/>
    <mergeCell ref="K9:K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A7:E7"/>
    <mergeCell ref="F7:AS7"/>
    <mergeCell ref="A8:I8"/>
    <mergeCell ref="J8:Q8"/>
    <mergeCell ref="R8:AC8"/>
    <mergeCell ref="AD8:AJ8"/>
    <mergeCell ref="AK8:AK10"/>
    <mergeCell ref="AL8:AO8"/>
  </mergeCells>
  <conditionalFormatting sqref="K11">
    <cfRule type="cellIs" dxfId="2087" priority="339" operator="equal">
      <formula>"Muy Alta"</formula>
    </cfRule>
    <cfRule type="cellIs" dxfId="2086" priority="340" operator="equal">
      <formula>"Alta"</formula>
    </cfRule>
    <cfRule type="cellIs" dxfId="2085" priority="341" operator="equal">
      <formula>"Media"</formula>
    </cfRule>
    <cfRule type="cellIs" dxfId="2084" priority="342" operator="equal">
      <formula>"Baja"</formula>
    </cfRule>
    <cfRule type="cellIs" dxfId="2083" priority="343" operator="equal">
      <formula>"Muy Baja"</formula>
    </cfRule>
  </conditionalFormatting>
  <conditionalFormatting sqref="K18">
    <cfRule type="cellIs" dxfId="2082" priority="310" operator="equal">
      <formula>"Muy Alta"</formula>
    </cfRule>
    <cfRule type="cellIs" dxfId="2081" priority="311" operator="equal">
      <formula>"Alta"</formula>
    </cfRule>
    <cfRule type="cellIs" dxfId="2080" priority="312" operator="equal">
      <formula>"Media"</formula>
    </cfRule>
    <cfRule type="cellIs" dxfId="2079" priority="313" operator="equal">
      <formula>"Baja"</formula>
    </cfRule>
    <cfRule type="cellIs" dxfId="2078" priority="314" operator="equal">
      <formula>"Muy Baja"</formula>
    </cfRule>
  </conditionalFormatting>
  <conditionalFormatting sqref="K25">
    <cfRule type="cellIs" dxfId="2077" priority="281" operator="equal">
      <formula>"Muy Alta"</formula>
    </cfRule>
    <cfRule type="cellIs" dxfId="2076" priority="282" operator="equal">
      <formula>"Alta"</formula>
    </cfRule>
    <cfRule type="cellIs" dxfId="2075" priority="283" operator="equal">
      <formula>"Media"</formula>
    </cfRule>
    <cfRule type="cellIs" dxfId="2074" priority="284" operator="equal">
      <formula>"Baja"</formula>
    </cfRule>
    <cfRule type="cellIs" dxfId="2073" priority="285" operator="equal">
      <formula>"Muy Baja"</formula>
    </cfRule>
  </conditionalFormatting>
  <conditionalFormatting sqref="K32">
    <cfRule type="cellIs" dxfId="2072" priority="252" operator="equal">
      <formula>"Muy Alta"</formula>
    </cfRule>
    <cfRule type="cellIs" dxfId="2071" priority="253" operator="equal">
      <formula>"Alta"</formula>
    </cfRule>
    <cfRule type="cellIs" dxfId="2070" priority="254" operator="equal">
      <formula>"Media"</formula>
    </cfRule>
    <cfRule type="cellIs" dxfId="2069" priority="255" operator="equal">
      <formula>"Baja"</formula>
    </cfRule>
    <cfRule type="cellIs" dxfId="2068" priority="256" operator="equal">
      <formula>"Muy Baja"</formula>
    </cfRule>
  </conditionalFormatting>
  <conditionalFormatting sqref="K39">
    <cfRule type="cellIs" dxfId="2067" priority="223" operator="equal">
      <formula>"Muy Alta"</formula>
    </cfRule>
    <cfRule type="cellIs" dxfId="2066" priority="224" operator="equal">
      <formula>"Alta"</formula>
    </cfRule>
    <cfRule type="cellIs" dxfId="2065" priority="225" operator="equal">
      <formula>"Media"</formula>
    </cfRule>
    <cfRule type="cellIs" dxfId="2064" priority="226" operator="equal">
      <formula>"Baja"</formula>
    </cfRule>
    <cfRule type="cellIs" dxfId="2063" priority="227" operator="equal">
      <formula>"Muy Baja"</formula>
    </cfRule>
  </conditionalFormatting>
  <conditionalFormatting sqref="K46">
    <cfRule type="cellIs" dxfId="2062" priority="194" operator="equal">
      <formula>"Muy Alta"</formula>
    </cfRule>
    <cfRule type="cellIs" dxfId="2061" priority="195" operator="equal">
      <formula>"Alta"</formula>
    </cfRule>
    <cfRule type="cellIs" dxfId="2060" priority="196" operator="equal">
      <formula>"Media"</formula>
    </cfRule>
    <cfRule type="cellIs" dxfId="2059" priority="197" operator="equal">
      <formula>"Baja"</formula>
    </cfRule>
    <cfRule type="cellIs" dxfId="2058" priority="198" operator="equal">
      <formula>"Muy Baja"</formula>
    </cfRule>
  </conditionalFormatting>
  <conditionalFormatting sqref="K53">
    <cfRule type="cellIs" dxfId="2057" priority="165" operator="equal">
      <formula>"Muy Alta"</formula>
    </cfRule>
    <cfRule type="cellIs" dxfId="2056" priority="166" operator="equal">
      <formula>"Alta"</formula>
    </cfRule>
    <cfRule type="cellIs" dxfId="2055" priority="167" operator="equal">
      <formula>"Media"</formula>
    </cfRule>
    <cfRule type="cellIs" dxfId="2054" priority="168" operator="equal">
      <formula>"Baja"</formula>
    </cfRule>
    <cfRule type="cellIs" dxfId="2053" priority="169" operator="equal">
      <formula>"Muy Baja"</formula>
    </cfRule>
  </conditionalFormatting>
  <conditionalFormatting sqref="K60">
    <cfRule type="cellIs" dxfId="2052" priority="136" operator="equal">
      <formula>"Muy Alta"</formula>
    </cfRule>
    <cfRule type="cellIs" dxfId="2051" priority="137" operator="equal">
      <formula>"Alta"</formula>
    </cfRule>
    <cfRule type="cellIs" dxfId="2050" priority="138" operator="equal">
      <formula>"Media"</formula>
    </cfRule>
    <cfRule type="cellIs" dxfId="2049" priority="139" operator="equal">
      <formula>"Baja"</formula>
    </cfRule>
    <cfRule type="cellIs" dxfId="2048" priority="140" operator="equal">
      <formula>"Muy Baja"</formula>
    </cfRule>
  </conditionalFormatting>
  <conditionalFormatting sqref="K67">
    <cfRule type="cellIs" dxfId="2047" priority="107" operator="equal">
      <formula>"Muy Alta"</formula>
    </cfRule>
    <cfRule type="cellIs" dxfId="2046" priority="108" operator="equal">
      <formula>"Alta"</formula>
    </cfRule>
    <cfRule type="cellIs" dxfId="2045" priority="109" operator="equal">
      <formula>"Media"</formula>
    </cfRule>
    <cfRule type="cellIs" dxfId="2044" priority="110" operator="equal">
      <formula>"Baja"</formula>
    </cfRule>
    <cfRule type="cellIs" dxfId="2043" priority="111" operator="equal">
      <formula>"Muy Baja"</formula>
    </cfRule>
  </conditionalFormatting>
  <conditionalFormatting sqref="K74">
    <cfRule type="cellIs" dxfId="2042" priority="78" operator="equal">
      <formula>"Muy Alta"</formula>
    </cfRule>
    <cfRule type="cellIs" dxfId="2041" priority="79" operator="equal">
      <formula>"Alta"</formula>
    </cfRule>
    <cfRule type="cellIs" dxfId="2040" priority="80" operator="equal">
      <formula>"Media"</formula>
    </cfRule>
    <cfRule type="cellIs" dxfId="2039" priority="81" operator="equal">
      <formula>"Baja"</formula>
    </cfRule>
    <cfRule type="cellIs" dxfId="2038" priority="82" operator="equal">
      <formula>"Muy Baja"</formula>
    </cfRule>
  </conditionalFormatting>
  <conditionalFormatting sqref="K81">
    <cfRule type="cellIs" dxfId="2037" priority="49" operator="equal">
      <formula>"Muy Alta"</formula>
    </cfRule>
    <cfRule type="cellIs" dxfId="2036" priority="50" operator="equal">
      <formula>"Alta"</formula>
    </cfRule>
    <cfRule type="cellIs" dxfId="2035" priority="51" operator="equal">
      <formula>"Media"</formula>
    </cfRule>
    <cfRule type="cellIs" dxfId="2034" priority="52" operator="equal">
      <formula>"Baja"</formula>
    </cfRule>
    <cfRule type="cellIs" dxfId="2033" priority="53" operator="equal">
      <formula>"Muy Baja"</formula>
    </cfRule>
  </conditionalFormatting>
  <conditionalFormatting sqref="K88">
    <cfRule type="cellIs" dxfId="2032" priority="29" operator="equal">
      <formula>"Muy Alta"</formula>
    </cfRule>
    <cfRule type="cellIs" dxfId="2031" priority="30" operator="equal">
      <formula>"Alta"</formula>
    </cfRule>
    <cfRule type="cellIs" dxfId="2030" priority="31" operator="equal">
      <formula>"Media"</formula>
    </cfRule>
    <cfRule type="cellIs" dxfId="2029" priority="32" operator="equal">
      <formula>"Baja"</formula>
    </cfRule>
    <cfRule type="cellIs" dxfId="2028" priority="33" operator="equal">
      <formula>"Muy Baja"</formula>
    </cfRule>
  </conditionalFormatting>
  <conditionalFormatting sqref="N11">
    <cfRule type="containsText" dxfId="2027" priority="320" operator="containsText" text="❌">
      <formula>NOT(ISERROR(SEARCH("❌",N11)))</formula>
    </cfRule>
  </conditionalFormatting>
  <conditionalFormatting sqref="N18">
    <cfRule type="containsText" dxfId="2026" priority="291" operator="containsText" text="❌">
      <formula>NOT(ISERROR(SEARCH("❌",N18)))</formula>
    </cfRule>
  </conditionalFormatting>
  <conditionalFormatting sqref="N25">
    <cfRule type="containsText" dxfId="2025" priority="262" operator="containsText" text="❌">
      <formula>NOT(ISERROR(SEARCH("❌",N25)))</formula>
    </cfRule>
  </conditionalFormatting>
  <conditionalFormatting sqref="N32">
    <cfRule type="containsText" dxfId="2024" priority="233" operator="containsText" text="❌">
      <formula>NOT(ISERROR(SEARCH("❌",N32)))</formula>
    </cfRule>
  </conditionalFormatting>
  <conditionalFormatting sqref="N39">
    <cfRule type="containsText" dxfId="2023" priority="204" operator="containsText" text="❌">
      <formula>NOT(ISERROR(SEARCH("❌",N39)))</formula>
    </cfRule>
  </conditionalFormatting>
  <conditionalFormatting sqref="N46">
    <cfRule type="containsText" dxfId="2022" priority="175" operator="containsText" text="❌">
      <formula>NOT(ISERROR(SEARCH("❌",N46)))</formula>
    </cfRule>
  </conditionalFormatting>
  <conditionalFormatting sqref="N53">
    <cfRule type="containsText" dxfId="2021" priority="146" operator="containsText" text="❌">
      <formula>NOT(ISERROR(SEARCH("❌",N53)))</formula>
    </cfRule>
  </conditionalFormatting>
  <conditionalFormatting sqref="N60">
    <cfRule type="containsText" dxfId="2020" priority="117" operator="containsText" text="❌">
      <formula>NOT(ISERROR(SEARCH("❌",N60)))</formula>
    </cfRule>
  </conditionalFormatting>
  <conditionalFormatting sqref="N67">
    <cfRule type="containsText" dxfId="2019" priority="88" operator="containsText" text="❌">
      <formula>NOT(ISERROR(SEARCH("❌",N67)))</formula>
    </cfRule>
  </conditionalFormatting>
  <conditionalFormatting sqref="N74">
    <cfRule type="containsText" dxfId="2018" priority="59" operator="containsText" text="❌">
      <formula>NOT(ISERROR(SEARCH("❌",N74)))</formula>
    </cfRule>
  </conditionalFormatting>
  <conditionalFormatting sqref="N81">
    <cfRule type="containsText" dxfId="2017" priority="39" operator="containsText" text="❌">
      <formula>NOT(ISERROR(SEARCH("❌",N81)))</formula>
    </cfRule>
  </conditionalFormatting>
  <conditionalFormatting sqref="N88">
    <cfRule type="containsText" dxfId="2016" priority="19" operator="containsText" text="❌">
      <formula>NOT(ISERROR(SEARCH("❌",N88)))</formula>
    </cfRule>
  </conditionalFormatting>
  <conditionalFormatting sqref="O11">
    <cfRule type="cellIs" dxfId="2015" priority="344" operator="equal">
      <formula>"Catastrófico"</formula>
    </cfRule>
    <cfRule type="cellIs" dxfId="2014" priority="345" operator="equal">
      <formula>"Mayor"</formula>
    </cfRule>
    <cfRule type="cellIs" dxfId="2013" priority="346" operator="equal">
      <formula>"Moderado"</formula>
    </cfRule>
    <cfRule type="cellIs" dxfId="2012" priority="347" operator="equal">
      <formula>"Menor"</formula>
    </cfRule>
    <cfRule type="cellIs" dxfId="2011" priority="348" operator="equal">
      <formula>"Leve"</formula>
    </cfRule>
  </conditionalFormatting>
  <conditionalFormatting sqref="O18">
    <cfRule type="cellIs" dxfId="2010" priority="315" operator="equal">
      <formula>"Catastrófico"</formula>
    </cfRule>
    <cfRule type="cellIs" dxfId="2009" priority="316" operator="equal">
      <formula>"Mayor"</formula>
    </cfRule>
    <cfRule type="cellIs" dxfId="2008" priority="317" operator="equal">
      <formula>"Moderado"</formula>
    </cfRule>
    <cfRule type="cellIs" dxfId="2007" priority="318" operator="equal">
      <formula>"Menor"</formula>
    </cfRule>
    <cfRule type="cellIs" dxfId="2006" priority="319" operator="equal">
      <formula>"Leve"</formula>
    </cfRule>
  </conditionalFormatting>
  <conditionalFormatting sqref="O25">
    <cfRule type="cellIs" dxfId="2005" priority="286" operator="equal">
      <formula>"Catastrófico"</formula>
    </cfRule>
    <cfRule type="cellIs" dxfId="2004" priority="287" operator="equal">
      <formula>"Mayor"</formula>
    </cfRule>
    <cfRule type="cellIs" dxfId="2003" priority="288" operator="equal">
      <formula>"Moderado"</formula>
    </cfRule>
    <cfRule type="cellIs" dxfId="2002" priority="289" operator="equal">
      <formula>"Menor"</formula>
    </cfRule>
    <cfRule type="cellIs" dxfId="2001" priority="290" operator="equal">
      <formula>"Leve"</formula>
    </cfRule>
  </conditionalFormatting>
  <conditionalFormatting sqref="O32">
    <cfRule type="cellIs" dxfId="2000" priority="257" operator="equal">
      <formula>"Catastrófico"</formula>
    </cfRule>
    <cfRule type="cellIs" dxfId="1999" priority="258" operator="equal">
      <formula>"Mayor"</formula>
    </cfRule>
    <cfRule type="cellIs" dxfId="1998" priority="259" operator="equal">
      <formula>"Moderado"</formula>
    </cfRule>
    <cfRule type="cellIs" dxfId="1997" priority="260" operator="equal">
      <formula>"Menor"</formula>
    </cfRule>
    <cfRule type="cellIs" dxfId="1996" priority="261" operator="equal">
      <formula>"Leve"</formula>
    </cfRule>
  </conditionalFormatting>
  <conditionalFormatting sqref="O39">
    <cfRule type="cellIs" dxfId="1995" priority="228" operator="equal">
      <formula>"Catastrófico"</formula>
    </cfRule>
    <cfRule type="cellIs" dxfId="1994" priority="229" operator="equal">
      <formula>"Mayor"</formula>
    </cfRule>
    <cfRule type="cellIs" dxfId="1993" priority="230" operator="equal">
      <formula>"Moderado"</formula>
    </cfRule>
    <cfRule type="cellIs" dxfId="1992" priority="231" operator="equal">
      <formula>"Menor"</formula>
    </cfRule>
    <cfRule type="cellIs" dxfId="1991" priority="232" operator="equal">
      <formula>"Leve"</formula>
    </cfRule>
  </conditionalFormatting>
  <conditionalFormatting sqref="O46">
    <cfRule type="cellIs" dxfId="1990" priority="199" operator="equal">
      <formula>"Catastrófico"</formula>
    </cfRule>
    <cfRule type="cellIs" dxfId="1989" priority="200" operator="equal">
      <formula>"Mayor"</formula>
    </cfRule>
    <cfRule type="cellIs" dxfId="1988" priority="201" operator="equal">
      <formula>"Moderado"</formula>
    </cfRule>
    <cfRule type="cellIs" dxfId="1987" priority="202" operator="equal">
      <formula>"Menor"</formula>
    </cfRule>
    <cfRule type="cellIs" dxfId="1986" priority="203" operator="equal">
      <formula>"Leve"</formula>
    </cfRule>
  </conditionalFormatting>
  <conditionalFormatting sqref="O53">
    <cfRule type="cellIs" dxfId="1985" priority="170" operator="equal">
      <formula>"Catastrófico"</formula>
    </cfRule>
    <cfRule type="cellIs" dxfId="1984" priority="171" operator="equal">
      <formula>"Mayor"</formula>
    </cfRule>
    <cfRule type="cellIs" dxfId="1983" priority="172" operator="equal">
      <formula>"Moderado"</formula>
    </cfRule>
    <cfRule type="cellIs" dxfId="1982" priority="173" operator="equal">
      <formula>"Menor"</formula>
    </cfRule>
    <cfRule type="cellIs" dxfId="1981" priority="174" operator="equal">
      <formula>"Leve"</formula>
    </cfRule>
  </conditionalFormatting>
  <conditionalFormatting sqref="O60">
    <cfRule type="cellIs" dxfId="1980" priority="141" operator="equal">
      <formula>"Catastrófico"</formula>
    </cfRule>
    <cfRule type="cellIs" dxfId="1979" priority="142" operator="equal">
      <formula>"Mayor"</formula>
    </cfRule>
    <cfRule type="cellIs" dxfId="1978" priority="143" operator="equal">
      <formula>"Moderado"</formula>
    </cfRule>
    <cfRule type="cellIs" dxfId="1977" priority="144" operator="equal">
      <formula>"Menor"</formula>
    </cfRule>
    <cfRule type="cellIs" dxfId="1976" priority="145" operator="equal">
      <formula>"Leve"</formula>
    </cfRule>
  </conditionalFormatting>
  <conditionalFormatting sqref="O67">
    <cfRule type="cellIs" dxfId="1975" priority="112" operator="equal">
      <formula>"Catastrófico"</formula>
    </cfRule>
    <cfRule type="cellIs" dxfId="1974" priority="113" operator="equal">
      <formula>"Mayor"</formula>
    </cfRule>
    <cfRule type="cellIs" dxfId="1973" priority="114" operator="equal">
      <formula>"Moderado"</formula>
    </cfRule>
    <cfRule type="cellIs" dxfId="1972" priority="115" operator="equal">
      <formula>"Menor"</formula>
    </cfRule>
    <cfRule type="cellIs" dxfId="1971" priority="116" operator="equal">
      <formula>"Leve"</formula>
    </cfRule>
  </conditionalFormatting>
  <conditionalFormatting sqref="O74">
    <cfRule type="cellIs" dxfId="1970" priority="83" operator="equal">
      <formula>"Catastrófico"</formula>
    </cfRule>
    <cfRule type="cellIs" dxfId="1969" priority="84" operator="equal">
      <formula>"Mayor"</formula>
    </cfRule>
    <cfRule type="cellIs" dxfId="1968" priority="85" operator="equal">
      <formula>"Moderado"</formula>
    </cfRule>
    <cfRule type="cellIs" dxfId="1967" priority="86" operator="equal">
      <formula>"Menor"</formula>
    </cfRule>
    <cfRule type="cellIs" dxfId="1966" priority="87" operator="equal">
      <formula>"Leve"</formula>
    </cfRule>
  </conditionalFormatting>
  <conditionalFormatting sqref="O81">
    <cfRule type="cellIs" dxfId="1965" priority="54" operator="equal">
      <formula>"Catastrófico"</formula>
    </cfRule>
    <cfRule type="cellIs" dxfId="1964" priority="55" operator="equal">
      <formula>"Mayor"</formula>
    </cfRule>
    <cfRule type="cellIs" dxfId="1963" priority="56" operator="equal">
      <formula>"Moderado"</formula>
    </cfRule>
    <cfRule type="cellIs" dxfId="1962" priority="57" operator="equal">
      <formula>"Menor"</formula>
    </cfRule>
    <cfRule type="cellIs" dxfId="1961" priority="58" operator="equal">
      <formula>"Leve"</formula>
    </cfRule>
  </conditionalFormatting>
  <conditionalFormatting sqref="O88">
    <cfRule type="cellIs" dxfId="1960" priority="34" operator="equal">
      <formula>"Catastrófico"</formula>
    </cfRule>
    <cfRule type="cellIs" dxfId="1959" priority="35" operator="equal">
      <formula>"Mayor"</formula>
    </cfRule>
    <cfRule type="cellIs" dxfId="1958" priority="36" operator="equal">
      <formula>"Moderado"</formula>
    </cfRule>
    <cfRule type="cellIs" dxfId="1957" priority="37" operator="equal">
      <formula>"Menor"</formula>
    </cfRule>
    <cfRule type="cellIs" dxfId="1956" priority="38" operator="equal">
      <formula>"Leve"</formula>
    </cfRule>
  </conditionalFormatting>
  <conditionalFormatting sqref="Q11">
    <cfRule type="cellIs" dxfId="1955" priority="335" operator="equal">
      <formula>"Extremo"</formula>
    </cfRule>
    <cfRule type="cellIs" dxfId="1954" priority="336" operator="equal">
      <formula>"Alto"</formula>
    </cfRule>
    <cfRule type="cellIs" dxfId="1953" priority="337" operator="equal">
      <formula>"Moderado"</formula>
    </cfRule>
    <cfRule type="cellIs" dxfId="1952" priority="338" operator="equal">
      <formula>"Bajo"</formula>
    </cfRule>
  </conditionalFormatting>
  <conditionalFormatting sqref="Q18">
    <cfRule type="cellIs" dxfId="1951" priority="306" operator="equal">
      <formula>"Extremo"</formula>
    </cfRule>
    <cfRule type="cellIs" dxfId="1950" priority="307" operator="equal">
      <formula>"Alto"</formula>
    </cfRule>
    <cfRule type="cellIs" dxfId="1949" priority="308" operator="equal">
      <formula>"Moderado"</formula>
    </cfRule>
    <cfRule type="cellIs" dxfId="1948" priority="309" operator="equal">
      <formula>"Bajo"</formula>
    </cfRule>
  </conditionalFormatting>
  <conditionalFormatting sqref="Q25">
    <cfRule type="cellIs" dxfId="1947" priority="277" operator="equal">
      <formula>"Extremo"</formula>
    </cfRule>
    <cfRule type="cellIs" dxfId="1946" priority="278" operator="equal">
      <formula>"Alto"</formula>
    </cfRule>
    <cfRule type="cellIs" dxfId="1945" priority="279" operator="equal">
      <formula>"Moderado"</formula>
    </cfRule>
    <cfRule type="cellIs" dxfId="1944" priority="280" operator="equal">
      <formula>"Bajo"</formula>
    </cfRule>
  </conditionalFormatting>
  <conditionalFormatting sqref="Q32">
    <cfRule type="cellIs" dxfId="1943" priority="248" operator="equal">
      <formula>"Extremo"</formula>
    </cfRule>
    <cfRule type="cellIs" dxfId="1942" priority="249" operator="equal">
      <formula>"Alto"</formula>
    </cfRule>
    <cfRule type="cellIs" dxfId="1941" priority="250" operator="equal">
      <formula>"Moderado"</formula>
    </cfRule>
    <cfRule type="cellIs" dxfId="1940" priority="251" operator="equal">
      <formula>"Bajo"</formula>
    </cfRule>
  </conditionalFormatting>
  <conditionalFormatting sqref="Q39">
    <cfRule type="cellIs" dxfId="1939" priority="219" operator="equal">
      <formula>"Extremo"</formula>
    </cfRule>
    <cfRule type="cellIs" dxfId="1938" priority="220" operator="equal">
      <formula>"Alto"</formula>
    </cfRule>
    <cfRule type="cellIs" dxfId="1937" priority="221" operator="equal">
      <formula>"Moderado"</formula>
    </cfRule>
    <cfRule type="cellIs" dxfId="1936" priority="222" operator="equal">
      <formula>"Bajo"</formula>
    </cfRule>
  </conditionalFormatting>
  <conditionalFormatting sqref="Q46">
    <cfRule type="cellIs" dxfId="1935" priority="190" operator="equal">
      <formula>"Extremo"</formula>
    </cfRule>
    <cfRule type="cellIs" dxfId="1934" priority="191" operator="equal">
      <formula>"Alto"</formula>
    </cfRule>
    <cfRule type="cellIs" dxfId="1933" priority="192" operator="equal">
      <formula>"Moderado"</formula>
    </cfRule>
    <cfRule type="cellIs" dxfId="1932" priority="193" operator="equal">
      <formula>"Bajo"</formula>
    </cfRule>
  </conditionalFormatting>
  <conditionalFormatting sqref="Q53">
    <cfRule type="cellIs" dxfId="1931" priority="161" operator="equal">
      <formula>"Extremo"</formula>
    </cfRule>
    <cfRule type="cellIs" dxfId="1930" priority="162" operator="equal">
      <formula>"Alto"</formula>
    </cfRule>
    <cfRule type="cellIs" dxfId="1929" priority="163" operator="equal">
      <formula>"Moderado"</formula>
    </cfRule>
    <cfRule type="cellIs" dxfId="1928" priority="164" operator="equal">
      <formula>"Bajo"</formula>
    </cfRule>
  </conditionalFormatting>
  <conditionalFormatting sqref="Q60">
    <cfRule type="cellIs" dxfId="1927" priority="132" operator="equal">
      <formula>"Extremo"</formula>
    </cfRule>
    <cfRule type="cellIs" dxfId="1926" priority="133" operator="equal">
      <formula>"Alto"</formula>
    </cfRule>
    <cfRule type="cellIs" dxfId="1925" priority="134" operator="equal">
      <formula>"Moderado"</formula>
    </cfRule>
    <cfRule type="cellIs" dxfId="1924" priority="135" operator="equal">
      <formula>"Bajo"</formula>
    </cfRule>
  </conditionalFormatting>
  <conditionalFormatting sqref="Q67">
    <cfRule type="cellIs" dxfId="1923" priority="103" operator="equal">
      <formula>"Extremo"</formula>
    </cfRule>
    <cfRule type="cellIs" dxfId="1922" priority="104" operator="equal">
      <formula>"Alto"</formula>
    </cfRule>
    <cfRule type="cellIs" dxfId="1921" priority="105" operator="equal">
      <formula>"Moderado"</formula>
    </cfRule>
    <cfRule type="cellIs" dxfId="1920" priority="106" operator="equal">
      <formula>"Bajo"</formula>
    </cfRule>
  </conditionalFormatting>
  <conditionalFormatting sqref="Q74">
    <cfRule type="cellIs" dxfId="1919" priority="74" operator="equal">
      <formula>"Extremo"</formula>
    </cfRule>
    <cfRule type="cellIs" dxfId="1918" priority="75" operator="equal">
      <formula>"Alto"</formula>
    </cfRule>
    <cfRule type="cellIs" dxfId="1917" priority="76" operator="equal">
      <formula>"Moderado"</formula>
    </cfRule>
    <cfRule type="cellIs" dxfId="1916" priority="77" operator="equal">
      <formula>"Bajo"</formula>
    </cfRule>
  </conditionalFormatting>
  <conditionalFormatting sqref="Q81">
    <cfRule type="cellIs" dxfId="1915" priority="45" operator="equal">
      <formula>"Extremo"</formula>
    </cfRule>
    <cfRule type="cellIs" dxfId="1914" priority="46" operator="equal">
      <formula>"Alto"</formula>
    </cfRule>
    <cfRule type="cellIs" dxfId="1913" priority="47" operator="equal">
      <formula>"Moderado"</formula>
    </cfRule>
    <cfRule type="cellIs" dxfId="1912" priority="48" operator="equal">
      <formula>"Bajo"</formula>
    </cfRule>
  </conditionalFormatting>
  <conditionalFormatting sqref="Q88">
    <cfRule type="cellIs" dxfId="1911" priority="25" operator="equal">
      <formula>"Extremo"</formula>
    </cfRule>
    <cfRule type="cellIs" dxfId="1910" priority="26" operator="equal">
      <formula>"Alto"</formula>
    </cfRule>
    <cfRule type="cellIs" dxfId="1909" priority="27" operator="equal">
      <formula>"Moderado"</formula>
    </cfRule>
    <cfRule type="cellIs" dxfId="1908" priority="28" operator="equal">
      <formula>"Bajo"</formula>
    </cfRule>
  </conditionalFormatting>
  <conditionalFormatting sqref="AE11">
    <cfRule type="cellIs" dxfId="1907" priority="330" operator="equal">
      <formula>"Muy Alta"</formula>
    </cfRule>
    <cfRule type="cellIs" dxfId="1906" priority="331" operator="equal">
      <formula>"Alta"</formula>
    </cfRule>
    <cfRule type="cellIs" dxfId="1905" priority="332" operator="equal">
      <formula>"Media"</formula>
    </cfRule>
    <cfRule type="cellIs" dxfId="1904" priority="333" operator="equal">
      <formula>"Baja"</formula>
    </cfRule>
    <cfRule type="cellIs" dxfId="1903" priority="334" operator="equal">
      <formula>"Muy Baja"</formula>
    </cfRule>
  </conditionalFormatting>
  <conditionalFormatting sqref="AE18">
    <cfRule type="cellIs" dxfId="1902" priority="301" operator="equal">
      <formula>"Muy Alta"</formula>
    </cfRule>
    <cfRule type="cellIs" dxfId="1901" priority="302" operator="equal">
      <formula>"Alta"</formula>
    </cfRule>
    <cfRule type="cellIs" dxfId="1900" priority="303" operator="equal">
      <formula>"Media"</formula>
    </cfRule>
    <cfRule type="cellIs" dxfId="1899" priority="304" operator="equal">
      <formula>"Baja"</formula>
    </cfRule>
    <cfRule type="cellIs" dxfId="1898" priority="305" operator="equal">
      <formula>"Muy Baja"</formula>
    </cfRule>
  </conditionalFormatting>
  <conditionalFormatting sqref="AE25">
    <cfRule type="cellIs" dxfId="1897" priority="272" operator="equal">
      <formula>"Muy Alta"</formula>
    </cfRule>
    <cfRule type="cellIs" dxfId="1896" priority="273" operator="equal">
      <formula>"Alta"</formula>
    </cfRule>
    <cfRule type="cellIs" dxfId="1895" priority="274" operator="equal">
      <formula>"Media"</formula>
    </cfRule>
    <cfRule type="cellIs" dxfId="1894" priority="275" operator="equal">
      <formula>"Baja"</formula>
    </cfRule>
    <cfRule type="cellIs" dxfId="1893" priority="276" operator="equal">
      <formula>"Muy Baja"</formula>
    </cfRule>
  </conditionalFormatting>
  <conditionalFormatting sqref="AE32">
    <cfRule type="cellIs" dxfId="1892" priority="243" operator="equal">
      <formula>"Muy Alta"</formula>
    </cfRule>
    <cfRule type="cellIs" dxfId="1891" priority="244" operator="equal">
      <formula>"Alta"</formula>
    </cfRule>
    <cfRule type="cellIs" dxfId="1890" priority="245" operator="equal">
      <formula>"Media"</formula>
    </cfRule>
    <cfRule type="cellIs" dxfId="1889" priority="246" operator="equal">
      <formula>"Baja"</formula>
    </cfRule>
    <cfRule type="cellIs" dxfId="1888" priority="247" operator="equal">
      <formula>"Muy Baja"</formula>
    </cfRule>
  </conditionalFormatting>
  <conditionalFormatting sqref="AE39">
    <cfRule type="cellIs" dxfId="1887" priority="214" operator="equal">
      <formula>"Muy Alta"</formula>
    </cfRule>
    <cfRule type="cellIs" dxfId="1886" priority="215" operator="equal">
      <formula>"Alta"</formula>
    </cfRule>
    <cfRule type="cellIs" dxfId="1885" priority="216" operator="equal">
      <formula>"Media"</formula>
    </cfRule>
    <cfRule type="cellIs" dxfId="1884" priority="217" operator="equal">
      <formula>"Baja"</formula>
    </cfRule>
    <cfRule type="cellIs" dxfId="1883" priority="218" operator="equal">
      <formula>"Muy Baja"</formula>
    </cfRule>
  </conditionalFormatting>
  <conditionalFormatting sqref="AE46">
    <cfRule type="cellIs" dxfId="1882" priority="185" operator="equal">
      <formula>"Muy Alta"</formula>
    </cfRule>
    <cfRule type="cellIs" dxfId="1881" priority="186" operator="equal">
      <formula>"Alta"</formula>
    </cfRule>
    <cfRule type="cellIs" dxfId="1880" priority="187" operator="equal">
      <formula>"Media"</formula>
    </cfRule>
    <cfRule type="cellIs" dxfId="1879" priority="188" operator="equal">
      <formula>"Baja"</formula>
    </cfRule>
    <cfRule type="cellIs" dxfId="1878" priority="189" operator="equal">
      <formula>"Muy Baja"</formula>
    </cfRule>
  </conditionalFormatting>
  <conditionalFormatting sqref="AE53">
    <cfRule type="cellIs" dxfId="1877" priority="156" operator="equal">
      <formula>"Muy Alta"</formula>
    </cfRule>
    <cfRule type="cellIs" dxfId="1876" priority="157" operator="equal">
      <formula>"Alta"</formula>
    </cfRule>
    <cfRule type="cellIs" dxfId="1875" priority="158" operator="equal">
      <formula>"Media"</formula>
    </cfRule>
    <cfRule type="cellIs" dxfId="1874" priority="159" operator="equal">
      <formula>"Baja"</formula>
    </cfRule>
    <cfRule type="cellIs" dxfId="1873" priority="160" operator="equal">
      <formula>"Muy Baja"</formula>
    </cfRule>
  </conditionalFormatting>
  <conditionalFormatting sqref="AE60">
    <cfRule type="cellIs" dxfId="1872" priority="127" operator="equal">
      <formula>"Muy Alta"</formula>
    </cfRule>
    <cfRule type="cellIs" dxfId="1871" priority="128" operator="equal">
      <formula>"Alta"</formula>
    </cfRule>
    <cfRule type="cellIs" dxfId="1870" priority="129" operator="equal">
      <formula>"Media"</formula>
    </cfRule>
    <cfRule type="cellIs" dxfId="1869" priority="130" operator="equal">
      <formula>"Baja"</formula>
    </cfRule>
    <cfRule type="cellIs" dxfId="1868" priority="131" operator="equal">
      <formula>"Muy Baja"</formula>
    </cfRule>
  </conditionalFormatting>
  <conditionalFormatting sqref="AE67">
    <cfRule type="cellIs" dxfId="1867" priority="98" operator="equal">
      <formula>"Muy Alta"</formula>
    </cfRule>
    <cfRule type="cellIs" dxfId="1866" priority="99" operator="equal">
      <formula>"Alta"</formula>
    </cfRule>
    <cfRule type="cellIs" dxfId="1865" priority="100" operator="equal">
      <formula>"Media"</formula>
    </cfRule>
    <cfRule type="cellIs" dxfId="1864" priority="101" operator="equal">
      <formula>"Baja"</formula>
    </cfRule>
    <cfRule type="cellIs" dxfId="1863" priority="102" operator="equal">
      <formula>"Muy Baja"</formula>
    </cfRule>
  </conditionalFormatting>
  <conditionalFormatting sqref="AE74">
    <cfRule type="cellIs" dxfId="1862" priority="69" operator="equal">
      <formula>"Muy Alta"</formula>
    </cfRule>
    <cfRule type="cellIs" dxfId="1861" priority="70" operator="equal">
      <formula>"Alta"</formula>
    </cfRule>
    <cfRule type="cellIs" dxfId="1860" priority="71" operator="equal">
      <formula>"Media"</formula>
    </cfRule>
    <cfRule type="cellIs" dxfId="1859" priority="72" operator="equal">
      <formula>"Baja"</formula>
    </cfRule>
    <cfRule type="cellIs" dxfId="1858" priority="73" operator="equal">
      <formula>"Muy Baja"</formula>
    </cfRule>
  </conditionalFormatting>
  <conditionalFormatting sqref="AE81">
    <cfRule type="cellIs" dxfId="1857" priority="40" operator="equal">
      <formula>"Muy Alta"</formula>
    </cfRule>
    <cfRule type="cellIs" dxfId="1856" priority="41" operator="equal">
      <formula>"Alta"</formula>
    </cfRule>
    <cfRule type="cellIs" dxfId="1855" priority="42" operator="equal">
      <formula>"Media"</formula>
    </cfRule>
    <cfRule type="cellIs" dxfId="1854" priority="43" operator="equal">
      <formula>"Baja"</formula>
    </cfRule>
    <cfRule type="cellIs" dxfId="1853" priority="44" operator="equal">
      <formula>"Muy Baja"</formula>
    </cfRule>
  </conditionalFormatting>
  <conditionalFormatting sqref="AE88">
    <cfRule type="cellIs" dxfId="1852" priority="20" operator="equal">
      <formula>"Muy Alta"</formula>
    </cfRule>
    <cfRule type="cellIs" dxfId="1851" priority="21" operator="equal">
      <formula>"Alta"</formula>
    </cfRule>
    <cfRule type="cellIs" dxfId="1850" priority="22" operator="equal">
      <formula>"Media"</formula>
    </cfRule>
    <cfRule type="cellIs" dxfId="1849" priority="23" operator="equal">
      <formula>"Baja"</formula>
    </cfRule>
    <cfRule type="cellIs" dxfId="1848" priority="24" operator="equal">
      <formula>"Muy Baja"</formula>
    </cfRule>
  </conditionalFormatting>
  <conditionalFormatting sqref="AG11">
    <cfRule type="cellIs" dxfId="1847" priority="325" operator="equal">
      <formula>"Catastrófico"</formula>
    </cfRule>
    <cfRule type="cellIs" dxfId="1846" priority="326" operator="equal">
      <formula>"Mayor"</formula>
    </cfRule>
    <cfRule type="cellIs" dxfId="1845" priority="327" operator="equal">
      <formula>"Moderado"</formula>
    </cfRule>
    <cfRule type="cellIs" dxfId="1844" priority="328" operator="equal">
      <formula>"Menor"</formula>
    </cfRule>
    <cfRule type="cellIs" dxfId="1843" priority="329" operator="equal">
      <formula>"Leve"</formula>
    </cfRule>
  </conditionalFormatting>
  <conditionalFormatting sqref="AG18">
    <cfRule type="cellIs" dxfId="1842" priority="296" operator="equal">
      <formula>"Catastrófico"</formula>
    </cfRule>
    <cfRule type="cellIs" dxfId="1841" priority="297" operator="equal">
      <formula>"Mayor"</formula>
    </cfRule>
    <cfRule type="cellIs" dxfId="1840" priority="298" operator="equal">
      <formula>"Moderado"</formula>
    </cfRule>
    <cfRule type="cellIs" dxfId="1839" priority="299" operator="equal">
      <formula>"Menor"</formula>
    </cfRule>
    <cfRule type="cellIs" dxfId="1838" priority="300" operator="equal">
      <formula>"Leve"</formula>
    </cfRule>
  </conditionalFormatting>
  <conditionalFormatting sqref="AG25">
    <cfRule type="cellIs" dxfId="1837" priority="267" operator="equal">
      <formula>"Catastrófico"</formula>
    </cfRule>
    <cfRule type="cellIs" dxfId="1836" priority="268" operator="equal">
      <formula>"Mayor"</formula>
    </cfRule>
    <cfRule type="cellIs" dxfId="1835" priority="269" operator="equal">
      <formula>"Moderado"</formula>
    </cfRule>
    <cfRule type="cellIs" dxfId="1834" priority="270" operator="equal">
      <formula>"Menor"</formula>
    </cfRule>
    <cfRule type="cellIs" dxfId="1833" priority="271" operator="equal">
      <formula>"Leve"</formula>
    </cfRule>
  </conditionalFormatting>
  <conditionalFormatting sqref="AG32">
    <cfRule type="cellIs" dxfId="1832" priority="238" operator="equal">
      <formula>"Catastrófico"</formula>
    </cfRule>
    <cfRule type="cellIs" dxfId="1831" priority="239" operator="equal">
      <formula>"Mayor"</formula>
    </cfRule>
    <cfRule type="cellIs" dxfId="1830" priority="240" operator="equal">
      <formula>"Moderado"</formula>
    </cfRule>
    <cfRule type="cellIs" dxfId="1829" priority="241" operator="equal">
      <formula>"Menor"</formula>
    </cfRule>
    <cfRule type="cellIs" dxfId="1828" priority="242" operator="equal">
      <formula>"Leve"</formula>
    </cfRule>
  </conditionalFormatting>
  <conditionalFormatting sqref="AG39">
    <cfRule type="cellIs" dxfId="1827" priority="209" operator="equal">
      <formula>"Catastrófico"</formula>
    </cfRule>
    <cfRule type="cellIs" dxfId="1826" priority="210" operator="equal">
      <formula>"Mayor"</formula>
    </cfRule>
    <cfRule type="cellIs" dxfId="1825" priority="211" operator="equal">
      <formula>"Moderado"</formula>
    </cfRule>
    <cfRule type="cellIs" dxfId="1824" priority="212" operator="equal">
      <formula>"Menor"</formula>
    </cfRule>
    <cfRule type="cellIs" dxfId="1823" priority="213" operator="equal">
      <formula>"Leve"</formula>
    </cfRule>
  </conditionalFormatting>
  <conditionalFormatting sqref="AG46">
    <cfRule type="cellIs" dxfId="1822" priority="180" operator="equal">
      <formula>"Catastrófico"</formula>
    </cfRule>
    <cfRule type="cellIs" dxfId="1821" priority="181" operator="equal">
      <formula>"Mayor"</formula>
    </cfRule>
    <cfRule type="cellIs" dxfId="1820" priority="182" operator="equal">
      <formula>"Moderado"</formula>
    </cfRule>
    <cfRule type="cellIs" dxfId="1819" priority="183" operator="equal">
      <formula>"Menor"</formula>
    </cfRule>
    <cfRule type="cellIs" dxfId="1818" priority="184" operator="equal">
      <formula>"Leve"</formula>
    </cfRule>
  </conditionalFormatting>
  <conditionalFormatting sqref="AG53">
    <cfRule type="cellIs" dxfId="1817" priority="151" operator="equal">
      <formula>"Catastrófico"</formula>
    </cfRule>
    <cfRule type="cellIs" dxfId="1816" priority="152" operator="equal">
      <formula>"Mayor"</formula>
    </cfRule>
    <cfRule type="cellIs" dxfId="1815" priority="153" operator="equal">
      <formula>"Moderado"</formula>
    </cfRule>
    <cfRule type="cellIs" dxfId="1814" priority="154" operator="equal">
      <formula>"Menor"</formula>
    </cfRule>
    <cfRule type="cellIs" dxfId="1813" priority="155" operator="equal">
      <formula>"Leve"</formula>
    </cfRule>
  </conditionalFormatting>
  <conditionalFormatting sqref="AG60">
    <cfRule type="cellIs" dxfId="1812" priority="122" operator="equal">
      <formula>"Catastrófico"</formula>
    </cfRule>
    <cfRule type="cellIs" dxfId="1811" priority="123" operator="equal">
      <formula>"Mayor"</formula>
    </cfRule>
    <cfRule type="cellIs" dxfId="1810" priority="124" operator="equal">
      <formula>"Moderado"</formula>
    </cfRule>
    <cfRule type="cellIs" dxfId="1809" priority="125" operator="equal">
      <formula>"Menor"</formula>
    </cfRule>
    <cfRule type="cellIs" dxfId="1808" priority="126" operator="equal">
      <formula>"Leve"</formula>
    </cfRule>
  </conditionalFormatting>
  <conditionalFormatting sqref="AG67">
    <cfRule type="cellIs" dxfId="1807" priority="93" operator="equal">
      <formula>"Catastrófico"</formula>
    </cfRule>
    <cfRule type="cellIs" dxfId="1806" priority="94" operator="equal">
      <formula>"Mayor"</formula>
    </cfRule>
    <cfRule type="cellIs" dxfId="1805" priority="95" operator="equal">
      <formula>"Moderado"</formula>
    </cfRule>
    <cfRule type="cellIs" dxfId="1804" priority="96" operator="equal">
      <formula>"Menor"</formula>
    </cfRule>
    <cfRule type="cellIs" dxfId="1803" priority="97" operator="equal">
      <formula>"Leve"</formula>
    </cfRule>
  </conditionalFormatting>
  <conditionalFormatting sqref="AG74">
    <cfRule type="cellIs" dxfId="1802" priority="64" operator="equal">
      <formula>"Catastrófico"</formula>
    </cfRule>
    <cfRule type="cellIs" dxfId="1801" priority="65" operator="equal">
      <formula>"Mayor"</formula>
    </cfRule>
    <cfRule type="cellIs" dxfId="1800" priority="66" operator="equal">
      <formula>"Moderado"</formula>
    </cfRule>
    <cfRule type="cellIs" dxfId="1799" priority="67" operator="equal">
      <formula>"Menor"</formula>
    </cfRule>
    <cfRule type="cellIs" dxfId="1798" priority="68" operator="equal">
      <formula>"Leve"</formula>
    </cfRule>
  </conditionalFormatting>
  <conditionalFormatting sqref="AG81">
    <cfRule type="cellIs" dxfId="1797" priority="6" operator="equal">
      <formula>"Catastrófico"</formula>
    </cfRule>
    <cfRule type="cellIs" dxfId="1796" priority="7" operator="equal">
      <formula>"Mayor"</formula>
    </cfRule>
    <cfRule type="cellIs" dxfId="1795" priority="8" operator="equal">
      <formula>"Moderado"</formula>
    </cfRule>
    <cfRule type="cellIs" dxfId="1794" priority="9" operator="equal">
      <formula>"Menor"</formula>
    </cfRule>
    <cfRule type="cellIs" dxfId="1793" priority="10" operator="equal">
      <formula>"Leve"</formula>
    </cfRule>
  </conditionalFormatting>
  <conditionalFormatting sqref="AG88">
    <cfRule type="cellIs" dxfId="1792" priority="1" operator="equal">
      <formula>"Catastrófico"</formula>
    </cfRule>
    <cfRule type="cellIs" dxfId="1791" priority="2" operator="equal">
      <formula>"Mayor"</formula>
    </cfRule>
    <cfRule type="cellIs" dxfId="1790" priority="3" operator="equal">
      <formula>"Moderado"</formula>
    </cfRule>
    <cfRule type="cellIs" dxfId="1789" priority="4" operator="equal">
      <formula>"Menor"</formula>
    </cfRule>
    <cfRule type="cellIs" dxfId="1788" priority="5" operator="equal">
      <formula>"Leve"</formula>
    </cfRule>
  </conditionalFormatting>
  <conditionalFormatting sqref="AI11">
    <cfRule type="cellIs" dxfId="1787" priority="321" operator="equal">
      <formula>"Extremo"</formula>
    </cfRule>
    <cfRule type="cellIs" dxfId="1786" priority="322" operator="equal">
      <formula>"Alto"</formula>
    </cfRule>
    <cfRule type="cellIs" dxfId="1785" priority="323" operator="equal">
      <formula>"Moderado"</formula>
    </cfRule>
    <cfRule type="cellIs" dxfId="1784" priority="324" operator="equal">
      <formula>"Bajo"</formula>
    </cfRule>
  </conditionalFormatting>
  <conditionalFormatting sqref="AI18">
    <cfRule type="cellIs" dxfId="1783" priority="292" operator="equal">
      <formula>"Extremo"</formula>
    </cfRule>
    <cfRule type="cellIs" dxfId="1782" priority="293" operator="equal">
      <formula>"Alto"</formula>
    </cfRule>
    <cfRule type="cellIs" dxfId="1781" priority="294" operator="equal">
      <formula>"Moderado"</formula>
    </cfRule>
    <cfRule type="cellIs" dxfId="1780" priority="295" operator="equal">
      <formula>"Bajo"</formula>
    </cfRule>
  </conditionalFormatting>
  <conditionalFormatting sqref="AI25">
    <cfRule type="cellIs" dxfId="1779" priority="263" operator="equal">
      <formula>"Extremo"</formula>
    </cfRule>
    <cfRule type="cellIs" dxfId="1778" priority="264" operator="equal">
      <formula>"Alto"</formula>
    </cfRule>
    <cfRule type="cellIs" dxfId="1777" priority="265" operator="equal">
      <formula>"Moderado"</formula>
    </cfRule>
    <cfRule type="cellIs" dxfId="1776" priority="266" operator="equal">
      <formula>"Bajo"</formula>
    </cfRule>
  </conditionalFormatting>
  <conditionalFormatting sqref="AI32">
    <cfRule type="cellIs" dxfId="1775" priority="234" operator="equal">
      <formula>"Extremo"</formula>
    </cfRule>
    <cfRule type="cellIs" dxfId="1774" priority="235" operator="equal">
      <formula>"Alto"</formula>
    </cfRule>
    <cfRule type="cellIs" dxfId="1773" priority="236" operator="equal">
      <formula>"Moderado"</formula>
    </cfRule>
    <cfRule type="cellIs" dxfId="1772" priority="237" operator="equal">
      <formula>"Bajo"</formula>
    </cfRule>
  </conditionalFormatting>
  <conditionalFormatting sqref="AI39">
    <cfRule type="cellIs" dxfId="1771" priority="205" operator="equal">
      <formula>"Extremo"</formula>
    </cfRule>
    <cfRule type="cellIs" dxfId="1770" priority="206" operator="equal">
      <formula>"Alto"</formula>
    </cfRule>
    <cfRule type="cellIs" dxfId="1769" priority="207" operator="equal">
      <formula>"Moderado"</formula>
    </cfRule>
    <cfRule type="cellIs" dxfId="1768" priority="208" operator="equal">
      <formula>"Bajo"</formula>
    </cfRule>
  </conditionalFormatting>
  <conditionalFormatting sqref="AI46">
    <cfRule type="cellIs" dxfId="1767" priority="176" operator="equal">
      <formula>"Extremo"</formula>
    </cfRule>
    <cfRule type="cellIs" dxfId="1766" priority="177" operator="equal">
      <formula>"Alto"</formula>
    </cfRule>
    <cfRule type="cellIs" dxfId="1765" priority="178" operator="equal">
      <formula>"Moderado"</formula>
    </cfRule>
    <cfRule type="cellIs" dxfId="1764" priority="179" operator="equal">
      <formula>"Bajo"</formula>
    </cfRule>
  </conditionalFormatting>
  <conditionalFormatting sqref="AI53">
    <cfRule type="cellIs" dxfId="1763" priority="147" operator="equal">
      <formula>"Extremo"</formula>
    </cfRule>
    <cfRule type="cellIs" dxfId="1762" priority="148" operator="equal">
      <formula>"Alto"</formula>
    </cfRule>
    <cfRule type="cellIs" dxfId="1761" priority="149" operator="equal">
      <formula>"Moderado"</formula>
    </cfRule>
    <cfRule type="cellIs" dxfId="1760" priority="150" operator="equal">
      <formula>"Bajo"</formula>
    </cfRule>
  </conditionalFormatting>
  <conditionalFormatting sqref="AI60">
    <cfRule type="cellIs" dxfId="1759" priority="118" operator="equal">
      <formula>"Extremo"</formula>
    </cfRule>
    <cfRule type="cellIs" dxfId="1758" priority="119" operator="equal">
      <formula>"Alto"</formula>
    </cfRule>
    <cfRule type="cellIs" dxfId="1757" priority="120" operator="equal">
      <formula>"Moderado"</formula>
    </cfRule>
    <cfRule type="cellIs" dxfId="1756" priority="121" operator="equal">
      <formula>"Bajo"</formula>
    </cfRule>
  </conditionalFormatting>
  <conditionalFormatting sqref="AI67">
    <cfRule type="cellIs" dxfId="1755" priority="89" operator="equal">
      <formula>"Extremo"</formula>
    </cfRule>
    <cfRule type="cellIs" dxfId="1754" priority="90" operator="equal">
      <formula>"Alto"</formula>
    </cfRule>
    <cfRule type="cellIs" dxfId="1753" priority="91" operator="equal">
      <formula>"Moderado"</formula>
    </cfRule>
    <cfRule type="cellIs" dxfId="1752" priority="92" operator="equal">
      <formula>"Bajo"</formula>
    </cfRule>
  </conditionalFormatting>
  <conditionalFormatting sqref="AI74">
    <cfRule type="cellIs" dxfId="1751" priority="60" operator="equal">
      <formula>"Extremo"</formula>
    </cfRule>
    <cfRule type="cellIs" dxfId="1750" priority="61" operator="equal">
      <formula>"Alto"</formula>
    </cfRule>
    <cfRule type="cellIs" dxfId="1749" priority="62" operator="equal">
      <formula>"Moderado"</formula>
    </cfRule>
    <cfRule type="cellIs" dxfId="1748" priority="63" operator="equal">
      <formula>"Bajo"</formula>
    </cfRule>
  </conditionalFormatting>
  <conditionalFormatting sqref="AI81">
    <cfRule type="cellIs" dxfId="1747" priority="15" operator="equal">
      <formula>"Extremo"</formula>
    </cfRule>
    <cfRule type="cellIs" dxfId="1746" priority="16" operator="equal">
      <formula>"Alto"</formula>
    </cfRule>
    <cfRule type="cellIs" dxfId="1745" priority="17" operator="equal">
      <formula>"Moderado"</formula>
    </cfRule>
    <cfRule type="cellIs" dxfId="1744" priority="18" operator="equal">
      <formula>"Bajo"</formula>
    </cfRule>
  </conditionalFormatting>
  <conditionalFormatting sqref="AI88">
    <cfRule type="cellIs" dxfId="1743" priority="11" operator="equal">
      <formula>"Extremo"</formula>
    </cfRule>
    <cfRule type="cellIs" dxfId="1742" priority="12" operator="equal">
      <formula>"Alto"</formula>
    </cfRule>
    <cfRule type="cellIs" dxfId="1741" priority="13" operator="equal">
      <formula>"Moderado"</formula>
    </cfRule>
    <cfRule type="cellIs" dxfId="174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ENERO\[FORMATO RIESGOS COLOG 2026 CON CORRECIONES DE ACUERDO A CEDE5 (1).xlsx]Opciones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ENERO\[FORMATO RIESGOS COLOG 2026 CON CORRECIONES DE ACUERDO A CEDE5 (1).xlsx]Tabla Impacto'!#REF!</xm:f>
          </x14:formula1>
          <xm:sqref>M11:M94</xm:sqref>
        </x14:dataValidation>
        <x14:dataValidation type="list" allowBlank="1" showInputMessage="1" showErrorMessage="1">
          <x14:formula1>
            <xm:f>'D:\BACK UP 2026\RIESGOS DE INTEGRIDAD - 2026\MATRIZ ENVIÓ CEDE5 - ENERO\[FORMATO RIESGOS COLOG 2026 CON CORRECIONES DE ACUERDO A CEDE5 (1).xlsx]Tabla Valoración controles'!#REF!</xm:f>
          </x14:formula1>
          <xm:sqref>X11:Y94 AA11:AC94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1:BN94"/>
  <sheetViews>
    <sheetView zoomScale="70" zoomScaleNormal="70" workbookViewId="0">
      <selection activeCell="F7" sqref="F7:AS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448" t="s">
        <v>1603</v>
      </c>
      <c r="G5" s="449"/>
      <c r="H5" s="449"/>
      <c r="I5" s="449"/>
      <c r="J5" s="449"/>
      <c r="K5" s="449"/>
      <c r="L5" s="449"/>
      <c r="M5" s="449"/>
      <c r="N5" s="449"/>
      <c r="O5" s="449"/>
      <c r="P5" s="449"/>
      <c r="Q5" s="449"/>
      <c r="R5" s="450"/>
      <c r="S5" s="450"/>
      <c r="T5" s="450"/>
      <c r="U5" s="450"/>
      <c r="V5" s="450"/>
      <c r="W5" s="450"/>
      <c r="X5" s="450"/>
      <c r="Y5" s="450"/>
      <c r="Z5" s="450"/>
      <c r="AA5" s="450"/>
      <c r="AB5" s="450"/>
      <c r="AC5" s="450"/>
      <c r="AD5" s="450"/>
      <c r="AE5" s="450"/>
      <c r="AF5" s="450"/>
      <c r="AG5" s="450"/>
      <c r="AH5" s="450"/>
      <c r="AI5" s="450"/>
      <c r="AJ5" s="450"/>
      <c r="AK5" s="450"/>
      <c r="AL5" s="450"/>
      <c r="AM5" s="450"/>
      <c r="AN5" s="450"/>
      <c r="AO5" s="449"/>
      <c r="AP5" s="449"/>
      <c r="AQ5" s="449"/>
      <c r="AR5" s="449"/>
      <c r="AS5" s="451"/>
      <c r="AT5" s="30"/>
      <c r="AU5" s="30"/>
      <c r="AV5" s="30"/>
      <c r="AW5" s="30"/>
      <c r="AX5" s="30"/>
      <c r="AY5" s="30"/>
      <c r="AZ5" s="30"/>
      <c r="BA5" s="30"/>
      <c r="BB5" s="30"/>
      <c r="BC5" s="30"/>
      <c r="BD5" s="30"/>
      <c r="BE5" s="30"/>
      <c r="BF5" s="30"/>
      <c r="BG5" s="30"/>
      <c r="BH5" s="30"/>
      <c r="BI5" s="30"/>
      <c r="BJ5" s="30"/>
      <c r="BK5" s="30"/>
      <c r="BL5" s="30"/>
      <c r="BM5" s="30"/>
      <c r="BN5" s="30"/>
    </row>
    <row r="6" spans="1:66" ht="42.75" customHeight="1" thickBot="1">
      <c r="A6" s="243" t="s">
        <v>15</v>
      </c>
      <c r="B6" s="244"/>
      <c r="C6" s="244"/>
      <c r="D6" s="245"/>
      <c r="E6" s="246"/>
      <c r="F6" s="167" t="s">
        <v>1604</v>
      </c>
      <c r="G6" s="168"/>
      <c r="H6" s="168"/>
      <c r="I6" s="168"/>
      <c r="J6" s="168"/>
      <c r="K6" s="168"/>
      <c r="L6" s="168"/>
      <c r="M6" s="168"/>
      <c r="N6" s="168"/>
      <c r="O6" s="168"/>
      <c r="P6" s="168"/>
      <c r="Q6" s="168"/>
      <c r="R6" s="168"/>
      <c r="S6" s="168"/>
      <c r="T6" s="168"/>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2"/>
      <c r="AT6" s="30"/>
      <c r="AU6" s="30"/>
      <c r="AV6" s="30"/>
      <c r="AW6" s="30"/>
      <c r="AX6" s="30"/>
      <c r="AY6" s="30"/>
      <c r="AZ6" s="30"/>
      <c r="BA6" s="30"/>
      <c r="BB6" s="30"/>
      <c r="BC6" s="30"/>
      <c r="BD6" s="30"/>
      <c r="BE6" s="30"/>
      <c r="BF6" s="30"/>
      <c r="BG6" s="30"/>
      <c r="BH6" s="30"/>
      <c r="BI6" s="30"/>
      <c r="BJ6" s="30"/>
      <c r="BK6" s="30"/>
      <c r="BL6" s="30"/>
      <c r="BM6" s="30"/>
      <c r="BN6" s="30"/>
    </row>
    <row r="7" spans="1:66" ht="84.75" customHeight="1" thickBot="1">
      <c r="A7" s="262" t="s">
        <v>17</v>
      </c>
      <c r="B7" s="263"/>
      <c r="C7" s="263"/>
      <c r="D7" s="264"/>
      <c r="E7" s="265"/>
      <c r="F7" s="452" t="s">
        <v>1605</v>
      </c>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0"/>
      <c r="AP7" s="450"/>
      <c r="AQ7" s="450"/>
      <c r="AR7" s="450"/>
      <c r="AS7" s="453"/>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140</v>
      </c>
      <c r="C11" s="220" t="s">
        <v>75</v>
      </c>
      <c r="D11" s="220" t="s">
        <v>340</v>
      </c>
      <c r="E11" s="229" t="s">
        <v>348</v>
      </c>
      <c r="F11" s="229" t="s">
        <v>1986</v>
      </c>
      <c r="G11" s="229" t="s">
        <v>1602</v>
      </c>
      <c r="H11" s="302" t="str">
        <f>+CONCATENATE(E11," ",F11," ",G11)</f>
        <v>Posibilidad de afectación  reputacional y económica por corrupción de los servidores públicos que adulteren, adicionen o eliminen registros e información en los sistemas y plataformas de inventarios logísticos SAP - SILOG  a causa del inadecuado cumplimiento de los marcos legales y éticos de la institución buscando el beneficio propio o de terceros.</v>
      </c>
      <c r="I11" s="232" t="s">
        <v>341</v>
      </c>
      <c r="J11" s="218">
        <v>5042</v>
      </c>
      <c r="K11" s="309" t="str">
        <f>IF(J11&lt;=0,"",IF(J11&lt;=3,"Muy Baja",IF(J11&lt;=34,"Baja",IF(J11&lt;=600,"Media",IF(J11&lt;=6000,"Alta","Muy Alta")))))</f>
        <v>Alta</v>
      </c>
      <c r="L11" s="305">
        <f>IF(K11="","",IF(K11="Muy Baja",0.2,IF(K11="Baja",0.4,IF(K11="Media",0.6,IF(K11="Alta",0.8,IF(K11="Muy Alta",1,))))))</f>
        <v>0.8</v>
      </c>
      <c r="M11" s="307" t="s">
        <v>335</v>
      </c>
      <c r="N11" s="303" t="str">
        <f>IF(NOT(ISERROR(MATCH(M11,'[47]Tabla Impacto'!$B$222:$B$224,0))),'[47]Tabla Impacto'!$F$224,M11)</f>
        <v xml:space="preserve">     El riesgo afecta la imagen de  la entidad con efecto publicitario sostenido a nivel de sector administrativo, nivel departamental o municipal</v>
      </c>
      <c r="O11" s="309" t="str">
        <f>IF(OR(N11='[47]Tabla Impacto'!$C$12,N11='[47]Tabla Impacto'!$D$12),"Leve",IF(OR(N11='[47]Tabla Impacto'!$C$13,N11='[47]Tabla Impacto'!$D$13),"Menor",IF(OR(N11='[47]Tabla Impacto'!$C$14,N11='[47]Tabla Impacto'!$D$14),"Moderado",IF(OR(N11='[47]Tabla Impacto'!$C$15,N11='[47]Tabla Impacto'!$D$15),"Mayor",IF(OR(N11='[47]Tabla Impacto'!$C$16,N11='[47]Tabla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7">
        <v>1</v>
      </c>
      <c r="S11" s="132" t="s">
        <v>295</v>
      </c>
      <c r="T11" s="132" t="s">
        <v>296</v>
      </c>
      <c r="U11" s="132" t="s">
        <v>297</v>
      </c>
      <c r="V11" s="138" t="str">
        <f t="shared" ref="V11:V74" si="0">+CONCATENATE(S11," ",T11," ",U11)</f>
        <v>El Oficial de análisis SAP SILOG de DISIL  verifica semestralmente el cumplimiento de las capacitaciones de los diferentes módulos de la plataforma SAP de acuerdo al cronograma del MDN,  con el propósito de fortalecer los conocimientos y obtener la certificación del personal designado a emplear la plataforma, en caso de encontrar incumplimiento al cronograma se solicitara a MDN la reprogramación  de la capacitación, dejando como evidencia de la verificación un informe de cumplimiento del cronograma.</v>
      </c>
      <c r="W11" s="36" t="str">
        <f>IF(OR(X11="Preventivo",X11="Detectivo"),"Probabilidad",IF(X11="Correctivo","Impacto",""))</f>
        <v>Probabilidad</v>
      </c>
      <c r="X11" s="136" t="s">
        <v>53</v>
      </c>
      <c r="Y11" s="136" t="s">
        <v>54</v>
      </c>
      <c r="Z11" s="38" t="str">
        <f t="shared" ref="Z11:Z74" si="1">IF(AND(X11="Preventivo",Y11="Automático"),"50%",IF(AND(X11="Preventivo",Y11="Manual"),"40%",IF(AND(X11="Detectivo",Y11="Automático"),"40%",IF(AND(X11="Detectivo",Y11="Manual"),"30%",IF(AND(X11="Correctivo",Y11="Automático"),"35%",IF(AND(X11="Correctivo",Y11="Manual"),"25%",""))))))</f>
        <v>40%</v>
      </c>
      <c r="AA11" s="139" t="s">
        <v>85</v>
      </c>
      <c r="AB11" s="139" t="s">
        <v>56</v>
      </c>
      <c r="AC11" s="139" t="s">
        <v>57</v>
      </c>
      <c r="AD11" s="40">
        <f>IFERROR(IF(W11="Probabilidad",(L11-(+L11*Z11)),IF(W11="Impacto",L11,"")),"")</f>
        <v>0.48</v>
      </c>
      <c r="AE11" s="313" t="str">
        <f>IFERROR(LOOKUP(LOOKUP(2,1/(AD11:AD17&lt;&gt;""),AD11:AD17),'[47]Opciones Tratamiento'!$I$2:$I$6,'[47]Opciones Tratamiento'!$J$2:$J$6),"")</f>
        <v>Muy Baja</v>
      </c>
      <c r="AF11" s="41">
        <f>+AD11</f>
        <v>0.48</v>
      </c>
      <c r="AG11" s="313" t="str">
        <f>IFERROR(LOOKUP(LOOKUP(2,1/(AH11:AH17&lt;&gt;""),AH11:AH17),'[47]Opciones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129"/>
      <c r="AL11" s="137">
        <v>1</v>
      </c>
      <c r="AM11" s="133" t="s">
        <v>245</v>
      </c>
      <c r="AN11" s="133" t="s">
        <v>141</v>
      </c>
      <c r="AO11" s="218" t="s">
        <v>59</v>
      </c>
      <c r="AP11" s="332"/>
      <c r="AQ11" s="335" t="s">
        <v>1987</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30">
        <v>2</v>
      </c>
      <c r="S12" s="131" t="s">
        <v>298</v>
      </c>
      <c r="T12" s="131" t="s">
        <v>299</v>
      </c>
      <c r="U12" s="131" t="s">
        <v>1988</v>
      </c>
      <c r="V12" s="135" t="str">
        <f t="shared" si="0"/>
        <v xml:space="preserve">El Oficial de análisis SAP SILOG y los analistas de SAP SILOG de  almacenes, activos fijos y mantenimiento de DISIL, verifica mensualmente los movimientos en los diferentes módulos en la plataforma SAP de acuerdo a lo establecido en el procedimiento "seguimiento inventarios sistema (SAP - SILOG) P-JEMPP-CEDE4-272", con el propósito de evitar movimientos erróneos y no autorizados en el sistema. En caso de que CEDE4 no pueda realizar las verificaciones se delega a la División correspondiente para adelantar las mismas, dejando como evidencia de la verificación un informe. </v>
      </c>
      <c r="W12" s="47" t="str">
        <f t="shared" ref="W12:W75" si="2">IF(OR(X12="Preventivo",X12="Detectivo"),"Probabilidad",IF(X12="Correctivo","Impacto",""))</f>
        <v>Probabilidad</v>
      </c>
      <c r="X12" s="136" t="s">
        <v>53</v>
      </c>
      <c r="Y12" s="136" t="s">
        <v>54</v>
      </c>
      <c r="Z12" s="48" t="str">
        <f t="shared" si="1"/>
        <v>40%</v>
      </c>
      <c r="AA12" s="136" t="s">
        <v>55</v>
      </c>
      <c r="AB12" s="136" t="s">
        <v>56</v>
      </c>
      <c r="AC12" s="136" t="s">
        <v>57</v>
      </c>
      <c r="AD12" s="49">
        <f>IFERROR(IF(AND(W11="Probabilidad",W12="Probabilidad"),(AF11-(+AF11*Z12)),IF(W12="Probabilidad",(L11-(+L11*Z12)),IF(W12="Impacto",AF11,""))),"")</f>
        <v>0.28799999999999998</v>
      </c>
      <c r="AE12" s="224"/>
      <c r="AF12" s="50">
        <f>+AD12</f>
        <v>0.28799999999999998</v>
      </c>
      <c r="AG12" s="224"/>
      <c r="AH12" s="50">
        <f>IFERROR(IF(AND(W11="Impacto",W12="Impacto"),(AH11-(+AH11*Z12)),IF(W12="Impacto",(P11-(+P11*Z12)),IF(W12="Probabilidad",AH11,""))),"")</f>
        <v>0.8</v>
      </c>
      <c r="AI12" s="226"/>
      <c r="AJ12" s="228"/>
      <c r="AK12" s="7"/>
      <c r="AL12" s="130">
        <v>2</v>
      </c>
      <c r="AM12" s="134" t="s">
        <v>246</v>
      </c>
      <c r="AN12" s="134" t="s">
        <v>141</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30">
        <v>3</v>
      </c>
      <c r="S13" s="131" t="s">
        <v>300</v>
      </c>
      <c r="T13" s="131" t="s">
        <v>301</v>
      </c>
      <c r="U13" s="131" t="s">
        <v>1989</v>
      </c>
      <c r="V13" s="135" t="str">
        <f t="shared" si="0"/>
        <v>El Jefe de Estado Mayor, Ejecutivo y Oficial  de logística y/o quien sea responsable del planeamiento logístico en las Unidades militares  valida mensualmente las transacciones  realizados en la plataforma SAP- SILOG de los almacenes, de acuerdo a la Directiva de planeamiento logístico N°0000050/2021,  con el fin de realizar control y seguimiento a los inventarios logísticos. En caso de no realizar la validación se deberá justificar el incumplimiento, dejando como evidencia la validación con la confrontación de los boletines de consumo y activos fijos firmados.</v>
      </c>
      <c r="W13" s="47" t="str">
        <f t="shared" si="2"/>
        <v>Probabilidad</v>
      </c>
      <c r="X13" s="136" t="s">
        <v>53</v>
      </c>
      <c r="Y13" s="136" t="s">
        <v>54</v>
      </c>
      <c r="Z13" s="48" t="str">
        <f t="shared" si="1"/>
        <v>40%</v>
      </c>
      <c r="AA13" s="136" t="s">
        <v>55</v>
      </c>
      <c r="AB13" s="136" t="s">
        <v>56</v>
      </c>
      <c r="AC13" s="136"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0.8</v>
      </c>
      <c r="AI13" s="226"/>
      <c r="AJ13" s="228"/>
      <c r="AK13" s="7"/>
      <c r="AL13" s="130"/>
      <c r="AM13" s="134"/>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30">
        <v>4</v>
      </c>
      <c r="S14" s="131" t="s">
        <v>142</v>
      </c>
      <c r="T14" s="131" t="s">
        <v>302</v>
      </c>
      <c r="U14" s="131" t="s">
        <v>1990</v>
      </c>
      <c r="V14" s="135" t="str">
        <f t="shared" si="0"/>
        <v>El Jefe de Estado Mayor, Ejecutivo y Oficial de logística y/o quien sea responsable del planeamiento logístico en las Unidades militares verifica mensualmente que se realicen las revistas de confrontación de cargos de los activos fijos, de acuerdo a la Directiva de planeamiento logístico N°0000050/2021 - Anexo F, con el fin de hacer seguimiento a los elementos que están físicos vs. sistema SAP y no exista fuga o pérdida de material en bodega o en servicio. En caso de no realizarlas, se deberá justificar el incumplimiento, dejando como evidencia el acta de confrontación de cargos .</v>
      </c>
      <c r="W14" s="47" t="str">
        <f t="shared" si="2"/>
        <v>Probabilidad</v>
      </c>
      <c r="X14" s="136" t="s">
        <v>73</v>
      </c>
      <c r="Y14" s="136" t="s">
        <v>54</v>
      </c>
      <c r="Z14" s="48" t="str">
        <f t="shared" si="1"/>
        <v>30%</v>
      </c>
      <c r="AA14" s="136" t="s">
        <v>55</v>
      </c>
      <c r="AB14" s="136" t="s">
        <v>56</v>
      </c>
      <c r="AC14" s="136" t="s">
        <v>57</v>
      </c>
      <c r="AD14" s="49">
        <f>IFERROR(IF(AND(W11="Probabilidad",W12="Probabilidad",W13="Probabilidad",W14="Probabilidad"),(AF13-(+AF13*Z14)),IF(W14="Probabilidad",(L11-(+L11*Z14)),IF(W14="Impacto",AF13,""))),"")</f>
        <v>0.12095999999999998</v>
      </c>
      <c r="AE14" s="224"/>
      <c r="AF14" s="50">
        <f>+AD14</f>
        <v>0.12095999999999998</v>
      </c>
      <c r="AG14" s="224"/>
      <c r="AH14" s="50">
        <f>IFERROR(IF(AND(W13="Impacto",W14="Impacto"),(AH13-(+AH13*Z14)),IF(W14="Impacto",(P11-(+P11*Z14)),IF(W14="Probabilidad",AH13,""))),"")</f>
        <v>0.8</v>
      </c>
      <c r="AI14" s="226"/>
      <c r="AJ14" s="228"/>
      <c r="AK14" s="7"/>
      <c r="AL14" s="130"/>
      <c r="AM14" s="134"/>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IF(OR(X15="Preventivo",X15="Detectivo"),"Probabilidad",IF(X15="Correctivo","Impacto",""))</f>
        <v/>
      </c>
      <c r="X15" s="136"/>
      <c r="Y15" s="136"/>
      <c r="Z15" s="48" t="str">
        <f t="shared" si="1"/>
        <v/>
      </c>
      <c r="AA15" s="136"/>
      <c r="AB15" s="136"/>
      <c r="AC15" s="136"/>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130"/>
      <c r="AM15" s="134"/>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IF(OR(X16="Preventivo",X16="Detectivo"),"Probabilidad",IF(X16="Correctivo","Impacto",""))</f>
        <v/>
      </c>
      <c r="X16" s="136"/>
      <c r="Y16" s="136"/>
      <c r="Z16" s="48" t="str">
        <f t="shared" si="1"/>
        <v/>
      </c>
      <c r="AA16" s="136"/>
      <c r="AB16" s="136"/>
      <c r="AC16" s="136"/>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130"/>
      <c r="AM16" s="134"/>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2"/>
        <v/>
      </c>
      <c r="X17" s="136"/>
      <c r="Y17" s="136"/>
      <c r="Z17" s="48" t="str">
        <f t="shared" si="1"/>
        <v/>
      </c>
      <c r="AA17" s="136"/>
      <c r="AB17" s="136"/>
      <c r="AC17" s="136"/>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130"/>
      <c r="AM17" s="134"/>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497</v>
      </c>
      <c r="E18" s="229" t="s">
        <v>555</v>
      </c>
      <c r="F18" s="230" t="s">
        <v>1991</v>
      </c>
      <c r="G18" s="230" t="s">
        <v>1541</v>
      </c>
      <c r="H18" s="231" t="str">
        <f>+CONCATENATE(E18," ",F18," ",G18)</f>
        <v>Posibilidad  de efecto dañoso sobre los recursos públicos por debido a inadecuado planeamiento de sostenimiento logístico a bienes que se encuentran en mantenimiento, fuera de servicio u obsoletos a causa de la omisión en la actualización en el sistema SAP con la realidad del inventario.</v>
      </c>
      <c r="I18" s="232" t="s">
        <v>497</v>
      </c>
      <c r="J18" s="218">
        <v>9605</v>
      </c>
      <c r="K18" s="310" t="str">
        <f>IF(J18&lt;=0,"",IF(J18&lt;=3,"Muy Baja",IF(J18&lt;=34,"Baja",IF(J18&lt;=600,"Media",IF(J18&lt;=6000,"Alta","Muy Alta")))))</f>
        <v>Muy Alta</v>
      </c>
      <c r="L18" s="306">
        <f>IF(K18="","",IF(K18="Muy Baja",0.2,IF(K18="Baja",0.4,IF(K18="Media",0.6,IF(K18="Alta",0.8,IF(K18="Muy Alta",1,))))))</f>
        <v>1</v>
      </c>
      <c r="M18" s="314" t="s">
        <v>338</v>
      </c>
      <c r="N18" s="304" t="str">
        <f>IF(NOT(ISERROR(MATCH(M18,'[47]Tabla Impacto'!$B$222:$B$224,0))),'[47]Tabla Impacto'!$F$224,M18)</f>
        <v xml:space="preserve">     El riesgo afecta la imagen de la entidad con algunos usuarios de relevancia frente al logro de los objetivos</v>
      </c>
      <c r="O18" s="310" t="str">
        <f>IF(OR(N18='[47]Tabla Impacto'!$C$12,N18='[47]Tabla Impacto'!$D$12),"Leve",IF(OR(N18='[47]Tabla Impacto'!$C$13,N18='[47]Tabla Impacto'!$D$13),"Menor",IF(OR(N18='[47]Tabla Impacto'!$C$14,N18='[47]Tabla Impacto'!$D$14),"Moderado",IF(OR(N18='[47]Tabla Impacto'!$C$15,N18='[47]Tabla Impacto'!$D$15),"Mayor",IF(OR(N18='[47]Tabla Impacto'!$C$16,N18='[47]Tabla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30">
        <v>1</v>
      </c>
      <c r="S18" s="134" t="s">
        <v>1992</v>
      </c>
      <c r="T18" s="134" t="s">
        <v>1993</v>
      </c>
      <c r="U18" s="134" t="s">
        <v>1542</v>
      </c>
      <c r="V18" s="135" t="str">
        <f t="shared" si="0"/>
        <v>El Oficial de Determinación de la Demanda de DIPEL a través del área funcional de Transportes  verifica anualmente el número de vehículos del Ejército Nacional en situación de servicio conforme al reporte descargado del sistema SAP ZETAREPORTESAF de acuerdo a lo establecido en la Directiva de Planeamiento Logístico N°0000050/2021 anexo G y al procedimiento determinación de la demanda P-JEMPP-CEDE4-271, 
 con el fin de  validar y  priorizar las necesidades de combustible de acuerdo al presupuesto asignado,</v>
      </c>
      <c r="W18" s="47" t="str">
        <f t="shared" si="2"/>
        <v>Probabilidad</v>
      </c>
      <c r="X18" s="136" t="s">
        <v>53</v>
      </c>
      <c r="Y18" s="136" t="s">
        <v>54</v>
      </c>
      <c r="Z18" s="48" t="str">
        <f t="shared" si="1"/>
        <v>40%</v>
      </c>
      <c r="AA18" s="136" t="s">
        <v>55</v>
      </c>
      <c r="AB18" s="136" t="s">
        <v>56</v>
      </c>
      <c r="AC18" s="136" t="s">
        <v>57</v>
      </c>
      <c r="AD18" s="49">
        <f>IFERROR(IF(W18="Probabilidad",(L18-(+L18*Z18)),IF(W18="Impacto",L18,"")),"")</f>
        <v>0.6</v>
      </c>
      <c r="AE18" s="224" t="str">
        <f>IFERROR(LOOKUP(LOOKUP(2,1/(AD18:AD24&lt;&gt;""),AD18:AD24),'[47]Opciones Tratamiento'!$I$2:$I$6,'[47]Opciones Tratamiento'!$J$2:$J$6),"")</f>
        <v>Muy Baja</v>
      </c>
      <c r="AF18" s="48">
        <f t="shared" si="3"/>
        <v>0.6</v>
      </c>
      <c r="AG18" s="224" t="str">
        <f>IFERROR(LOOKUP(LOOKUP(2,1/(AH18:AH24&lt;&gt;""),AH18:AH24),'[47]Opciones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c r="AK18" s="7"/>
      <c r="AL18" s="130">
        <v>1</v>
      </c>
      <c r="AM18" s="134" t="s">
        <v>1543</v>
      </c>
      <c r="AN18" s="52"/>
      <c r="AO18" s="219" t="s">
        <v>59</v>
      </c>
      <c r="AP18" s="332"/>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30">
        <v>2</v>
      </c>
      <c r="S19" s="131" t="s">
        <v>1994</v>
      </c>
      <c r="T19" s="131" t="s">
        <v>1995</v>
      </c>
      <c r="U19" s="131" t="s">
        <v>1996</v>
      </c>
      <c r="V19" s="135" t="str">
        <f t="shared" si="0"/>
        <v>El Director de Sistemas de Información Logística a través del área de inventarios verifica de trimestral la situación de los inventarios logísticos  de acuerdo al procedimiento "seguimiento inventarios sistema (SAP - SILOG) P-JEMPP-CEDE4-272", con el propósito de controlar y verificar el estado de los bienes asignados a las Unidades y proyectar las depuraciones del material que cumplen su vida útil y/o se encuentren obsoletos, en caso de no realizar dentro del trimestre, deberá hacerla de manera prioritaria o delegar a la División correspondiente para que realice la verificación,  dejando como evidencia un informe de la visita realizada.</v>
      </c>
      <c r="W19" s="47" t="str">
        <f t="shared" si="2"/>
        <v>Probabilidad</v>
      </c>
      <c r="X19" s="136" t="s">
        <v>73</v>
      </c>
      <c r="Y19" s="136" t="s">
        <v>54</v>
      </c>
      <c r="Z19" s="48" t="str">
        <f t="shared" si="1"/>
        <v>30%</v>
      </c>
      <c r="AA19" s="136" t="s">
        <v>55</v>
      </c>
      <c r="AB19" s="136" t="s">
        <v>56</v>
      </c>
      <c r="AC19" s="136" t="s">
        <v>57</v>
      </c>
      <c r="AD19" s="49">
        <f t="shared" ref="AD19:AD24" si="4">IFERROR(IF(AND(W18="Probabilidad",W19="Probabilidad"),(AF18-(+AF18*Z19)),IF(W19="Probabilidad",(L18-(+L18*Z19)),IF(W19="Impacto",AF18,""))),"")</f>
        <v>0.42</v>
      </c>
      <c r="AE19" s="224"/>
      <c r="AF19" s="48">
        <f t="shared" si="3"/>
        <v>0.42</v>
      </c>
      <c r="AG19" s="224"/>
      <c r="AH19" s="50">
        <f>IFERROR(IF(AND(W18="Impacto",W19="Impacto"),(AH18-(+AH18*Z19)),IF(W19="Impacto",(P18-(+P18*Z19)),IF(W19="Probabilidad",AH18,""))),"")</f>
        <v>0.6</v>
      </c>
      <c r="AI19" s="226"/>
      <c r="AJ19" s="228"/>
      <c r="AK19" s="7"/>
      <c r="AL19" s="130">
        <v>2</v>
      </c>
      <c r="AM19" s="131" t="s">
        <v>1997</v>
      </c>
      <c r="AN19" s="131" t="s">
        <v>1998</v>
      </c>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30">
        <v>3</v>
      </c>
      <c r="S20" s="131" t="s">
        <v>1545</v>
      </c>
      <c r="T20" s="131" t="s">
        <v>1546</v>
      </c>
      <c r="U20" s="131" t="s">
        <v>1999</v>
      </c>
      <c r="V20" s="135" t="str">
        <f t="shared" si="0"/>
        <v xml:space="preserve">El Oficial de logística y/o quien sea responsable del planeamiento logístico en las Unidades militares (D4-B4-S4-C4) verifica de manera mensual el cargue y consumo de combustible asignado de acuerdo a la Directiva de operaciones logísticas  N°0000162/2019 anexo E, para ello contempla la disponibilidad de los vehículos en servicio y combustible asignado de acuerdo Orden Administrativa de Partidas Fiscales (OAPF) y la confrontación de libros de asignación o consumo de combustibles con movimientos registrados en SAP, en caso de no hacerlo deberá delegar a funcionario IDONEO ( conocimientos ) para que efectué la verificar y reporte oportuno,  dejando como evidencia informe. </v>
      </c>
      <c r="W20" s="47" t="str">
        <f t="shared" si="2"/>
        <v>Probabilidad</v>
      </c>
      <c r="X20" s="136" t="s">
        <v>73</v>
      </c>
      <c r="Y20" s="136" t="s">
        <v>54</v>
      </c>
      <c r="Z20" s="48" t="str">
        <f t="shared" si="1"/>
        <v>30%</v>
      </c>
      <c r="AA20" s="136" t="s">
        <v>55</v>
      </c>
      <c r="AB20" s="136" t="s">
        <v>56</v>
      </c>
      <c r="AC20" s="136" t="s">
        <v>57</v>
      </c>
      <c r="AD20" s="49">
        <f t="shared" si="4"/>
        <v>0.29399999999999998</v>
      </c>
      <c r="AE20" s="224"/>
      <c r="AF20" s="48">
        <f t="shared" si="3"/>
        <v>0.29399999999999998</v>
      </c>
      <c r="AG20" s="224"/>
      <c r="AH20" s="50">
        <f>IFERROR(IF(AND(W18="Impacto",W19="Impacto",W20="Impacto"),(AH19-(+AH19*Z20)),IF(W20="Impacto",(P18-(+P18*Z20)),IF(W20="Probabilidad",AH19,""))),"")</f>
        <v>0.6</v>
      </c>
      <c r="AI20" s="226"/>
      <c r="AJ20" s="228"/>
      <c r="AK20" s="7"/>
      <c r="AL20" s="130"/>
      <c r="AM20" s="134"/>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30"/>
      <c r="S21" s="52"/>
      <c r="T21" s="52"/>
      <c r="U21" s="52"/>
      <c r="V21" s="135" t="str">
        <f t="shared" si="0"/>
        <v xml:space="preserve">  </v>
      </c>
      <c r="W21" s="47" t="str">
        <f t="shared" si="2"/>
        <v/>
      </c>
      <c r="X21" s="136"/>
      <c r="Y21" s="136"/>
      <c r="Z21" s="48" t="str">
        <f t="shared" si="1"/>
        <v/>
      </c>
      <c r="AA21" s="136"/>
      <c r="AB21" s="136"/>
      <c r="AC21" s="136"/>
      <c r="AD21" s="49" t="str">
        <f t="shared" si="4"/>
        <v/>
      </c>
      <c r="AE21" s="224"/>
      <c r="AF21" s="48" t="str">
        <f t="shared" si="3"/>
        <v/>
      </c>
      <c r="AG21" s="224"/>
      <c r="AH21" s="50" t="str">
        <f>IFERROR(IF(AND(W20="Impacto",W21="Impacto"),(AH20-(+AH20*Z21)),IF(W21="Impacto",(P18-(+P18*Z21)),IF(W21="Probabilidad",AH20,""))),"")</f>
        <v/>
      </c>
      <c r="AI21" s="226"/>
      <c r="AJ21" s="228"/>
      <c r="AK21" s="7"/>
      <c r="AL21" s="130"/>
      <c r="AM21" s="134"/>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30"/>
      <c r="S22" s="52"/>
      <c r="T22" s="52"/>
      <c r="U22" s="52"/>
      <c r="V22" s="135" t="str">
        <f t="shared" si="0"/>
        <v xml:space="preserve">  </v>
      </c>
      <c r="W22" s="47" t="str">
        <f t="shared" si="2"/>
        <v/>
      </c>
      <c r="X22" s="136"/>
      <c r="Y22" s="136"/>
      <c r="Z22" s="48" t="str">
        <f t="shared" si="1"/>
        <v/>
      </c>
      <c r="AA22" s="136"/>
      <c r="AB22" s="136"/>
      <c r="AC22" s="136"/>
      <c r="AD22" s="49" t="str">
        <f t="shared" si="4"/>
        <v/>
      </c>
      <c r="AE22" s="224"/>
      <c r="AF22" s="48" t="str">
        <f t="shared" si="3"/>
        <v/>
      </c>
      <c r="AG22" s="224"/>
      <c r="AH22" s="50" t="str">
        <f>IFERROR(IF(AND(W21="Impacto",W22="Impacto"),(AH21-(+AH21*Z22)),IF(W22="Impacto",(P18-(+P18*Z22)),IF(W22="Probabilidad",AH21,""))),"")</f>
        <v/>
      </c>
      <c r="AI22" s="226"/>
      <c r="AJ22" s="228"/>
      <c r="AK22" s="7"/>
      <c r="AL22" s="130"/>
      <c r="AM22" s="134"/>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30"/>
      <c r="S23" s="52"/>
      <c r="T23" s="52"/>
      <c r="U23" s="52"/>
      <c r="V23" s="135" t="str">
        <f t="shared" si="0"/>
        <v xml:space="preserve">  </v>
      </c>
      <c r="W23" s="47" t="str">
        <f>IF(OR(X23="Preventivo",X23="Detectivo"),"Probabilidad",IF(X23="Correctivo","Impacto",""))</f>
        <v/>
      </c>
      <c r="X23" s="136"/>
      <c r="Y23" s="136"/>
      <c r="Z23" s="48" t="str">
        <f t="shared" si="1"/>
        <v/>
      </c>
      <c r="AA23" s="136"/>
      <c r="AB23" s="136"/>
      <c r="AC23" s="136"/>
      <c r="AD23" s="49" t="str">
        <f t="shared" si="4"/>
        <v/>
      </c>
      <c r="AE23" s="224"/>
      <c r="AF23" s="48" t="str">
        <f t="shared" si="3"/>
        <v/>
      </c>
      <c r="AG23" s="224"/>
      <c r="AH23" s="50" t="str">
        <f>IFERROR(IF(AND(W21="Impacto",W22="Impacto",W23="Impacto"),(AH22-(+AH22*Z23)),IF(W23="Impacto",(P18-(+P18*Z23)),IF(W23="Probabilidad",AH22,""))),"")</f>
        <v/>
      </c>
      <c r="AI23" s="226"/>
      <c r="AJ23" s="228"/>
      <c r="AK23" s="7"/>
      <c r="AL23" s="130"/>
      <c r="AM23" s="134"/>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30"/>
      <c r="S24" s="52"/>
      <c r="T24" s="52"/>
      <c r="U24" s="52"/>
      <c r="V24" s="135" t="str">
        <f t="shared" si="0"/>
        <v xml:space="preserve">  </v>
      </c>
      <c r="W24" s="47" t="str">
        <f t="shared" si="2"/>
        <v/>
      </c>
      <c r="X24" s="136"/>
      <c r="Y24" s="136"/>
      <c r="Z24" s="48" t="str">
        <f t="shared" si="1"/>
        <v/>
      </c>
      <c r="AA24" s="136"/>
      <c r="AB24" s="136"/>
      <c r="AC24" s="136"/>
      <c r="AD24" s="49" t="str">
        <f t="shared" si="4"/>
        <v/>
      </c>
      <c r="AE24" s="224"/>
      <c r="AF24" s="48" t="str">
        <f t="shared" si="3"/>
        <v/>
      </c>
      <c r="AG24" s="224"/>
      <c r="AH24" s="50" t="str">
        <f>IFERROR(IF(AND(W21="Impacto",W22="Impacto",W23="Impacto",W24="Impacto"),(AH23-(+AH23*Z24)),IF(W24="Impacto",(P18-(+P18*Z24)),IF(W24="Probabilidad",AH23,""))),"")</f>
        <v/>
      </c>
      <c r="AI24" s="226"/>
      <c r="AJ24" s="228"/>
      <c r="AK24" s="7"/>
      <c r="AL24" s="130"/>
      <c r="AM24" s="134"/>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322</v>
      </c>
      <c r="E25" s="229" t="s">
        <v>334</v>
      </c>
      <c r="F25" s="230" t="s">
        <v>1547</v>
      </c>
      <c r="G25" s="230" t="s">
        <v>1548</v>
      </c>
      <c r="H25" s="231" t="str">
        <f>+CONCATENATE(E25," ",F25," ",G25)</f>
        <v>Posibilidad de afectación reputacional por el desconocimiento de las necesidades de las unidades  para la planeación logística debido a la desactualización de procesos, procedimientos, formatos y/o directivas.</v>
      </c>
      <c r="I25" s="232" t="s">
        <v>324</v>
      </c>
      <c r="J25" s="218">
        <v>33</v>
      </c>
      <c r="K25" s="310" t="str">
        <f>IF(J25&lt;=0,"",IF(J25&lt;=3,"Muy Baja",IF(J25&lt;=34,"Baja",IF(J25&lt;=600,"Media",IF(J25&lt;=6000,"Alta","Muy Alta")))))</f>
        <v>Baja</v>
      </c>
      <c r="L25" s="306">
        <f>IF(K25="","",IF(K25="Muy Baja",0.2,IF(K25="Baja",0.4,IF(K25="Media",0.6,IF(K25="Alta",0.8,IF(K25="Muy Alta",1,))))))</f>
        <v>0.4</v>
      </c>
      <c r="M25" s="314" t="s">
        <v>338</v>
      </c>
      <c r="N25" s="304" t="str">
        <f>IF(NOT(ISERROR(MATCH(M25,'[47]Tabla Impacto'!$B$222:$B$224,0))),'[47]Tabla Impacto'!$F$224,M25)</f>
        <v xml:space="preserve">     El riesgo afecta la imagen de la entidad con algunos usuarios de relevancia frente al logro de los objetivos</v>
      </c>
      <c r="O25" s="310" t="str">
        <f>IF(OR(N25='[47]Tabla Impacto'!$C$12,N25='[47]Tabla Impacto'!$D$12),"Leve",IF(OR(N25='[47]Tabla Impacto'!$C$13,N25='[47]Tabla Impacto'!$D$13),"Menor",IF(OR(N25='[47]Tabla Impacto'!$C$14,N25='[47]Tabla Impacto'!$D$14),"Moderado",IF(OR(N25='[47]Tabla Impacto'!$C$15,N25='[47]Tabla Impacto'!$D$15),"Mayor",IF(OR(N25='[47]Tabla Impacto'!$C$16,N25='[47]Tabla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30">
        <v>1</v>
      </c>
      <c r="S25" s="134" t="s">
        <v>1549</v>
      </c>
      <c r="T25" s="134" t="s">
        <v>1550</v>
      </c>
      <c r="U25" s="134" t="s">
        <v>2000</v>
      </c>
      <c r="V25" s="135" t="str">
        <f t="shared" si="0"/>
        <v>El Oficial de Determinación de la Demanda de DIPEL verifica anualmente las solicitudes de las unidades allegadas y el flujo de bienes por las Unidades del Ejército de acuerdo a lo establecido en la Directiva de Planeamiento Logístico N°0000050/2021,  procedimiento determinación de la demanda P-JEMPP--CEDE4-271, y los inventarios disponibles en el sistema SAP-SILOG, con el fin de  validar y  priorizar las necesidades de acuerdo al presupuesto asignado, en caso de no verificar las solicitudes y los inventarios, se deberá reprogramar o adicionar las reuniones necesarias hasta establecer la determinación de la demanda de acuerdo a las necesidades, dejando como evidencia acta de reunión.</v>
      </c>
      <c r="W25" s="47" t="str">
        <f t="shared" si="2"/>
        <v>Probabilidad</v>
      </c>
      <c r="X25" s="136" t="s">
        <v>53</v>
      </c>
      <c r="Y25" s="136" t="s">
        <v>54</v>
      </c>
      <c r="Z25" s="48" t="str">
        <f t="shared" si="1"/>
        <v>40%</v>
      </c>
      <c r="AA25" s="136" t="s">
        <v>55</v>
      </c>
      <c r="AB25" s="136" t="s">
        <v>56</v>
      </c>
      <c r="AC25" s="136" t="s">
        <v>57</v>
      </c>
      <c r="AD25" s="49">
        <f>IFERROR(IF(W25="Probabilidad",(L25-(+L25*Z25)),IF(W25="Impacto",L25,"")),"")</f>
        <v>0.24</v>
      </c>
      <c r="AE25" s="224" t="str">
        <f>IFERROR(LOOKUP(LOOKUP(2,1/(AD25:AD31&lt;&gt;""),AD25:AD31),'[47]Opciones Tratamiento'!$I$2:$I$6,'[47]Opciones Tratamiento'!$J$2:$J$6),"")</f>
        <v>Muy Baja</v>
      </c>
      <c r="AF25" s="48">
        <f t="shared" si="3"/>
        <v>0.24</v>
      </c>
      <c r="AG25" s="224" t="str">
        <f>IFERROR(LOOKUP(LOOKUP(2,1/(AH25:AH31&lt;&gt;""),AH25:AH31),'[47]Opciones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c r="AK25" s="7"/>
      <c r="AL25" s="130">
        <v>1</v>
      </c>
      <c r="AM25" s="134" t="s">
        <v>1551</v>
      </c>
      <c r="AN25" s="130" t="s">
        <v>1552</v>
      </c>
      <c r="AO25" s="219" t="s">
        <v>59</v>
      </c>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30">
        <v>2</v>
      </c>
      <c r="S26" s="131" t="s">
        <v>1553</v>
      </c>
      <c r="T26" s="131" t="s">
        <v>1554</v>
      </c>
      <c r="U26" s="131" t="s">
        <v>2001</v>
      </c>
      <c r="V26" s="135" t="str">
        <f t="shared" si="0"/>
        <v>El Oficial del área de planeamiento de producción de DIPEL verifica anualmente las necesidades proyectadas por el área de determinación de la demanda y las cantidades máximas a fabricar de acuerdo a lo establecido en la Directiva de Planeamiento Logístico N°0000050/2021, al procedimiento planeamiento de producción "P-JEMPP-CEDE4-273"y Plan anual de Producción,  para identificar los programas y fechas de cumplimiento respecto a los elementos a producir por el Batallón de intendencia y Batallón de mantenimiento, en caso de no verificar las necesidades proyectadas , deberá  justificar como estableció los programas y fechas de producción dejando como evidencia el archivo de Excel "necesidades iniciales".</v>
      </c>
      <c r="W26" s="47" t="str">
        <f t="shared" si="2"/>
        <v>Probabilidad</v>
      </c>
      <c r="X26" s="136" t="s">
        <v>53</v>
      </c>
      <c r="Y26" s="136" t="s">
        <v>54</v>
      </c>
      <c r="Z26" s="48" t="str">
        <f t="shared" si="1"/>
        <v>40%</v>
      </c>
      <c r="AA26" s="136" t="s">
        <v>55</v>
      </c>
      <c r="AB26" s="136" t="s">
        <v>56</v>
      </c>
      <c r="AC26" s="136" t="s">
        <v>57</v>
      </c>
      <c r="AD26" s="49">
        <f t="shared" ref="AD26:AD31" si="5">IFERROR(IF(AND(W25="Probabilidad",W26="Probabilidad"),(AF25-(+AF25*Z26)),IF(W26="Probabilidad",(L25-(+L25*Z26)),IF(W26="Impacto",AF25,""))),"")</f>
        <v>0.14399999999999999</v>
      </c>
      <c r="AE26" s="224"/>
      <c r="AF26" s="48">
        <f t="shared" si="3"/>
        <v>0.14399999999999999</v>
      </c>
      <c r="AG26" s="224"/>
      <c r="AH26" s="50">
        <f>IFERROR(IF(AND(W25="Impacto",W26="Impacto"),(AH25-(+AH25*Z26)),IF(W26="Impacto",(P25-(+P25*Z26)),IF(W26="Probabilidad",AH25,""))),"")</f>
        <v>0.6</v>
      </c>
      <c r="AI26" s="226"/>
      <c r="AJ26" s="228"/>
      <c r="AK26" s="7"/>
      <c r="AL26" s="130">
        <v>2</v>
      </c>
      <c r="AM26" s="134" t="s">
        <v>1555</v>
      </c>
      <c r="AN26" s="130" t="s">
        <v>2002</v>
      </c>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30">
        <v>3</v>
      </c>
      <c r="S27" s="131" t="s">
        <v>1556</v>
      </c>
      <c r="T27" s="131" t="s">
        <v>1557</v>
      </c>
      <c r="U27" s="131" t="s">
        <v>2003</v>
      </c>
      <c r="V27" s="135" t="str">
        <f t="shared" si="0"/>
        <v>El Oficial del área de planeamiento de mantenimiento de DIPEL verifica anualmente las necesidades y capacidades por parte de las Brigadas de Logística de acuerdo a lo estipulado en la Directiva de Planeamiento Logístico N°0000050/2021 y al procedimiento PLANEAMIENTO DE MANTENIMIENTO "P-JEMPP-CEDE4-274", con el fin de generar el plan y cronogramas de mantenimiento de las plataformas de vehículos blindados, tácticos, sistema de artillería, armamento liviano y optronicos, teniendo en cuenta  los requerimientos que envían las Unidades de mantenimiento, en caso de NO verificar las necesidades de mantenimiento ni las capacidades de las Unidades según los niveles (I -II), deberán justificar como establecieron el plan y cronograma respectivo, dejando como evidencia el Plan de Mantenimiento.</v>
      </c>
      <c r="W27" s="47" t="str">
        <f t="shared" si="2"/>
        <v>Probabilidad</v>
      </c>
      <c r="X27" s="136" t="s">
        <v>53</v>
      </c>
      <c r="Y27" s="136" t="s">
        <v>54</v>
      </c>
      <c r="Z27" s="48" t="str">
        <f t="shared" si="1"/>
        <v>40%</v>
      </c>
      <c r="AA27" s="136" t="s">
        <v>55</v>
      </c>
      <c r="AB27" s="136" t="s">
        <v>56</v>
      </c>
      <c r="AC27" s="136" t="s">
        <v>57</v>
      </c>
      <c r="AD27" s="49">
        <f t="shared" si="5"/>
        <v>8.6399999999999991E-2</v>
      </c>
      <c r="AE27" s="224"/>
      <c r="AF27" s="48">
        <f t="shared" si="3"/>
        <v>8.6399999999999991E-2</v>
      </c>
      <c r="AG27" s="224"/>
      <c r="AH27" s="50">
        <f>IFERROR(IF(AND(W25="Impacto",W26="Impacto",W27="Impacto"),(AH26-(+AH26*Z27)),IF(W27="Impacto",(P25-(+P25*Z27)),IF(W27="Probabilidad",AH26,""))),"")</f>
        <v>0.6</v>
      </c>
      <c r="AI27" s="226"/>
      <c r="AJ27" s="228"/>
      <c r="AK27" s="7"/>
      <c r="AL27" s="130"/>
      <c r="AM27" s="134"/>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v>4</v>
      </c>
      <c r="S28" s="131" t="s">
        <v>1558</v>
      </c>
      <c r="T28" s="131" t="s">
        <v>1559</v>
      </c>
      <c r="U28" s="131" t="s">
        <v>2004</v>
      </c>
      <c r="V28" s="135" t="str">
        <f t="shared" si="0"/>
        <v>El Oficial área de planeamiento de abastecimiento de DIPEL  verifica anualmente de acuerdo a lo establecido en la Directiva de Planeamiento Logístico N°0000050/2021 y conforme al procedimiento PLANEAMIENTO DE ABASTECIMIENTO " P-JEMPP-CEDE4-349",  la información del material proyectado a adquirir, fabricar y mantener, a las áreas de determinación de la demanda, producción y mantenimiento , para identificar cantidades, programas y fechas de suministro, en caso de no hacer la verificar previa del material existente, a producir, adquirir y de mantenimiento, deberá justificar como establecieron el plan de abastecimiento, dejando como evidencia el oficio de solicitud de Demanda de requerimientos, órdenes y presupuesto autorizado.</v>
      </c>
      <c r="W28" s="47" t="str">
        <f t="shared" si="2"/>
        <v>Probabilidad</v>
      </c>
      <c r="X28" s="136" t="s">
        <v>53</v>
      </c>
      <c r="Y28" s="136" t="s">
        <v>54</v>
      </c>
      <c r="Z28" s="48" t="str">
        <f t="shared" si="1"/>
        <v>40%</v>
      </c>
      <c r="AA28" s="136" t="s">
        <v>55</v>
      </c>
      <c r="AB28" s="136" t="s">
        <v>56</v>
      </c>
      <c r="AC28" s="136" t="s">
        <v>57</v>
      </c>
      <c r="AD28" s="49">
        <f t="shared" si="5"/>
        <v>5.183999999999999E-2</v>
      </c>
      <c r="AE28" s="224"/>
      <c r="AF28" s="48">
        <f t="shared" si="3"/>
        <v>5.183999999999999E-2</v>
      </c>
      <c r="AG28" s="224"/>
      <c r="AH28" s="50">
        <f>IFERROR(IF(AND(W27="Impacto",W28="Impacto"),(AH27-(+AH27*Z28)),IF(W28="Impacto",(P25-(+P25*Z28)),IF(W28="Probabilidad",AH27,""))),"")</f>
        <v>0.6</v>
      </c>
      <c r="AI28" s="226"/>
      <c r="AJ28" s="228"/>
      <c r="AK28" s="7"/>
      <c r="AL28" s="130"/>
      <c r="AM28" s="134"/>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v>5</v>
      </c>
      <c r="S29" s="131" t="s">
        <v>1560</v>
      </c>
      <c r="T29" s="131" t="s">
        <v>1561</v>
      </c>
      <c r="U29" s="131" t="s">
        <v>2005</v>
      </c>
      <c r="V29" s="135" t="str">
        <f t="shared" si="0"/>
        <v>El oficial de logística y/o quien sea responsable del planeamiento logístico en las Unidades militares (D4-B4-S4-C4),  verifica las necesidades y limitaciones  trimestralmente para realizar el plan de necesidades, de acuerdo a la Directiva de planeamiento logístico N°0000050/2021,  para ello contempla la disponibilidad que tiene las unidades,  con el fin de optimizar la inversión de los recursos, de acuerdo a las solicitudes de los procesos, en caso de no realizar la verificación de las necesidades de sus Unidades, deberán justificar como se establecieron para la generación de los planes, dejando como evidencia de los planes de necesidades.</v>
      </c>
      <c r="W29" s="47" t="str">
        <f t="shared" si="2"/>
        <v>Probabilidad</v>
      </c>
      <c r="X29" s="136" t="s">
        <v>53</v>
      </c>
      <c r="Y29" s="136" t="s">
        <v>54</v>
      </c>
      <c r="Z29" s="48" t="str">
        <f t="shared" si="1"/>
        <v>40%</v>
      </c>
      <c r="AA29" s="136" t="s">
        <v>55</v>
      </c>
      <c r="AB29" s="136" t="s">
        <v>56</v>
      </c>
      <c r="AC29" s="136" t="s">
        <v>57</v>
      </c>
      <c r="AD29" s="49">
        <f t="shared" si="5"/>
        <v>3.1103999999999993E-2</v>
      </c>
      <c r="AE29" s="224"/>
      <c r="AF29" s="48">
        <f t="shared" si="3"/>
        <v>3.1103999999999993E-2</v>
      </c>
      <c r="AG29" s="224"/>
      <c r="AH29" s="50">
        <f>IFERROR(IF(AND(W28="Impacto",W29="Impacto"),(AH28-(+AH28*Z29)),IF(W29="Impacto",(P25-(+P25*Z29)),IF(W29="Probabilidad",AH28,""))),"")</f>
        <v>0.6</v>
      </c>
      <c r="AI29" s="226"/>
      <c r="AJ29" s="228"/>
      <c r="AK29" s="7"/>
      <c r="AL29" s="130"/>
      <c r="AM29" s="134"/>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c r="S30" s="52"/>
      <c r="T30" s="52"/>
      <c r="U30" s="52"/>
      <c r="V30" s="135" t="str">
        <f t="shared" si="0"/>
        <v xml:space="preserve">  </v>
      </c>
      <c r="W30" s="47" t="str">
        <f>IF(OR(X30="Preventivo",X30="Detectivo"),"Probabilidad",IF(X30="Correctivo","Impacto",""))</f>
        <v/>
      </c>
      <c r="X30" s="136"/>
      <c r="Y30" s="136"/>
      <c r="Z30" s="48" t="str">
        <f t="shared" si="1"/>
        <v/>
      </c>
      <c r="AA30" s="136"/>
      <c r="AB30" s="136"/>
      <c r="AC30" s="136"/>
      <c r="AD30" s="49" t="str">
        <f t="shared" si="5"/>
        <v/>
      </c>
      <c r="AE30" s="224"/>
      <c r="AF30" s="48" t="str">
        <f t="shared" si="3"/>
        <v/>
      </c>
      <c r="AG30" s="224"/>
      <c r="AH30" s="50" t="str">
        <f>IFERROR(IF(AND(W28="Impacto",W29="Impacto",W30="Impacto"),(AH29-(+AH29*Z30)),IF(W30="Impacto",(P25-(+P25*Z30)),IF(W30="Probabilidad",AH29,""))),"")</f>
        <v/>
      </c>
      <c r="AI30" s="226"/>
      <c r="AJ30" s="228"/>
      <c r="AK30" s="7"/>
      <c r="AL30" s="130"/>
      <c r="AM30" s="134"/>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0"/>
        <v xml:space="preserve">  </v>
      </c>
      <c r="W31" s="47" t="str">
        <f t="shared" si="2"/>
        <v/>
      </c>
      <c r="X31" s="136"/>
      <c r="Y31" s="136"/>
      <c r="Z31" s="48" t="str">
        <f t="shared" si="1"/>
        <v/>
      </c>
      <c r="AA31" s="136"/>
      <c r="AB31" s="136"/>
      <c r="AC31" s="136"/>
      <c r="AD31" s="49" t="str">
        <f t="shared" si="5"/>
        <v/>
      </c>
      <c r="AE31" s="224"/>
      <c r="AF31" s="48" t="str">
        <f t="shared" si="3"/>
        <v/>
      </c>
      <c r="AG31" s="224"/>
      <c r="AH31" s="50" t="str">
        <f>IFERROR(IF(AND(W28="Impacto",W29="Impacto",W30="Impacto",W31="Impacto"),(AH30-(+AH30*Z31)),IF(W31="Impacto",(P25-(+P25*Z31)),IF(W31="Probabilidad",AH30,""))),"")</f>
        <v/>
      </c>
      <c r="AI31" s="226"/>
      <c r="AJ31" s="228"/>
      <c r="AK31" s="7"/>
      <c r="AL31" s="130"/>
      <c r="AM31" s="134"/>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322</v>
      </c>
      <c r="E32" s="229" t="s">
        <v>334</v>
      </c>
      <c r="F32" s="230" t="s">
        <v>1562</v>
      </c>
      <c r="G32" s="230" t="s">
        <v>1563</v>
      </c>
      <c r="H32" s="231" t="str">
        <f>+CONCATENATE(E32," ",F32," ",G32)</f>
        <v>Posibilidad de afectación reputacional  por fallas en la trazabilidad de registros de los inventarios  y  en los procesos administrativos debido a alta rotación en el personal de almacenistas y jefes de inventario, que dificulta el control de los activos.</v>
      </c>
      <c r="I32" s="232" t="s">
        <v>324</v>
      </c>
      <c r="J32" s="218">
        <v>5012</v>
      </c>
      <c r="K32" s="310" t="str">
        <f>IF(J32&lt;=0,"",IF(J32&lt;=3,"Muy Baja",IF(J32&lt;=34,"Baja",IF(J32&lt;=600,"Media",IF(J32&lt;=6000,"Alta","Muy Alta")))))</f>
        <v>Alta</v>
      </c>
      <c r="L32" s="306">
        <f>IF(K32="","",IF(K32="Muy Baja",0.2,IF(K32="Baja",0.4,IF(K32="Media",0.6,IF(K32="Alta",0.8,IF(K32="Muy Alta",1,))))))</f>
        <v>0.8</v>
      </c>
      <c r="M32" s="314" t="s">
        <v>338</v>
      </c>
      <c r="N32" s="304" t="str">
        <f>IF(NOT(ISERROR(MATCH(M32,'[47]Tabla Impacto'!$B$222:$B$224,0))),'[47]Tabla Impacto'!$F$224,M32)</f>
        <v xml:space="preserve">     El riesgo afecta la imagen de la entidad con algunos usuarios de relevancia frente al logro de los objetivos</v>
      </c>
      <c r="O32" s="310" t="str">
        <f>IF(OR(N32='[47]Tabla Impacto'!$C$12,N32='[47]Tabla Impacto'!$D$12),"Leve",IF(OR(N32='[47]Tabla Impacto'!$C$13,N32='[47]Tabla Impacto'!$D$13),"Menor",IF(OR(N32='[47]Tabla Impacto'!$C$14,N32='[47]Tabla Impacto'!$D$14),"Moderado",IF(OR(N32='[47]Tabla Impacto'!$C$15,N32='[47]Tabla Impacto'!$D$15),"Mayor",IF(OR(N32='[47]Tabla Impacto'!$C$16,N32='[47]Tabla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30">
        <v>1</v>
      </c>
      <c r="S32" s="134" t="s">
        <v>1564</v>
      </c>
      <c r="T32" s="134" t="s">
        <v>1565</v>
      </c>
      <c r="U32" s="134" t="s">
        <v>2006</v>
      </c>
      <c r="V32" s="135" t="str">
        <f t="shared" si="0"/>
        <v>El Director de Sistemas de Información Logística, DISIL  verifica trimestralmente el cumplimiento al Plan y cronograma de visitas de seguimiento a inventarios a las Unidades del Ejército Nacional de acuerdo al procedimiento "seguimiento inventarios sistema (SAP - SILOG) P-JEMPP-CEDE4-272" para ello se realizara en las visitas la confrontación de inventarios con el propósito de controlar y verificar el estado de los bienes asignados a las Unidades y proyectar las depuraciones del material que cumplen su vida útil y/o se encuentren obsoletos en caso de no poder realizar la verificación, se delegara de acuerdo a sucesión del mando dentro de los gestores de inventarios realizarla,  dejando como evidencia un informe de la visita realizada.</v>
      </c>
      <c r="W32" s="47" t="str">
        <f t="shared" si="2"/>
        <v>Probabilidad</v>
      </c>
      <c r="X32" s="136" t="s">
        <v>53</v>
      </c>
      <c r="Y32" s="136" t="s">
        <v>54</v>
      </c>
      <c r="Z32" s="48" t="str">
        <f t="shared" si="1"/>
        <v>40%</v>
      </c>
      <c r="AA32" s="136" t="s">
        <v>55</v>
      </c>
      <c r="AB32" s="136" t="s">
        <v>56</v>
      </c>
      <c r="AC32" s="136" t="s">
        <v>57</v>
      </c>
      <c r="AD32" s="49">
        <f>IFERROR(IF(W32="Probabilidad",(L32-(+L32*Z32)),IF(W32="Impacto",L32,"")),"")</f>
        <v>0.48</v>
      </c>
      <c r="AE32" s="224" t="str">
        <f>IFERROR(LOOKUP(LOOKUP(2,1/(AD32:AD38&lt;&gt;""),AD32:AD38),'[47]Opciones Tratamiento'!$I$2:$I$6,'[47]Opciones Tratamiento'!$J$2:$J$6),"")</f>
        <v>Muy Baja</v>
      </c>
      <c r="AF32" s="48">
        <f t="shared" si="3"/>
        <v>0.48</v>
      </c>
      <c r="AG32" s="224" t="str">
        <f>IFERROR(LOOKUP(LOOKUP(2,1/(AH32:AH38&lt;&gt;""),AH32:AH38),'[47]Opciones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c r="AK32" s="7"/>
      <c r="AL32" s="130">
        <v>1</v>
      </c>
      <c r="AM32" s="165" t="s">
        <v>1566</v>
      </c>
      <c r="AN32" s="9" t="s">
        <v>1998</v>
      </c>
      <c r="AO32" s="219" t="s">
        <v>59</v>
      </c>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30">
        <v>2</v>
      </c>
      <c r="S33" s="131" t="s">
        <v>2007</v>
      </c>
      <c r="T33" s="131" t="s">
        <v>1568</v>
      </c>
      <c r="U33" s="131" t="s">
        <v>1569</v>
      </c>
      <c r="V33" s="135" t="str">
        <f t="shared" si="0"/>
        <v>El Director de Sistemas de Información Logística a través del área de inventarios, verifican trimestralmente que el material que fue publicado en los actos administrativos y OAS, sea descargado del sistema SAP - SILOG, de acuerdo a los  procedimientos "Depuración de inventarios vigentes e Informativos administrativos y OAS P-JEMPP-CEDE4-275", con el fin de tener los cargos actualizados de inventarios, en caso de no realizar la verificación dentro del trimesrte, se debera proceder a buscar de manera inmediata la realización de esta,  quedando la evidencia un informe de la verificación de descargue de inventarios.</v>
      </c>
      <c r="W33" s="47" t="str">
        <f t="shared" si="2"/>
        <v>Probabilidad</v>
      </c>
      <c r="X33" s="136" t="s">
        <v>73</v>
      </c>
      <c r="Y33" s="136" t="s">
        <v>54</v>
      </c>
      <c r="Z33" s="48" t="str">
        <f t="shared" si="1"/>
        <v>30%</v>
      </c>
      <c r="AA33" s="136" t="s">
        <v>55</v>
      </c>
      <c r="AB33" s="136" t="s">
        <v>56</v>
      </c>
      <c r="AC33" s="136"/>
      <c r="AD33" s="49">
        <f t="shared" ref="AD33:AD38" si="6">IFERROR(IF(AND(W32="Probabilidad",W33="Probabilidad"),(AF32-(+AF32*Z33)),IF(W33="Probabilidad",(L32-(+L32*Z33)),IF(W33="Impacto",AF32,""))),"")</f>
        <v>0.33599999999999997</v>
      </c>
      <c r="AE33" s="224"/>
      <c r="AF33" s="48">
        <f t="shared" si="3"/>
        <v>0.33599999999999997</v>
      </c>
      <c r="AG33" s="224"/>
      <c r="AH33" s="50">
        <f>IFERROR(IF(AND(W32="Impacto",W33="Impacto"),(AH32-(+AH32*Z33)),IF(W33="Impacto",(P32-(+P32*Z33)),IF(W33="Probabilidad",AH32,""))),"")</f>
        <v>0.6</v>
      </c>
      <c r="AI33" s="226"/>
      <c r="AJ33" s="228"/>
      <c r="AK33" s="7"/>
      <c r="AL33" s="130">
        <v>2</v>
      </c>
      <c r="AM33" s="165" t="s">
        <v>1570</v>
      </c>
      <c r="AN33" s="9" t="s">
        <v>1544</v>
      </c>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30">
        <v>3</v>
      </c>
      <c r="S34" s="131" t="s">
        <v>1571</v>
      </c>
      <c r="T34" s="131" t="s">
        <v>1572</v>
      </c>
      <c r="U34" s="131" t="s">
        <v>1573</v>
      </c>
      <c r="V34" s="135" t="str">
        <f t="shared" si="0"/>
        <v xml:space="preserve">El Jefe de Estado Mayor con el Oficial de logística, jefe de inventarios y/o almacenistas en las Unidades militares verifica mensualmente la actualización del sistema SAP de acuerdo a Directiva de planeamiento logístico N°0000050/2021, con el propósito de comprobar los movimientos de inventarios tanto administrativos como fiscales en lo referente a las asignaciones, reintegros y traspasos originados, en caso de no hacerla se debera verificar justificar por escrito el incumplimiento , dejando como evidencia las actas de revista de inventarios. </v>
      </c>
      <c r="W34" s="47" t="str">
        <f t="shared" si="2"/>
        <v>Probabilidad</v>
      </c>
      <c r="X34" s="136" t="s">
        <v>53</v>
      </c>
      <c r="Y34" s="136" t="s">
        <v>54</v>
      </c>
      <c r="Z34" s="48" t="str">
        <f t="shared" si="1"/>
        <v>40%</v>
      </c>
      <c r="AA34" s="136" t="s">
        <v>55</v>
      </c>
      <c r="AB34" s="136" t="s">
        <v>56</v>
      </c>
      <c r="AC34" s="136" t="s">
        <v>57</v>
      </c>
      <c r="AD34" s="49">
        <f t="shared" si="6"/>
        <v>0.20159999999999997</v>
      </c>
      <c r="AE34" s="224"/>
      <c r="AF34" s="48">
        <f t="shared" si="3"/>
        <v>0.20159999999999997</v>
      </c>
      <c r="AG34" s="224"/>
      <c r="AH34" s="50">
        <f>IFERROR(IF(AND(W32="Impacto",W33="Impacto",W34="Impacto"),(AH33-(+AH33*Z34)),IF(W34="Impacto",(P32-(+P32*Z34)),IF(W34="Probabilidad",AH33,""))),"")</f>
        <v>0.6</v>
      </c>
      <c r="AI34" s="226"/>
      <c r="AJ34" s="228"/>
      <c r="AK34" s="7"/>
      <c r="AL34" s="130"/>
      <c r="AM34" s="134"/>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30">
        <v>4</v>
      </c>
      <c r="S35" s="131" t="s">
        <v>1574</v>
      </c>
      <c r="T35" s="131" t="s">
        <v>1575</v>
      </c>
      <c r="U35" s="131" t="s">
        <v>1576</v>
      </c>
      <c r="V35" s="135" t="str">
        <f t="shared" si="0"/>
        <v>El Jefe de Estado Mayor con el oficial de logística y/o quien sea responsable del planeamiento logístico en las Unidades militares, verifica mensualmente el cumplimento de la Directiva de planeamiento logístico N°0000050/2021 con el nombramiento de inspector para el seguimiento de inventarios, con el fin de constatar los elementos que están físicos vs. sistema SAP y que no exista fuga o pérdida de material en bodega o en servicio, en caso de no hacerlo se debera soportar el nombramiento o designacion del inspector delegado de la actividad,dejando como evidencia informe del inspector nombrado en la orden semanal.</v>
      </c>
      <c r="W35" s="47" t="str">
        <f t="shared" si="2"/>
        <v>Probabilidad</v>
      </c>
      <c r="X35" s="136" t="s">
        <v>73</v>
      </c>
      <c r="Y35" s="136" t="s">
        <v>54</v>
      </c>
      <c r="Z35" s="48" t="str">
        <f t="shared" si="1"/>
        <v>30%</v>
      </c>
      <c r="AA35" s="136" t="s">
        <v>55</v>
      </c>
      <c r="AB35" s="136" t="s">
        <v>56</v>
      </c>
      <c r="AC35" s="136" t="s">
        <v>57</v>
      </c>
      <c r="AD35" s="49">
        <f t="shared" si="6"/>
        <v>0.14111999999999997</v>
      </c>
      <c r="AE35" s="224"/>
      <c r="AF35" s="48">
        <f t="shared" si="3"/>
        <v>0.14111999999999997</v>
      </c>
      <c r="AG35" s="224"/>
      <c r="AH35" s="50">
        <f>IFERROR(IF(AND(W34="Impacto",W35="Impacto"),(AH34-(+AH34*Z35)),IF(W35="Impacto",(P32-(+P32*Z35)),IF(W35="Probabilidad",AH34,""))),"")</f>
        <v>0.6</v>
      </c>
      <c r="AI35" s="226"/>
      <c r="AJ35" s="228"/>
      <c r="AK35" s="7"/>
      <c r="AL35" s="130"/>
      <c r="AM35" s="134"/>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30"/>
      <c r="S36" s="52"/>
      <c r="T36" s="52"/>
      <c r="U36" s="52"/>
      <c r="V36" s="135" t="str">
        <f t="shared" si="0"/>
        <v xml:space="preserve">  </v>
      </c>
      <c r="W36" s="47" t="str">
        <f>IF(OR(X36="Preventivo",X36="Detectivo"),"Probabilidad",IF(X36="Correctivo","Impacto",""))</f>
        <v/>
      </c>
      <c r="X36" s="136"/>
      <c r="Y36" s="136"/>
      <c r="Z36" s="48" t="str">
        <f t="shared" si="1"/>
        <v/>
      </c>
      <c r="AA36" s="136"/>
      <c r="AB36" s="136"/>
      <c r="AC36" s="136"/>
      <c r="AD36" s="49" t="str">
        <f t="shared" si="6"/>
        <v/>
      </c>
      <c r="AE36" s="224"/>
      <c r="AF36" s="48" t="str">
        <f t="shared" si="3"/>
        <v/>
      </c>
      <c r="AG36" s="224"/>
      <c r="AH36" s="50" t="str">
        <f>IFERROR(IF(AND(W35="Impacto",W36="Impacto"),(AH35-(+AH35*Z36)),IF(W36="Impacto",(P32-(+P32*Z36)),IF(W36="Probabilidad",AH35,""))),"")</f>
        <v/>
      </c>
      <c r="AI36" s="226"/>
      <c r="AJ36" s="228"/>
      <c r="AK36" s="7"/>
      <c r="AL36" s="130"/>
      <c r="AM36" s="134"/>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30"/>
      <c r="S37" s="52"/>
      <c r="T37" s="52"/>
      <c r="U37" s="52"/>
      <c r="V37" s="135" t="str">
        <f t="shared" si="0"/>
        <v xml:space="preserve">  </v>
      </c>
      <c r="W37" s="47" t="str">
        <f>IF(OR(X37="Preventivo",X37="Detectivo"),"Probabilidad",IF(X37="Correctivo","Impacto",""))</f>
        <v/>
      </c>
      <c r="X37" s="136"/>
      <c r="Y37" s="136"/>
      <c r="Z37" s="48" t="str">
        <f t="shared" si="1"/>
        <v/>
      </c>
      <c r="AA37" s="136"/>
      <c r="AB37" s="136"/>
      <c r="AC37" s="136"/>
      <c r="AD37" s="49" t="str">
        <f t="shared" si="6"/>
        <v/>
      </c>
      <c r="AE37" s="224"/>
      <c r="AF37" s="48" t="str">
        <f t="shared" si="3"/>
        <v/>
      </c>
      <c r="AG37" s="224"/>
      <c r="AH37" s="50" t="str">
        <f>IFERROR(IF(AND(W35="Impacto",W36="Impacto",W37="Impacto"),(AH36-(+AH36*Z37)),IF(W37="Impacto",(P32-(+P32*Z37)),IF(W37="Probabilidad",AH36,""))),"")</f>
        <v/>
      </c>
      <c r="AI37" s="226"/>
      <c r="AJ37" s="228"/>
      <c r="AK37" s="7"/>
      <c r="AL37" s="130"/>
      <c r="AM37" s="134"/>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30"/>
      <c r="S38" s="52"/>
      <c r="T38" s="52"/>
      <c r="U38" s="52"/>
      <c r="V38" s="135" t="str">
        <f t="shared" si="0"/>
        <v xml:space="preserve">  </v>
      </c>
      <c r="W38" s="47" t="str">
        <f t="shared" si="2"/>
        <v/>
      </c>
      <c r="X38" s="136"/>
      <c r="Y38" s="136"/>
      <c r="Z38" s="48" t="str">
        <f t="shared" si="1"/>
        <v/>
      </c>
      <c r="AA38" s="136"/>
      <c r="AB38" s="136"/>
      <c r="AC38" s="136"/>
      <c r="AD38" s="49" t="str">
        <f t="shared" si="6"/>
        <v/>
      </c>
      <c r="AE38" s="224"/>
      <c r="AF38" s="48" t="str">
        <f t="shared" si="3"/>
        <v/>
      </c>
      <c r="AG38" s="224"/>
      <c r="AH38" s="50" t="str">
        <f>IFERROR(IF(AND(W35="Impacto",W36="Impacto",W37="Impacto",W38="Impacto"),(AH37-(+AH37*Z38)),IF(W38="Impacto",(P32-(+P32*Z38)),IF(W38="Probabilidad",AH37,""))),"")</f>
        <v/>
      </c>
      <c r="AI38" s="226"/>
      <c r="AJ38" s="228"/>
      <c r="AK38" s="7"/>
      <c r="AL38" s="130"/>
      <c r="AM38" s="134"/>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75</v>
      </c>
      <c r="D39" s="220" t="s">
        <v>322</v>
      </c>
      <c r="E39" s="229" t="s">
        <v>337</v>
      </c>
      <c r="F39" s="230" t="s">
        <v>1577</v>
      </c>
      <c r="G39" s="230" t="s">
        <v>1578</v>
      </c>
      <c r="H39" s="231" t="str">
        <f>+CONCATENATE(E39," ",F39," ",G39)</f>
        <v>Posibilidad de afectación reputacional y económica por prescribir las obligaciones de las pólizas del parque automotor de la Fuerza debido a falencias en el seguimiento y control de planes, procesos, procedimientos, instructivos y  metodologías para las reclamaciones por siniestros.</v>
      </c>
      <c r="I39" s="232" t="s">
        <v>324</v>
      </c>
      <c r="J39" s="218">
        <v>174</v>
      </c>
      <c r="K39" s="310" t="str">
        <f>IF(J39&lt;=0,"",IF(J39&lt;=3,"Muy Baja",IF(J39&lt;=34,"Baja",IF(J39&lt;=600,"Media",IF(J39&lt;=6000,"Alta","Muy Alta")))))</f>
        <v>Media</v>
      </c>
      <c r="L39" s="306">
        <f>IF(K39="","",IF(K39="Muy Baja",0.2,IF(K39="Baja",0.4,IF(K39="Media",0.6,IF(K39="Alta",0.8,IF(K39="Muy Alta",1,))))))</f>
        <v>0.6</v>
      </c>
      <c r="M39" s="314" t="s">
        <v>338</v>
      </c>
      <c r="N39" s="304" t="str">
        <f>IF(NOT(ISERROR(MATCH(M39,'[47]Tabla Impacto'!$B$222:$B$224,0))),'[47]Tabla Impacto'!$F$224,M39)</f>
        <v xml:space="preserve">     El riesgo afecta la imagen de la entidad con algunos usuarios de relevancia frente al logro de los objetivos</v>
      </c>
      <c r="O39" s="310" t="str">
        <f>IF(OR(N39='[47]Tabla Impacto'!$C$12,N39='[47]Tabla Impacto'!$D$12),"Leve",IF(OR(N39='[47]Tabla Impacto'!$C$13,N39='[47]Tabla Impacto'!$D$13),"Menor",IF(OR(N39='[47]Tabla Impacto'!$C$14,N39='[47]Tabla Impacto'!$D$14),"Moderado",IF(OR(N39='[47]Tabla Impacto'!$C$15,N39='[47]Tabla Impacto'!$D$15),"Mayor",IF(OR(N39='[47]Tabla Impacto'!$C$16,N39='[47]Tabla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Moderado</v>
      </c>
      <c r="R39" s="130">
        <v>1</v>
      </c>
      <c r="S39" s="131" t="s">
        <v>1567</v>
      </c>
      <c r="T39" s="131" t="s">
        <v>1579</v>
      </c>
      <c r="U39" s="131" t="s">
        <v>1580</v>
      </c>
      <c r="V39" s="135" t="str">
        <f t="shared" si="0"/>
        <v>El Director de Sistemas de Información Logística a traves del area de inventarios, verifica mensualmente el cumplimiento de la  Directiva Permanente Operaciones Logísticas N 00000162 2019 Anexo “E" capitulo SEGUROS , con el fin de controlar que se estén realizando los tramites de reclamación ante aseguradora de manera oportuna, en caso de no realizar la verificación se debera pedir reporte al area de Inventarios de transportes la relacion de reclamaciones por parte de las Unidades,  dejando como evidencia los oficios dirigidos a la aseguradora.</v>
      </c>
      <c r="W39" s="47" t="str">
        <f t="shared" si="2"/>
        <v>Probabilidad</v>
      </c>
      <c r="X39" s="136" t="s">
        <v>53</v>
      </c>
      <c r="Y39" s="136" t="s">
        <v>54</v>
      </c>
      <c r="Z39" s="48" t="str">
        <f t="shared" si="1"/>
        <v>40%</v>
      </c>
      <c r="AA39" s="136" t="s">
        <v>55</v>
      </c>
      <c r="AB39" s="136" t="s">
        <v>56</v>
      </c>
      <c r="AC39" s="136" t="s">
        <v>57</v>
      </c>
      <c r="AD39" s="49">
        <f>IFERROR(IF(W39="Probabilidad",(L39-(+L39*Z39)),IF(W39="Impacto",L39,"")),"")</f>
        <v>0.36</v>
      </c>
      <c r="AE39" s="224" t="str">
        <f>IFERROR(LOOKUP(LOOKUP(2,1/(AD39:AD45&lt;&gt;""),AD39:AD45),'[47]Opciones Tratamiento'!$I$2:$I$6,'[47]Opciones Tratamiento'!$J$2:$J$6),"")</f>
        <v>Muy Baja</v>
      </c>
      <c r="AF39" s="48">
        <f t="shared" si="3"/>
        <v>0.36</v>
      </c>
      <c r="AG39" s="224" t="str">
        <f>IFERROR(LOOKUP(LOOKUP(2,1/(AH39:AH45&lt;&gt;""),AH39:AH45),'[47]Opciones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7"/>
      <c r="AL39" s="130">
        <v>1</v>
      </c>
      <c r="AM39" s="165" t="s">
        <v>1581</v>
      </c>
      <c r="AN39" s="165" t="s">
        <v>1582</v>
      </c>
      <c r="AO39" s="219" t="s">
        <v>59</v>
      </c>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30">
        <v>2</v>
      </c>
      <c r="S40" s="131" t="s">
        <v>1583</v>
      </c>
      <c r="T40" s="131" t="s">
        <v>1584</v>
      </c>
      <c r="U40" s="131" t="s">
        <v>1585</v>
      </c>
      <c r="V40" s="135" t="str">
        <f t="shared" si="0"/>
        <v>El Director de Sistemas de Información Logística a traves del area de inventarios,   verifica anualmente la proyección presupuestal para adquisición de las Pólizas de seguros, dando cumplimiento de la  Directiva Permanente Operaciones Logísticas N 00000162 2019 Anexo “E" capitulo SEGUROS literal  "F", con el propósito de coordinar con el MDN la asignación de partidas, suministrando información vigente actualizada en el SAP del parque automotor de la fuerza a asegurar, en caso de no hacer la verificacion de la  proyección, se debera informar y justificar por el imcumplimiento,  dejando como evidencia las formato  y soporte correo institucional.</v>
      </c>
      <c r="W40" s="47" t="str">
        <f t="shared" si="2"/>
        <v>Probabilidad</v>
      </c>
      <c r="X40" s="136" t="s">
        <v>53</v>
      </c>
      <c r="Y40" s="136" t="s">
        <v>54</v>
      </c>
      <c r="Z40" s="48" t="str">
        <f t="shared" si="1"/>
        <v>40%</v>
      </c>
      <c r="AA40" s="136" t="s">
        <v>55</v>
      </c>
      <c r="AB40" s="136" t="s">
        <v>56</v>
      </c>
      <c r="AC40" s="136" t="s">
        <v>57</v>
      </c>
      <c r="AD40" s="49">
        <f t="shared" ref="AD40:AD45" si="7">IFERROR(IF(AND(W39="Probabilidad",W40="Probabilidad"),(AF39-(+AF39*Z40)),IF(W40="Probabilidad",(L39-(+L39*Z40)),IF(W40="Impacto",AF39,""))),"")</f>
        <v>0.216</v>
      </c>
      <c r="AE40" s="224"/>
      <c r="AF40" s="48">
        <f t="shared" si="3"/>
        <v>0.216</v>
      </c>
      <c r="AG40" s="224"/>
      <c r="AH40" s="50">
        <f>IFERROR(IF(AND(W39="Impacto",W40="Impacto"),(AH39-(+AH39*Z40)),IF(W40="Impacto",(P39-(+P39*Z40)),IF(W40="Probabilidad",AH39,""))),"")</f>
        <v>0.6</v>
      </c>
      <c r="AI40" s="226"/>
      <c r="AJ40" s="228"/>
      <c r="AK40" s="7"/>
      <c r="AL40" s="130">
        <v>2</v>
      </c>
      <c r="AM40" s="165" t="s">
        <v>1586</v>
      </c>
      <c r="AN40" s="165" t="s">
        <v>1582</v>
      </c>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30">
        <v>3</v>
      </c>
      <c r="S41" s="131" t="s">
        <v>1567</v>
      </c>
      <c r="T41" s="131" t="s">
        <v>1587</v>
      </c>
      <c r="U41" s="131" t="s">
        <v>1588</v>
      </c>
      <c r="V41" s="135" t="str">
        <f t="shared" si="0"/>
        <v>El Director de Sistemas de Información Logística a traves del area de inventarios, verifica semestralmente la restitución o reparación de automotor  en cumplimiento de lo establecido en el Manual de procedimientos  Administrativos y Contables para el manejo de Bienes del Ministerio de Defensa Nacional, con el fin de lograr que éstas restituyan los bienes de las mismas o superiores características conforme a procedimientos vigentes, en caso de no hacer la verificación, debera buscar de manera prioritaria realizarla, entendiendo la importancia fiscal del bien,
Dejando como evidencia las respectivas actas.</v>
      </c>
      <c r="W41" s="47" t="str">
        <f t="shared" si="2"/>
        <v>Probabilidad</v>
      </c>
      <c r="X41" s="136" t="s">
        <v>53</v>
      </c>
      <c r="Y41" s="136" t="s">
        <v>54</v>
      </c>
      <c r="Z41" s="48" t="str">
        <f t="shared" si="1"/>
        <v>40%</v>
      </c>
      <c r="AA41" s="136" t="s">
        <v>55</v>
      </c>
      <c r="AB41" s="136" t="s">
        <v>56</v>
      </c>
      <c r="AC41" s="136" t="s">
        <v>57</v>
      </c>
      <c r="AD41" s="49">
        <f t="shared" si="7"/>
        <v>0.12959999999999999</v>
      </c>
      <c r="AE41" s="224"/>
      <c r="AF41" s="48">
        <f t="shared" si="3"/>
        <v>0.12959999999999999</v>
      </c>
      <c r="AG41" s="224"/>
      <c r="AH41" s="50">
        <f>IFERROR(IF(AND(W39="Impacto",W40="Impacto",W41="Impacto"),(AH40-(+AH40*Z41)),IF(W41="Impacto",(P39-(+P39*Z41)),IF(W41="Probabilidad",AH40,""))),"")</f>
        <v>0.6</v>
      </c>
      <c r="AI41" s="226"/>
      <c r="AJ41" s="228"/>
      <c r="AK41" s="7"/>
      <c r="AL41" s="130"/>
      <c r="AM41" s="134"/>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30"/>
      <c r="S42" s="52"/>
      <c r="T42" s="52"/>
      <c r="U42" s="52"/>
      <c r="V42" s="135" t="str">
        <f t="shared" si="0"/>
        <v xml:space="preserve">  </v>
      </c>
      <c r="W42" s="47" t="str">
        <f t="shared" si="2"/>
        <v/>
      </c>
      <c r="X42" s="136"/>
      <c r="Y42" s="136"/>
      <c r="Z42" s="48" t="str">
        <f t="shared" si="1"/>
        <v/>
      </c>
      <c r="AA42" s="136"/>
      <c r="AB42" s="136"/>
      <c r="AC42" s="136"/>
      <c r="AD42" s="49" t="str">
        <f t="shared" si="7"/>
        <v/>
      </c>
      <c r="AE42" s="224"/>
      <c r="AF42" s="48" t="str">
        <f t="shared" si="3"/>
        <v/>
      </c>
      <c r="AG42" s="224"/>
      <c r="AH42" s="50" t="str">
        <f>IFERROR(IF(AND(W41="Impacto",W42="Impacto"),(AH41-(+AH41*Z42)),IF(W42="Impacto",(P39-(+P39*Z42)),IF(W42="Probabilidad",AH41,""))),"")</f>
        <v/>
      </c>
      <c r="AI42" s="226"/>
      <c r="AJ42" s="228"/>
      <c r="AK42" s="7"/>
      <c r="AL42" s="130"/>
      <c r="AM42" s="134"/>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0"/>
        <v xml:space="preserve">  </v>
      </c>
      <c r="W43" s="47" t="str">
        <f>IF(OR(X43="Preventivo",X43="Detectivo"),"Probabilidad",IF(X43="Correctivo","Impacto",""))</f>
        <v/>
      </c>
      <c r="X43" s="136"/>
      <c r="Y43" s="136"/>
      <c r="Z43" s="48" t="str">
        <f t="shared" si="1"/>
        <v/>
      </c>
      <c r="AA43" s="136"/>
      <c r="AB43" s="136"/>
      <c r="AC43" s="136"/>
      <c r="AD43" s="49" t="str">
        <f t="shared" si="7"/>
        <v/>
      </c>
      <c r="AE43" s="224"/>
      <c r="AF43" s="48" t="str">
        <f t="shared" si="3"/>
        <v/>
      </c>
      <c r="AG43" s="224"/>
      <c r="AH43" s="50" t="str">
        <f>IFERROR(IF(AND(W42="Impacto",W43="Impacto"),(AH42-(+AH42*Z43)),IF(W43="Impacto",(P39-(+P39*Z43)),IF(W43="Probabilidad",AH42,""))),"")</f>
        <v/>
      </c>
      <c r="AI43" s="226"/>
      <c r="AJ43" s="228"/>
      <c r="AK43" s="7"/>
      <c r="AL43" s="130"/>
      <c r="AM43" s="134"/>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0"/>
        <v xml:space="preserve">  </v>
      </c>
      <c r="W44" s="47" t="str">
        <f>IF(OR(X44="Preventivo",X44="Detectivo"),"Probabilidad",IF(X44="Correctivo","Impacto",""))</f>
        <v/>
      </c>
      <c r="X44" s="136"/>
      <c r="Y44" s="136"/>
      <c r="Z44" s="48" t="str">
        <f t="shared" si="1"/>
        <v/>
      </c>
      <c r="AA44" s="136"/>
      <c r="AB44" s="136"/>
      <c r="AC44" s="136"/>
      <c r="AD44" s="49" t="str">
        <f t="shared" si="7"/>
        <v/>
      </c>
      <c r="AE44" s="224"/>
      <c r="AF44" s="48" t="str">
        <f t="shared" si="3"/>
        <v/>
      </c>
      <c r="AG44" s="224"/>
      <c r="AH44" s="50" t="str">
        <f>IFERROR(IF(AND(W42="Impacto",W43="Impacto",W44="Impacto"),(AH43-(+AH43*Z44)),IF(W44="Impacto",(P39-(+P39*Z44)),IF(W44="Probabilidad",AH43,""))),"")</f>
        <v/>
      </c>
      <c r="AI44" s="226"/>
      <c r="AJ44" s="228"/>
      <c r="AK44" s="7"/>
      <c r="AL44" s="130"/>
      <c r="AM44" s="134"/>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0"/>
        <v xml:space="preserve">  </v>
      </c>
      <c r="W45" s="47" t="str">
        <f t="shared" si="2"/>
        <v/>
      </c>
      <c r="X45" s="136"/>
      <c r="Y45" s="136"/>
      <c r="Z45" s="48" t="str">
        <f t="shared" si="1"/>
        <v/>
      </c>
      <c r="AA45" s="136"/>
      <c r="AB45" s="136"/>
      <c r="AC45" s="136"/>
      <c r="AD45" s="49" t="str">
        <f t="shared" si="7"/>
        <v/>
      </c>
      <c r="AE45" s="224"/>
      <c r="AF45" s="48" t="str">
        <f t="shared" si="3"/>
        <v/>
      </c>
      <c r="AG45" s="224"/>
      <c r="AH45" s="50" t="str">
        <f>IFERROR(IF(AND(W42="Impacto",W43="Impacto",W44="Impacto",W45="Impacto"),(AH44-(+AH44*Z45)),IF(W45="Impacto",(P39-(+P39*Z45)),IF(W45="Probabilidad",AH44,""))),"")</f>
        <v/>
      </c>
      <c r="AI45" s="226"/>
      <c r="AJ45" s="228"/>
      <c r="AK45" s="7"/>
      <c r="AL45" s="130"/>
      <c r="AM45" s="134"/>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t="s">
        <v>75</v>
      </c>
      <c r="D46" s="220" t="s">
        <v>322</v>
      </c>
      <c r="E46" s="229" t="s">
        <v>334</v>
      </c>
      <c r="F46" s="230" t="s">
        <v>1589</v>
      </c>
      <c r="G46" s="230" t="s">
        <v>1590</v>
      </c>
      <c r="H46" s="231" t="str">
        <f>+CONCATENATE(E46," ",F46," ",G46)</f>
        <v>Posibilidad de afectación reputacional por las fallas en la identificación de las necesidades para la creación de las especificaciones técnicas de un bien o servicio  debido a la inadecuada o no aplicación del procedimiento vigente para el subsistema Logístico.</v>
      </c>
      <c r="I46" s="232" t="s">
        <v>324</v>
      </c>
      <c r="J46" s="218">
        <v>12</v>
      </c>
      <c r="K46" s="310" t="str">
        <f>IF(J46&lt;=0,"",IF(J46&lt;=3,"Muy Baja",IF(J46&lt;=34,"Baja",IF(J46&lt;=600,"Media",IF(J46&lt;=6000,"Alta","Muy Alta")))))</f>
        <v>Baja</v>
      </c>
      <c r="L46" s="306">
        <f>IF(K46="","",IF(K46="Muy Baja",0.2,IF(K46="Baja",0.4,IF(K46="Media",0.6,IF(K46="Alta",0.8,IF(K46="Muy Alta",1,))))))</f>
        <v>0.4</v>
      </c>
      <c r="M46" s="314" t="s">
        <v>1039</v>
      </c>
      <c r="N46" s="304" t="str">
        <f>IF(NOT(ISERROR(MATCH(M46,'[47]Tabla Impacto'!$B$222:$B$224,0))),'[47]Tabla Impacto'!$F$224,M46)</f>
        <v xml:space="preserve">     El riesgo afecta la imagen de la entidad internamente, de conocimiento general, nivel interno, de junta directiva y accionistas y/o de provedores</v>
      </c>
      <c r="O46" s="310" t="str">
        <f>IF(OR(N46='[47]Tabla Impacto'!$C$12,N46='[47]Tabla Impacto'!$D$12),"Leve",IF(OR(N46='[47]Tabla Impacto'!$C$13,N46='[47]Tabla Impacto'!$D$13),"Menor",IF(OR(N46='[47]Tabla Impacto'!$C$14,N46='[47]Tabla Impacto'!$D$14),"Moderado",IF(OR(N46='[47]Tabla Impacto'!$C$15,N46='[47]Tabla Impacto'!$D$15),"Mayor",IF(OR(N46='[47]Tabla Impacto'!$C$16,N46='[47]Tabla Impacto'!$D$16),"Catastrófico","")))))</f>
        <v>Menor</v>
      </c>
      <c r="P46" s="306">
        <f>IF(O46="","",IF(O46="Leve",0.2,IF(O46="Menor",0.4,IF(O46="Moderado",0.6,IF(O46="Mayor",0.8,IF(O46="Catastrófico",1,))))))</f>
        <v>0.4</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Moderado</v>
      </c>
      <c r="R46" s="130">
        <v>1</v>
      </c>
      <c r="S46" s="131" t="s">
        <v>1591</v>
      </c>
      <c r="T46" s="131" t="s">
        <v>1592</v>
      </c>
      <c r="U46" s="131" t="s">
        <v>1593</v>
      </c>
      <c r="V46" s="135" t="str">
        <f t="shared" si="0"/>
        <v>El Director de Estructuración Técnica verifica trimestralmente el cumplimiento de las directrices emitidas en el procedimeinto JEMPP-CEDE4-348, elaboración y/o actualización de las Especificaciones Técnicas versión vigente, con la trazabilidad de la información documentada, con el fin de determinar que se haya cumplido todo el procedimiento de la elaboración de la especificación técnica con sus respectivos soportes cuando se presente necesidades, en caso de realizar la verificación, se debra justificar por escrito el incumplimiento, dejando como evidencia actas, informes, oficios, bases de datos y/o correos electrónicos institucionales.</v>
      </c>
      <c r="W46" s="47" t="str">
        <f t="shared" si="2"/>
        <v>Probabilidad</v>
      </c>
      <c r="X46" s="136" t="s">
        <v>53</v>
      </c>
      <c r="Y46" s="136" t="s">
        <v>54</v>
      </c>
      <c r="Z46" s="48" t="str">
        <f t="shared" si="1"/>
        <v>40%</v>
      </c>
      <c r="AA46" s="136" t="s">
        <v>55</v>
      </c>
      <c r="AB46" s="136" t="s">
        <v>56</v>
      </c>
      <c r="AC46" s="136" t="s">
        <v>57</v>
      </c>
      <c r="AD46" s="49">
        <f>IFERROR(IF(W46="Probabilidad",(L46-(+L46*Z46)),IF(W46="Impacto",L46,"")),"")</f>
        <v>0.24</v>
      </c>
      <c r="AE46" s="224" t="str">
        <f>IFERROR(LOOKUP(LOOKUP(2,1/(AD46:AD52&lt;&gt;""),AD46:AD52),'[47]Opciones Tratamiento'!$I$2:$I$6,'[47]Opciones Tratamiento'!$J$2:$J$6),"")</f>
        <v>Muy Baja</v>
      </c>
      <c r="AF46" s="48">
        <f t="shared" si="3"/>
        <v>0.24</v>
      </c>
      <c r="AG46" s="224" t="str">
        <f>IFERROR(LOOKUP(LOOKUP(2,1/(AH46:AH52&lt;&gt;""),AH46:AH52),'[47]Opciones Tratamiento'!L2:M6),"")</f>
        <v>Menor</v>
      </c>
      <c r="AH46" s="50">
        <f>IFERROR(IF(W46="Impacto",(P46-(+P46*Z46)),IF(W46="Probabilidad",P46,"")),"")</f>
        <v>0.4</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Bajo</v>
      </c>
      <c r="AJ46" s="228"/>
      <c r="AK46" s="7"/>
      <c r="AL46" s="130">
        <v>1</v>
      </c>
      <c r="AM46" s="166" t="s">
        <v>1594</v>
      </c>
      <c r="AN46" s="165" t="s">
        <v>1595</v>
      </c>
      <c r="AO46" s="219" t="s">
        <v>59</v>
      </c>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30">
        <v>2</v>
      </c>
      <c r="S47" s="131" t="s">
        <v>1591</v>
      </c>
      <c r="T47" s="131" t="s">
        <v>1596</v>
      </c>
      <c r="U47" s="131" t="s">
        <v>1597</v>
      </c>
      <c r="V47" s="135" t="str">
        <f t="shared" si="0"/>
        <v>El Director de Estructuración Técnica verifica semestralmente  la revison del formato relacionado con la elaboración de especificaciones técnicas de acuerdo con la Directiva de planeamiento logístico N°0000050/2021 Anexo "E", con el fin de que se atiendan las observaciones o recomendaciones en el formato vigente cuando se presenten,  en caso de no realizar la revision al no contar observaciónes o recomendaciones, se debera generar ratificación del uso del mismo, dejando como evidencia informe de la revisión del formato.</v>
      </c>
      <c r="W47" s="47" t="str">
        <f t="shared" si="2"/>
        <v>Probabilidad</v>
      </c>
      <c r="X47" s="136" t="s">
        <v>73</v>
      </c>
      <c r="Y47" s="136" t="s">
        <v>54</v>
      </c>
      <c r="Z47" s="48" t="str">
        <f t="shared" si="1"/>
        <v>30%</v>
      </c>
      <c r="AA47" s="136" t="s">
        <v>55</v>
      </c>
      <c r="AB47" s="136" t="s">
        <v>56</v>
      </c>
      <c r="AC47" s="136" t="s">
        <v>57</v>
      </c>
      <c r="AD47" s="49">
        <f t="shared" ref="AD47:AD52" si="8">IFERROR(IF(AND(W46="Probabilidad",W47="Probabilidad"),(AF46-(+AF46*Z47)),IF(W47="Probabilidad",(L46-(+L46*Z47)),IF(W47="Impacto",AF46,""))),"")</f>
        <v>0.16799999999999998</v>
      </c>
      <c r="AE47" s="224"/>
      <c r="AF47" s="48">
        <f t="shared" si="3"/>
        <v>0.16799999999999998</v>
      </c>
      <c r="AG47" s="224"/>
      <c r="AH47" s="50">
        <f>IFERROR(IF(AND(W46="Impacto",W47="Impacto"),(AH46-(+AH46*Z47)),IF(W47="Impacto",(P46-(+P46*Z47)),IF(W47="Probabilidad",AH46,""))),"")</f>
        <v>0.4</v>
      </c>
      <c r="AI47" s="226"/>
      <c r="AJ47" s="228"/>
      <c r="AK47" s="7"/>
      <c r="AL47" s="130">
        <v>2</v>
      </c>
      <c r="AM47" s="166" t="s">
        <v>1598</v>
      </c>
      <c r="AN47" s="165" t="s">
        <v>1595</v>
      </c>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30">
        <v>3</v>
      </c>
      <c r="S48" s="131" t="s">
        <v>1599</v>
      </c>
      <c r="T48" s="131" t="s">
        <v>1600</v>
      </c>
      <c r="U48" s="131" t="s">
        <v>1601</v>
      </c>
      <c r="V48" s="135" t="str">
        <f t="shared" si="0"/>
        <v xml:space="preserve"> El Director de Estructuración Técnica, verifica trimestralmente el cumplimiento y diligenciamiento adecuado en cuanto a  la utilización de formato vigente y aprobado para la elaboración y/o actualización de las Especificaciones Técnicas  de acuerdo con el  procedimiento P-JEMPP-CEDE4-348 vigente, con el fin de no tener modificaciones o alteraciones que generen incumplimiento a la normatividad, en caso de no realizar la verificacion del cumplimeinto del uso correcto del formato, se debera justificar la no realizacion de la actividad, dejando como evidencia el formato vigente y aprobado.</v>
      </c>
      <c r="W48" s="47" t="str">
        <f t="shared" si="2"/>
        <v>Probabilidad</v>
      </c>
      <c r="X48" s="136" t="s">
        <v>73</v>
      </c>
      <c r="Y48" s="136" t="s">
        <v>54</v>
      </c>
      <c r="Z48" s="48" t="str">
        <f t="shared" si="1"/>
        <v>30%</v>
      </c>
      <c r="AA48" s="136" t="s">
        <v>55</v>
      </c>
      <c r="AB48" s="136" t="s">
        <v>56</v>
      </c>
      <c r="AC48" s="136" t="s">
        <v>57</v>
      </c>
      <c r="AD48" s="49">
        <f t="shared" si="8"/>
        <v>0.11759999999999998</v>
      </c>
      <c r="AE48" s="224"/>
      <c r="AF48" s="48">
        <f t="shared" si="3"/>
        <v>0.11759999999999998</v>
      </c>
      <c r="AG48" s="224"/>
      <c r="AH48" s="50">
        <f>IFERROR(IF(AND(W46="Impacto",W47="Impacto",W48="Impacto"),(AH47-(+AH47*Z48)),IF(W48="Impacto",(P46-(+P46*Z48)),IF(W48="Probabilidad",AH47,""))),"")</f>
        <v>0.4</v>
      </c>
      <c r="AI48" s="226"/>
      <c r="AJ48" s="228"/>
      <c r="AK48" s="7"/>
      <c r="AL48" s="130"/>
      <c r="AM48" s="134"/>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30"/>
      <c r="S49" s="52"/>
      <c r="T49" s="52"/>
      <c r="U49" s="52"/>
      <c r="V49" s="135" t="str">
        <f t="shared" si="0"/>
        <v xml:space="preserve">  </v>
      </c>
      <c r="W49" s="47" t="str">
        <f t="shared" si="2"/>
        <v/>
      </c>
      <c r="X49" s="136"/>
      <c r="Y49" s="136"/>
      <c r="Z49" s="48" t="str">
        <f t="shared" si="1"/>
        <v/>
      </c>
      <c r="AA49" s="136"/>
      <c r="AB49" s="136"/>
      <c r="AC49" s="136"/>
      <c r="AD49" s="49" t="str">
        <f t="shared" si="8"/>
        <v/>
      </c>
      <c r="AE49" s="224"/>
      <c r="AF49" s="48" t="str">
        <f t="shared" si="3"/>
        <v/>
      </c>
      <c r="AG49" s="224"/>
      <c r="AH49" s="50" t="str">
        <f>IFERROR(IF(AND(W48="Impacto",W49="Impacto"),(AH48-(+AH48*Z49)),IF(W49="Impacto",(P46-(+P46*Z49)),IF(W49="Probabilidad",AH48,""))),"")</f>
        <v/>
      </c>
      <c r="AI49" s="226"/>
      <c r="AJ49" s="228"/>
      <c r="AK49" s="7"/>
      <c r="AL49" s="130"/>
      <c r="AM49" s="134"/>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30"/>
      <c r="S50" s="52"/>
      <c r="T50" s="52"/>
      <c r="U50" s="52"/>
      <c r="V50" s="135" t="str">
        <f t="shared" si="0"/>
        <v xml:space="preserve">  </v>
      </c>
      <c r="W50" s="47" t="str">
        <f>IF(OR(X50="Preventivo",X50="Detectivo"),"Probabilidad",IF(X50="Correctivo","Impacto",""))</f>
        <v/>
      </c>
      <c r="X50" s="136"/>
      <c r="Y50" s="136"/>
      <c r="Z50" s="48" t="str">
        <f t="shared" si="1"/>
        <v/>
      </c>
      <c r="AA50" s="136"/>
      <c r="AB50" s="136"/>
      <c r="AC50" s="136"/>
      <c r="AD50" s="49" t="str">
        <f t="shared" si="8"/>
        <v/>
      </c>
      <c r="AE50" s="224"/>
      <c r="AF50" s="48" t="str">
        <f t="shared" si="3"/>
        <v/>
      </c>
      <c r="AG50" s="224"/>
      <c r="AH50" s="50" t="str">
        <f>IFERROR(IF(AND(W49="Impacto",W50="Impacto"),(AH49-(+AH49*Z50)),IF(W50="Impacto",(P46-(+P46*Z50)),IF(W50="Probabilidad",AH49,""))),"")</f>
        <v/>
      </c>
      <c r="AI50" s="226"/>
      <c r="AJ50" s="228"/>
      <c r="AK50" s="7"/>
      <c r="AL50" s="130"/>
      <c r="AM50" s="134"/>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30"/>
      <c r="S51" s="52"/>
      <c r="T51" s="52"/>
      <c r="U51" s="52"/>
      <c r="V51" s="135" t="str">
        <f t="shared" si="0"/>
        <v xml:space="preserve">  </v>
      </c>
      <c r="W51" s="47" t="str">
        <f>IF(OR(X51="Preventivo",X51="Detectivo"),"Probabilidad",IF(X51="Correctivo","Impacto",""))</f>
        <v/>
      </c>
      <c r="X51" s="136"/>
      <c r="Y51" s="136"/>
      <c r="Z51" s="48" t="str">
        <f t="shared" si="1"/>
        <v/>
      </c>
      <c r="AA51" s="136"/>
      <c r="AB51" s="136"/>
      <c r="AC51" s="136"/>
      <c r="AD51" s="49" t="str">
        <f t="shared" si="8"/>
        <v/>
      </c>
      <c r="AE51" s="224"/>
      <c r="AF51" s="48" t="str">
        <f t="shared" si="3"/>
        <v/>
      </c>
      <c r="AG51" s="224"/>
      <c r="AH51" s="50" t="str">
        <f>IFERROR(IF(AND(W49="Impacto",W50="Impacto",W51="Impacto"),(AH50-(+AH50*Z51)),IF(W51="Impacto",(P46-(+P46*Z51)),IF(W51="Probabilidad",AH50,""))),"")</f>
        <v/>
      </c>
      <c r="AI51" s="226"/>
      <c r="AJ51" s="228"/>
      <c r="AK51" s="7"/>
      <c r="AL51" s="130"/>
      <c r="AM51" s="134"/>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30"/>
      <c r="S52" s="52"/>
      <c r="T52" s="52"/>
      <c r="U52" s="52"/>
      <c r="V52" s="135" t="str">
        <f t="shared" si="0"/>
        <v xml:space="preserve">  </v>
      </c>
      <c r="W52" s="47" t="str">
        <f t="shared" si="2"/>
        <v/>
      </c>
      <c r="X52" s="136"/>
      <c r="Y52" s="136"/>
      <c r="Z52" s="48" t="str">
        <f t="shared" si="1"/>
        <v/>
      </c>
      <c r="AA52" s="136"/>
      <c r="AB52" s="136"/>
      <c r="AC52" s="136"/>
      <c r="AD52" s="49" t="str">
        <f t="shared" si="8"/>
        <v/>
      </c>
      <c r="AE52" s="224"/>
      <c r="AF52" s="48" t="str">
        <f t="shared" si="3"/>
        <v/>
      </c>
      <c r="AG52" s="224"/>
      <c r="AH52" s="50" t="str">
        <f>IFERROR(IF(AND(W49="Impacto",W50="Impacto",W51="Impacto",W52="Impacto"),(AH51-(+AH51*Z52)),IF(W52="Impacto",(P46-(+P46*Z52)),IF(W52="Probabilidad",AH51,""))),"")</f>
        <v/>
      </c>
      <c r="AI52" s="226"/>
      <c r="AJ52" s="228"/>
      <c r="AK52" s="7"/>
      <c r="AL52" s="130"/>
      <c r="AM52" s="134"/>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IF(NOT(ISERROR(MATCH(M53,'[47]Tabla Impacto'!$B$222:$B$224,0))),'[47]Tabla Impacto'!$F$224,M53)</f>
        <v>0</v>
      </c>
      <c r="O53" s="310" t="str">
        <f>IF(OR(N53='[47]Tabla Impacto'!$C$12,N53='[47]Tabla Impacto'!$D$12),"Leve",IF(OR(N53='[47]Tabla Impacto'!$C$13,N53='[47]Tabla Impacto'!$D$13),"Menor",IF(OR(N53='[47]Tabla Impacto'!$C$14,N53='[47]Tabla Impacto'!$D$14),"Moderado",IF(OR(N53='[47]Tabla Impacto'!$C$15,N53='[47]Tabla Impacto'!$D$15),"Mayor",IF(OR(N53='[47]Tabla Impacto'!$C$16,N53='[47]Tabla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1"/>
      <c r="T53" s="131"/>
      <c r="U53" s="131"/>
      <c r="V53" s="135" t="str">
        <f t="shared" si="0"/>
        <v xml:space="preserve">  </v>
      </c>
      <c r="W53" s="47" t="str">
        <f t="shared" si="2"/>
        <v/>
      </c>
      <c r="X53" s="136"/>
      <c r="Y53" s="136"/>
      <c r="Z53" s="48" t="str">
        <f t="shared" si="1"/>
        <v/>
      </c>
      <c r="AA53" s="136"/>
      <c r="AB53" s="136"/>
      <c r="AC53" s="136"/>
      <c r="AD53" s="49" t="str">
        <f>IFERROR(IF(W53="Probabilidad",(L53-(+L53*Z53)),IF(W53="Impacto",L53,"")),"")</f>
        <v/>
      </c>
      <c r="AE53" s="224" t="str">
        <f>IFERROR(LOOKUP(LOOKUP(2,1/(AD53:AD59&lt;&gt;""),AD53:AD59),'[47]Opciones Tratamiento'!$I$2:$I$6,'[47]Opciones Tratamiento'!$J$2:$J$6),"")</f>
        <v/>
      </c>
      <c r="AF53" s="48" t="str">
        <f t="shared" si="3"/>
        <v/>
      </c>
      <c r="AG53" s="224" t="str">
        <f>IFERROR(LOOKUP(LOOKUP(2,1/(AH53:AH59&lt;&gt;""),AH53:AH59),'[47]Opciones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30"/>
      <c r="AM53" s="131"/>
      <c r="AN53" s="130"/>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30"/>
      <c r="S54" s="131"/>
      <c r="T54" s="131"/>
      <c r="U54" s="131"/>
      <c r="V54" s="135" t="str">
        <f t="shared" si="0"/>
        <v xml:space="preserve">  </v>
      </c>
      <c r="W54" s="47" t="str">
        <f t="shared" si="2"/>
        <v/>
      </c>
      <c r="X54" s="136"/>
      <c r="Y54" s="136"/>
      <c r="Z54" s="48" t="str">
        <f t="shared" si="1"/>
        <v/>
      </c>
      <c r="AA54" s="136"/>
      <c r="AB54" s="136"/>
      <c r="AC54" s="136"/>
      <c r="AD54" s="49" t="str">
        <f t="shared" ref="AD54:AD59" si="9">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130">
        <v>2</v>
      </c>
      <c r="AM54" s="131"/>
      <c r="AN54" s="130"/>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30"/>
      <c r="S55" s="52"/>
      <c r="T55" s="52"/>
      <c r="U55" s="52"/>
      <c r="V55" s="135" t="str">
        <f t="shared" si="0"/>
        <v xml:space="preserve">  </v>
      </c>
      <c r="W55" s="47" t="str">
        <f t="shared" si="2"/>
        <v/>
      </c>
      <c r="X55" s="136"/>
      <c r="Y55" s="136"/>
      <c r="Z55" s="48" t="str">
        <f t="shared" si="1"/>
        <v/>
      </c>
      <c r="AA55" s="136"/>
      <c r="AB55" s="136"/>
      <c r="AC55" s="136"/>
      <c r="AD55" s="49" t="str">
        <f t="shared" si="9"/>
        <v/>
      </c>
      <c r="AE55" s="224"/>
      <c r="AF55" s="48" t="str">
        <f t="shared" si="3"/>
        <v/>
      </c>
      <c r="AG55" s="224"/>
      <c r="AH55" s="50" t="str">
        <f>IFERROR(IF(AND(W53="Impacto",W54="Impacto",W55="Impacto"),(AH54-(+AH54*Z55)),IF(W55="Impacto",(P53-(+P53*Z55)),IF(W55="Probabilidad",AH54,""))),"")</f>
        <v/>
      </c>
      <c r="AI55" s="226"/>
      <c r="AJ55" s="228"/>
      <c r="AK55" s="7"/>
      <c r="AL55" s="130"/>
      <c r="AM55" s="134"/>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si="0"/>
        <v xml:space="preserve">  </v>
      </c>
      <c r="W56" s="47" t="str">
        <f t="shared" si="2"/>
        <v/>
      </c>
      <c r="X56" s="136"/>
      <c r="Y56" s="136"/>
      <c r="Z56" s="48" t="str">
        <f t="shared" si="1"/>
        <v/>
      </c>
      <c r="AA56" s="136"/>
      <c r="AB56" s="136"/>
      <c r="AC56" s="136"/>
      <c r="AD56" s="49" t="str">
        <f t="shared" si="9"/>
        <v/>
      </c>
      <c r="AE56" s="224"/>
      <c r="AF56" s="48" t="str">
        <f t="shared" si="3"/>
        <v/>
      </c>
      <c r="AG56" s="224"/>
      <c r="AH56" s="50" t="str">
        <f>IFERROR(IF(AND(W55="Impacto",W56="Impacto"),(AH55-(+AH55*Z56)),IF(W56="Impacto",(P53-(+P53*Z56)),IF(W56="Probabilidad",AH55,""))),"")</f>
        <v/>
      </c>
      <c r="AI56" s="226"/>
      <c r="AJ56" s="228"/>
      <c r="AK56" s="7"/>
      <c r="AL56" s="130"/>
      <c r="AM56" s="134"/>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0"/>
        <v xml:space="preserve">  </v>
      </c>
      <c r="W57" s="47" t="str">
        <f>IF(OR(X57="Preventivo",X57="Detectivo"),"Probabilidad",IF(X57="Correctivo","Impacto",""))</f>
        <v/>
      </c>
      <c r="X57" s="136"/>
      <c r="Y57" s="136"/>
      <c r="Z57" s="48" t="str">
        <f t="shared" si="1"/>
        <v/>
      </c>
      <c r="AA57" s="136"/>
      <c r="AB57" s="136"/>
      <c r="AC57" s="136"/>
      <c r="AD57" s="49" t="str">
        <f t="shared" si="9"/>
        <v/>
      </c>
      <c r="AE57" s="224"/>
      <c r="AF57" s="48" t="str">
        <f t="shared" si="3"/>
        <v/>
      </c>
      <c r="AG57" s="224"/>
      <c r="AH57" s="50" t="str">
        <f>IFERROR(IF(AND(W56="Impacto",W57="Impacto"),(AH56-(+AH56*Z57)),IF(W57="Impacto",(P53-(+P53*Z57)),IF(W57="Probabilidad",AH56,""))),"")</f>
        <v/>
      </c>
      <c r="AI57" s="226"/>
      <c r="AJ57" s="228"/>
      <c r="AK57" s="7"/>
      <c r="AL57" s="130"/>
      <c r="AM57" s="134"/>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0"/>
        <v xml:space="preserve">  </v>
      </c>
      <c r="W58" s="47" t="str">
        <f>IF(OR(X58="Preventivo",X58="Detectivo"),"Probabilidad",IF(X58="Correctivo","Impacto",""))</f>
        <v/>
      </c>
      <c r="X58" s="136"/>
      <c r="Y58" s="136"/>
      <c r="Z58" s="48" t="str">
        <f t="shared" si="1"/>
        <v/>
      </c>
      <c r="AA58" s="136"/>
      <c r="AB58" s="136"/>
      <c r="AC58" s="136"/>
      <c r="AD58" s="49" t="str">
        <f t="shared" si="9"/>
        <v/>
      </c>
      <c r="AE58" s="224"/>
      <c r="AF58" s="48" t="str">
        <f t="shared" si="3"/>
        <v/>
      </c>
      <c r="AG58" s="224"/>
      <c r="AH58" s="50" t="str">
        <f>IFERROR(IF(AND(W56="Impacto",W57="Impacto",W58="Impacto"),(AH57-(+AH57*Z58)),IF(W58="Impacto",(P53-(+P53*Z58)),IF(W58="Probabilidad",AH57,""))),"")</f>
        <v/>
      </c>
      <c r="AI58" s="226"/>
      <c r="AJ58" s="228"/>
      <c r="AK58" s="7"/>
      <c r="AL58" s="130"/>
      <c r="AM58" s="134"/>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0"/>
        <v xml:space="preserve">  </v>
      </c>
      <c r="W59" s="47" t="str">
        <f t="shared" si="2"/>
        <v/>
      </c>
      <c r="X59" s="136"/>
      <c r="Y59" s="136"/>
      <c r="Z59" s="48" t="str">
        <f t="shared" si="1"/>
        <v/>
      </c>
      <c r="AA59" s="136"/>
      <c r="AB59" s="136"/>
      <c r="AC59" s="136"/>
      <c r="AD59" s="49" t="str">
        <f t="shared" si="9"/>
        <v/>
      </c>
      <c r="AE59" s="224"/>
      <c r="AF59" s="48" t="str">
        <f t="shared" si="3"/>
        <v/>
      </c>
      <c r="AG59" s="224"/>
      <c r="AH59" s="50" t="str">
        <f>IFERROR(IF(AND(W56="Impacto",W57="Impacto",W58="Impacto",W59="Impacto"),(AH58-(+AH58*Z59)),IF(W59="Impacto",(P53-(+P53*Z59)),IF(W59="Probabilidad",AH58,""))),"")</f>
        <v/>
      </c>
      <c r="AI59" s="226"/>
      <c r="AJ59" s="228"/>
      <c r="AK59" s="7"/>
      <c r="AL59" s="130"/>
      <c r="AM59" s="134"/>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IF(NOT(ISERROR(MATCH(M60,'[47]Tabla Impacto'!$B$222:$B$224,0))),'[47]Tabla Impacto'!$F$224,M60)</f>
        <v>0</v>
      </c>
      <c r="O60" s="310" t="str">
        <f>IF(OR(N60='[47]Tabla Impacto'!$C$12,N60='[47]Tabla Impacto'!$D$12),"Leve",IF(OR(N60='[47]Tabla Impacto'!$C$13,N60='[47]Tabla Impacto'!$D$13),"Menor",IF(OR(N60='[47]Tabla Impacto'!$C$14,N60='[47]Tabla Impacto'!$D$14),"Moderado",IF(OR(N60='[47]Tabla Impacto'!$C$15,N60='[47]Tabla Impacto'!$D$15),"Mayor",IF(OR(N60='[47]Tabla Impacto'!$C$16,N60='[47]Tabla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 t="shared" si="0"/>
        <v xml:space="preserve">  </v>
      </c>
      <c r="W60" s="47" t="str">
        <f t="shared" si="2"/>
        <v/>
      </c>
      <c r="X60" s="136"/>
      <c r="Y60" s="136"/>
      <c r="Z60" s="48" t="str">
        <f t="shared" si="1"/>
        <v/>
      </c>
      <c r="AA60" s="136"/>
      <c r="AB60" s="136"/>
      <c r="AC60" s="136"/>
      <c r="AD60" s="49" t="str">
        <f>IFERROR(IF(W60="Probabilidad",(L60-(+L60*Z60)),IF(W60="Impacto",L60,"")),"")</f>
        <v/>
      </c>
      <c r="AE60" s="224" t="str">
        <f>IFERROR(LOOKUP(LOOKUP(2,1/(AD60:AD66&lt;&gt;""),AD60:AD66),'[47]Opciones Tratamiento'!$I$2:$I$6,'[47]Opciones Tratamiento'!$J$2:$J$6),"")</f>
        <v/>
      </c>
      <c r="AF60" s="48" t="str">
        <f t="shared" si="3"/>
        <v/>
      </c>
      <c r="AG60" s="224" t="str">
        <f>IFERROR(LOOKUP(LOOKUP(2,1/(AH60:AH66&lt;&gt;""),AH60:AH66),'[47]Opciones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30"/>
      <c r="AM60" s="134"/>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 t="shared" si="0"/>
        <v xml:space="preserve">  </v>
      </c>
      <c r="W61" s="47" t="str">
        <f t="shared" si="2"/>
        <v/>
      </c>
      <c r="X61" s="136"/>
      <c r="Y61" s="136"/>
      <c r="Z61" s="48" t="str">
        <f t="shared" si="1"/>
        <v/>
      </c>
      <c r="AA61" s="136"/>
      <c r="AB61" s="136"/>
      <c r="AC61" s="136"/>
      <c r="AD61" s="49" t="str">
        <f t="shared" ref="AD61:AD66" si="10">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130"/>
      <c r="AM61" s="134"/>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si="0"/>
        <v xml:space="preserve">  </v>
      </c>
      <c r="W62" s="47" t="str">
        <f t="shared" si="2"/>
        <v/>
      </c>
      <c r="X62" s="136"/>
      <c r="Y62" s="136"/>
      <c r="Z62" s="48" t="str">
        <f t="shared" si="1"/>
        <v/>
      </c>
      <c r="AA62" s="136"/>
      <c r="AB62" s="136"/>
      <c r="AC62" s="136"/>
      <c r="AD62" s="49" t="str">
        <f t="shared" si="10"/>
        <v/>
      </c>
      <c r="AE62" s="224"/>
      <c r="AF62" s="48" t="str">
        <f t="shared" si="3"/>
        <v/>
      </c>
      <c r="AG62" s="224"/>
      <c r="AH62" s="50" t="str">
        <f>IFERROR(IF(AND(W60="Impacto",W61="Impacto",W62="Impacto"),(AH61-(+AH61*Z62)),IF(W62="Impacto",(P60-(+P60*Z62)),IF(W62="Probabilidad",AH61,""))),"")</f>
        <v/>
      </c>
      <c r="AI62" s="226"/>
      <c r="AJ62" s="228"/>
      <c r="AK62" s="7"/>
      <c r="AL62" s="130"/>
      <c r="AM62" s="134"/>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0"/>
        <v xml:space="preserve">  </v>
      </c>
      <c r="W63" s="47" t="str">
        <f t="shared" si="2"/>
        <v/>
      </c>
      <c r="X63" s="136"/>
      <c r="Y63" s="136"/>
      <c r="Z63" s="48" t="str">
        <f t="shared" si="1"/>
        <v/>
      </c>
      <c r="AA63" s="136"/>
      <c r="AB63" s="136"/>
      <c r="AC63" s="136"/>
      <c r="AD63" s="49" t="str">
        <f t="shared" si="10"/>
        <v/>
      </c>
      <c r="AE63" s="224"/>
      <c r="AF63" s="48" t="str">
        <f t="shared" si="3"/>
        <v/>
      </c>
      <c r="AG63" s="224"/>
      <c r="AH63" s="50" t="str">
        <f>IFERROR(IF(AND(W62="Impacto",W63="Impacto"),(AH62-(+AH62*Z63)),IF(W63="Impacto",(P60-(+P60*Z63)),IF(W63="Probabilidad",AH62,""))),"")</f>
        <v/>
      </c>
      <c r="AI63" s="226"/>
      <c r="AJ63" s="228"/>
      <c r="AK63" s="7"/>
      <c r="AL63" s="130"/>
      <c r="AM63" s="134"/>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0"/>
        <v xml:space="preserve">  </v>
      </c>
      <c r="W64" s="47" t="str">
        <f>IF(OR(X64="Preventivo",X64="Detectivo"),"Probabilidad",IF(X64="Correctivo","Impacto",""))</f>
        <v/>
      </c>
      <c r="X64" s="136"/>
      <c r="Y64" s="136"/>
      <c r="Z64" s="48" t="str">
        <f t="shared" si="1"/>
        <v/>
      </c>
      <c r="AA64" s="136"/>
      <c r="AB64" s="136"/>
      <c r="AC64" s="136"/>
      <c r="AD64" s="49" t="str">
        <f t="shared" si="10"/>
        <v/>
      </c>
      <c r="AE64" s="224"/>
      <c r="AF64" s="48" t="str">
        <f t="shared" si="3"/>
        <v/>
      </c>
      <c r="AG64" s="224"/>
      <c r="AH64" s="50" t="str">
        <f>IFERROR(IF(AND(W63="Impacto",W64="Impacto"),(AH63-(+AH63*Z64)),IF(W64="Impacto",(P60-(+P60*Z64)),IF(W64="Probabilidad",AH63,""))),"")</f>
        <v/>
      </c>
      <c r="AI64" s="226"/>
      <c r="AJ64" s="228"/>
      <c r="AK64" s="7"/>
      <c r="AL64" s="130"/>
      <c r="AM64" s="134"/>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0"/>
        <v xml:space="preserve">  </v>
      </c>
      <c r="W65" s="47" t="str">
        <f>IF(OR(X65="Preventivo",X65="Detectivo"),"Probabilidad",IF(X65="Correctivo","Impacto",""))</f>
        <v/>
      </c>
      <c r="X65" s="136"/>
      <c r="Y65" s="136"/>
      <c r="Z65" s="48" t="str">
        <f t="shared" si="1"/>
        <v/>
      </c>
      <c r="AA65" s="136"/>
      <c r="AB65" s="136"/>
      <c r="AC65" s="136"/>
      <c r="AD65" s="49" t="str">
        <f t="shared" si="10"/>
        <v/>
      </c>
      <c r="AE65" s="224"/>
      <c r="AF65" s="48" t="str">
        <f t="shared" si="3"/>
        <v/>
      </c>
      <c r="AG65" s="224"/>
      <c r="AH65" s="50" t="str">
        <f>IFERROR(IF(AND(W63="Impacto",W64="Impacto",W65="Impacto"),(AH64-(+AH64*Z65)),IF(W65="Impacto",(P60-(+P60*Z65)),IF(W65="Probabilidad",AH64,""))),"")</f>
        <v/>
      </c>
      <c r="AI65" s="226"/>
      <c r="AJ65" s="228"/>
      <c r="AK65" s="7"/>
      <c r="AL65" s="130"/>
      <c r="AM65" s="134"/>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0"/>
        <v xml:space="preserve">  </v>
      </c>
      <c r="W66" s="47" t="str">
        <f t="shared" si="2"/>
        <v/>
      </c>
      <c r="X66" s="136"/>
      <c r="Y66" s="136"/>
      <c r="Z66" s="48" t="str">
        <f t="shared" si="1"/>
        <v/>
      </c>
      <c r="AA66" s="136"/>
      <c r="AB66" s="136"/>
      <c r="AC66" s="136"/>
      <c r="AD66" s="49" t="str">
        <f t="shared" si="10"/>
        <v/>
      </c>
      <c r="AE66" s="224"/>
      <c r="AF66" s="48" t="str">
        <f t="shared" si="3"/>
        <v/>
      </c>
      <c r="AG66" s="224"/>
      <c r="AH66" s="50" t="str">
        <f>IFERROR(IF(AND(W63="Impacto",W64="Impacto",W65="Impacto",W66="Impacto"),(AH65-(+AH65*Z66)),IF(W66="Impacto",(P60-(+P60*Z66)),IF(W66="Probabilidad",AH65,""))),"")</f>
        <v/>
      </c>
      <c r="AI66" s="226"/>
      <c r="AJ66" s="228"/>
      <c r="AK66" s="7"/>
      <c r="AL66" s="130"/>
      <c r="AM66" s="134"/>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IF(NOT(ISERROR(MATCH(M67,'[47]Tabla Impacto'!$B$222:$B$224,0))),'[47]Tabla Impacto'!$F$224,M67)</f>
        <v>0</v>
      </c>
      <c r="O67" s="310" t="str">
        <f>IF(OR(N67='[47]Tabla Impacto'!$C$12,N67='[47]Tabla Impacto'!$D$12),"Leve",IF(OR(N67='[47]Tabla Impacto'!$C$13,N67='[47]Tabla Impacto'!$D$13),"Menor",IF(OR(N67='[47]Tabla Impacto'!$C$14,N67='[47]Tabla Impacto'!$D$14),"Moderado",IF(OR(N67='[47]Tabla Impacto'!$C$15,N67='[47]Tabla Impacto'!$D$15),"Mayor",IF(OR(N67='[47]Tabla Impacto'!$C$16,N67='[47]Tabla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 t="shared" si="0"/>
        <v xml:space="preserve">  </v>
      </c>
      <c r="W67" s="47" t="str">
        <f t="shared" si="2"/>
        <v/>
      </c>
      <c r="X67" s="136"/>
      <c r="Y67" s="136"/>
      <c r="Z67" s="48" t="str">
        <f t="shared" si="1"/>
        <v/>
      </c>
      <c r="AA67" s="136"/>
      <c r="AB67" s="136"/>
      <c r="AC67" s="136"/>
      <c r="AD67" s="49" t="str">
        <f>IFERROR(IF(W67="Probabilidad",(L67-(+L67*Z67)),IF(W67="Impacto",L67,"")),"")</f>
        <v/>
      </c>
      <c r="AE67" s="224" t="str">
        <f>IFERROR(LOOKUP(LOOKUP(2,1/(AD67:AD73&lt;&gt;""),AD67:AD73),'[47]Opciones Tratamiento'!$I$2:$I$6,'[47]Opciones Tratamiento'!$J$2:$J$6),"")</f>
        <v/>
      </c>
      <c r="AF67" s="48" t="str">
        <f t="shared" si="3"/>
        <v/>
      </c>
      <c r="AG67" s="224" t="str">
        <f>IFERROR(LOOKUP(LOOKUP(2,1/(AH67:AH73&lt;&gt;""),AH67:AH73),'[47]Opciones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30"/>
      <c r="AM67" s="134"/>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 t="shared" si="0"/>
        <v xml:space="preserve">  </v>
      </c>
      <c r="W68" s="47" t="str">
        <f t="shared" si="2"/>
        <v/>
      </c>
      <c r="X68" s="136"/>
      <c r="Y68" s="136"/>
      <c r="Z68" s="48" t="str">
        <f t="shared" si="1"/>
        <v/>
      </c>
      <c r="AA68" s="136"/>
      <c r="AB68" s="136"/>
      <c r="AC68" s="136"/>
      <c r="AD68" s="49" t="str">
        <f t="shared" ref="AD68:AD73" si="11">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130"/>
      <c r="AM68" s="134"/>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si="0"/>
        <v xml:space="preserve">  </v>
      </c>
      <c r="W69" s="47" t="str">
        <f t="shared" si="2"/>
        <v/>
      </c>
      <c r="X69" s="136"/>
      <c r="Y69" s="136"/>
      <c r="Z69" s="48" t="str">
        <f t="shared" si="1"/>
        <v/>
      </c>
      <c r="AA69" s="136"/>
      <c r="AB69" s="136"/>
      <c r="AC69" s="136"/>
      <c r="AD69" s="49" t="str">
        <f t="shared" si="11"/>
        <v/>
      </c>
      <c r="AE69" s="224"/>
      <c r="AF69" s="48" t="str">
        <f t="shared" si="3"/>
        <v/>
      </c>
      <c r="AG69" s="224"/>
      <c r="AH69" s="50" t="str">
        <f>IFERROR(IF(AND(W67="Impacto",W68="Impacto",W69="Impacto"),(AH68-(+AH68*Z69)),IF(W69="Impacto",(P67-(+P67*Z69)),IF(W69="Probabilidad",AH68,""))),"")</f>
        <v/>
      </c>
      <c r="AI69" s="226"/>
      <c r="AJ69" s="228"/>
      <c r="AK69" s="7"/>
      <c r="AL69" s="130"/>
      <c r="AM69" s="134"/>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0"/>
        <v xml:space="preserve">  </v>
      </c>
      <c r="W70" s="47" t="str">
        <f t="shared" si="2"/>
        <v/>
      </c>
      <c r="X70" s="136"/>
      <c r="Y70" s="136"/>
      <c r="Z70" s="48" t="str">
        <f t="shared" si="1"/>
        <v/>
      </c>
      <c r="AA70" s="136"/>
      <c r="AB70" s="136"/>
      <c r="AC70" s="136"/>
      <c r="AD70" s="49" t="str">
        <f t="shared" si="11"/>
        <v/>
      </c>
      <c r="AE70" s="224"/>
      <c r="AF70" s="48" t="str">
        <f t="shared" si="3"/>
        <v/>
      </c>
      <c r="AG70" s="224"/>
      <c r="AH70" s="50" t="str">
        <f>IFERROR(IF(AND(W69="Impacto",W70="Impacto"),(AH69-(+AH69*Z70)),IF(W70="Impacto",(P67-(+P67*Z70)),IF(W70="Probabilidad",AH69,""))),"")</f>
        <v/>
      </c>
      <c r="AI70" s="226"/>
      <c r="AJ70" s="228"/>
      <c r="AK70" s="7"/>
      <c r="AL70" s="130"/>
      <c r="AM70" s="134"/>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0"/>
        <v xml:space="preserve">  </v>
      </c>
      <c r="W71" s="47" t="str">
        <f t="shared" si="2"/>
        <v/>
      </c>
      <c r="X71" s="136"/>
      <c r="Y71" s="136"/>
      <c r="Z71" s="48" t="str">
        <f t="shared" si="1"/>
        <v/>
      </c>
      <c r="AA71" s="136"/>
      <c r="AB71" s="136"/>
      <c r="AC71" s="136"/>
      <c r="AD71" s="49" t="str">
        <f t="shared" si="11"/>
        <v/>
      </c>
      <c r="AE71" s="224"/>
      <c r="AF71" s="48" t="str">
        <f t="shared" si="3"/>
        <v/>
      </c>
      <c r="AG71" s="224"/>
      <c r="AH71" s="50" t="str">
        <f>IFERROR(IF(AND(W70="Impacto",W71="Impacto"),(AH70-(+AH70*Z71)),IF(W71="Impacto",(P67-(+P67*Z71)),IF(W71="Probabilidad",AH70,""))),"")</f>
        <v/>
      </c>
      <c r="AI71" s="226"/>
      <c r="AJ71" s="228"/>
      <c r="AK71" s="7"/>
      <c r="AL71" s="130"/>
      <c r="AM71" s="134"/>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0"/>
        <v xml:space="preserve">  </v>
      </c>
      <c r="W72" s="47" t="str">
        <f t="shared" si="2"/>
        <v/>
      </c>
      <c r="X72" s="136"/>
      <c r="Y72" s="136"/>
      <c r="Z72" s="48" t="str">
        <f t="shared" si="1"/>
        <v/>
      </c>
      <c r="AA72" s="136"/>
      <c r="AB72" s="136"/>
      <c r="AC72" s="136"/>
      <c r="AD72" s="49" t="str">
        <f t="shared" si="11"/>
        <v/>
      </c>
      <c r="AE72" s="224"/>
      <c r="AF72" s="48" t="str">
        <f t="shared" si="3"/>
        <v/>
      </c>
      <c r="AG72" s="224"/>
      <c r="AH72" s="50" t="str">
        <f>IFERROR(IF(AND(W70="Impacto",W71="Impacto",W72="Impacto"),(AH71-(+AH71*Z72)),IF(W72="Impacto",(P67-(+P67*Z72)),IF(W72="Probabilidad",AH71,""))),"")</f>
        <v/>
      </c>
      <c r="AI72" s="226"/>
      <c r="AJ72" s="228"/>
      <c r="AK72" s="7"/>
      <c r="AL72" s="130"/>
      <c r="AM72" s="134"/>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0"/>
        <v xml:space="preserve">  </v>
      </c>
      <c r="W73" s="47" t="str">
        <f t="shared" si="2"/>
        <v/>
      </c>
      <c r="X73" s="136"/>
      <c r="Y73" s="136"/>
      <c r="Z73" s="48" t="str">
        <f t="shared" si="1"/>
        <v/>
      </c>
      <c r="AA73" s="136"/>
      <c r="AB73" s="136"/>
      <c r="AC73" s="136"/>
      <c r="AD73" s="49" t="str">
        <f t="shared" si="11"/>
        <v/>
      </c>
      <c r="AE73" s="224"/>
      <c r="AF73" s="48" t="str">
        <f t="shared" si="3"/>
        <v/>
      </c>
      <c r="AG73" s="224"/>
      <c r="AH73" s="50" t="str">
        <f>IFERROR(IF(AND(W70="Impacto",W71="Impacto",W72="Impacto",W73="Impacto"),(AH72-(+AH72*Z73)),IF(W73="Impacto",(P67-(+P67*Z73)),IF(W73="Probabilidad",AH72,""))),"")</f>
        <v/>
      </c>
      <c r="AI73" s="226"/>
      <c r="AJ73" s="228"/>
      <c r="AK73" s="7"/>
      <c r="AL73" s="130"/>
      <c r="AM73" s="134"/>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IF(NOT(ISERROR(MATCH(M74,'[47]Tabla Impacto'!$B$222:$B$224,0))),'[47]Tabla Impacto'!$F$224,M74)</f>
        <v>0</v>
      </c>
      <c r="O74" s="310" t="str">
        <f>IF(OR(N74='[47]Tabla Impacto'!$C$12,N74='[47]Tabla Impacto'!$D$12),"Leve",IF(OR(N74='[47]Tabla Impacto'!$C$13,N74='[47]Tabla Impacto'!$D$13),"Menor",IF(OR(N74='[47]Tabla Impacto'!$C$14,N74='[47]Tabla Impacto'!$D$14),"Moderado",IF(OR(N74='[47]Tabla Impacto'!$C$15,N74='[47]Tabla Impacto'!$D$15),"Mayor",IF(OR(N74='[47]Tabla Impacto'!$C$16,N74='[47]Tabla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 t="shared" si="0"/>
        <v xml:space="preserve">  </v>
      </c>
      <c r="W74" s="47" t="str">
        <f t="shared" si="2"/>
        <v/>
      </c>
      <c r="X74" s="136"/>
      <c r="Y74" s="136"/>
      <c r="Z74" s="48" t="str">
        <f t="shared" si="1"/>
        <v/>
      </c>
      <c r="AA74" s="136"/>
      <c r="AB74" s="136"/>
      <c r="AC74" s="136"/>
      <c r="AD74" s="49" t="str">
        <f>IFERROR(IF(W74="Probabilidad",(L74-(+L74*Z74)),IF(W74="Impacto",L74,"")),"")</f>
        <v/>
      </c>
      <c r="AE74" s="224" t="str">
        <f>IFERROR(LOOKUP(LOOKUP(2,1/(AD74:AD80&lt;&gt;""),AD74:AD80),'[47]Opciones Tratamiento'!$I$2:$I$6,'[47]Opciones Tratamiento'!$J$2:$J$6),"")</f>
        <v/>
      </c>
      <c r="AF74" s="48" t="str">
        <f t="shared" si="3"/>
        <v/>
      </c>
      <c r="AG74" s="224" t="str">
        <f>IFERROR(LOOKUP(LOOKUP(2,1/(AH74:AH80&lt;&gt;""),AH74:AH80),'[47]Opciones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30"/>
      <c r="AM74" s="134"/>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 t="shared" ref="V75:V94" si="12">+CONCATENATE(S75," ",T75," ",U75)</f>
        <v xml:space="preserve">  </v>
      </c>
      <c r="W75" s="47" t="str">
        <f t="shared" si="2"/>
        <v/>
      </c>
      <c r="X75" s="136"/>
      <c r="Y75" s="136"/>
      <c r="Z75" s="48" t="str">
        <f t="shared" ref="Z75:Z94" si="13">IF(AND(X75="Preventivo",Y75="Automático"),"50%",IF(AND(X75="Preventivo",Y75="Manual"),"40%",IF(AND(X75="Detectivo",Y75="Automático"),"40%",IF(AND(X75="Detectivo",Y75="Manual"),"30%",IF(AND(X75="Correctivo",Y75="Automático"),"35%",IF(AND(X75="Correctivo",Y75="Manual"),"25%",""))))))</f>
        <v/>
      </c>
      <c r="AA75" s="136"/>
      <c r="AB75" s="136"/>
      <c r="AC75" s="136"/>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130"/>
      <c r="AM75" s="134"/>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si="12"/>
        <v xml:space="preserve">  </v>
      </c>
      <c r="W76" s="47" t="str">
        <f t="shared" ref="W76:W94" si="15">IF(OR(X76="Preventivo",X76="Detectivo"),"Probabilidad",IF(X76="Correctivo","Impacto",""))</f>
        <v/>
      </c>
      <c r="X76" s="136"/>
      <c r="Y76" s="136"/>
      <c r="Z76" s="48" t="str">
        <f t="shared" si="13"/>
        <v/>
      </c>
      <c r="AA76" s="136"/>
      <c r="AB76" s="136"/>
      <c r="AC76" s="136"/>
      <c r="AD76" s="49" t="str">
        <f t="shared" si="14"/>
        <v/>
      </c>
      <c r="AE76" s="224"/>
      <c r="AF76" s="48" t="str">
        <f t="shared" si="3"/>
        <v/>
      </c>
      <c r="AG76" s="224"/>
      <c r="AH76" s="50" t="str">
        <f>IFERROR(IF(AND(W74="Impacto",W75="Impacto",W76="Impacto"),(AH75-(+AH75*Z76)),IF(W76="Impacto",(P74-(+P74*Z76)),IF(W76="Probabilidad",AH75,""))),"")</f>
        <v/>
      </c>
      <c r="AI76" s="226"/>
      <c r="AJ76" s="228"/>
      <c r="AK76" s="7"/>
      <c r="AL76" s="130"/>
      <c r="AM76" s="134"/>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12"/>
        <v xml:space="preserve">  </v>
      </c>
      <c r="W77" s="47" t="str">
        <f t="shared" si="15"/>
        <v/>
      </c>
      <c r="X77" s="136"/>
      <c r="Y77" s="136"/>
      <c r="Z77" s="48" t="str">
        <f t="shared" si="13"/>
        <v/>
      </c>
      <c r="AA77" s="136"/>
      <c r="AB77" s="136"/>
      <c r="AC77" s="136"/>
      <c r="AD77" s="49" t="str">
        <f t="shared" si="14"/>
        <v/>
      </c>
      <c r="AE77" s="224"/>
      <c r="AF77" s="48" t="str">
        <f t="shared" si="3"/>
        <v/>
      </c>
      <c r="AG77" s="224"/>
      <c r="AH77" s="50" t="str">
        <f>IFERROR(IF(AND(W76="Impacto",W77="Impacto"),(AH76-(+AH76*Z77)),IF(W77="Impacto",(P74-(+P74*Z77)),IF(W77="Probabilidad",AH76,""))),"")</f>
        <v/>
      </c>
      <c r="AI77" s="226"/>
      <c r="AJ77" s="228"/>
      <c r="AK77" s="7"/>
      <c r="AL77" s="130"/>
      <c r="AM77" s="134"/>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12"/>
        <v xml:space="preserve">  </v>
      </c>
      <c r="W78" s="47" t="str">
        <f t="shared" si="15"/>
        <v/>
      </c>
      <c r="X78" s="136"/>
      <c r="Y78" s="136"/>
      <c r="Z78" s="48" t="str">
        <f t="shared" si="13"/>
        <v/>
      </c>
      <c r="AA78" s="136"/>
      <c r="AB78" s="136"/>
      <c r="AC78" s="136"/>
      <c r="AD78" s="49" t="str">
        <f t="shared" si="14"/>
        <v/>
      </c>
      <c r="AE78" s="224"/>
      <c r="AF78" s="48" t="str">
        <f t="shared" si="3"/>
        <v/>
      </c>
      <c r="AG78" s="224"/>
      <c r="AH78" s="50" t="str">
        <f>IFERROR(IF(AND(W77="Impacto",W78="Impacto"),(AH77-(+AH77*Z78)),IF(W78="Impacto",(P74-(+P74*Z78)),IF(W78="Probabilidad",AH77,""))),"")</f>
        <v/>
      </c>
      <c r="AI78" s="226"/>
      <c r="AJ78" s="228"/>
      <c r="AK78" s="7"/>
      <c r="AL78" s="130"/>
      <c r="AM78" s="134"/>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12"/>
        <v xml:space="preserve">  </v>
      </c>
      <c r="W79" s="47" t="str">
        <f t="shared" si="15"/>
        <v/>
      </c>
      <c r="X79" s="136"/>
      <c r="Y79" s="136"/>
      <c r="Z79" s="48" t="str">
        <f t="shared" si="13"/>
        <v/>
      </c>
      <c r="AA79" s="136"/>
      <c r="AB79" s="136"/>
      <c r="AC79" s="136"/>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130"/>
      <c r="AM79" s="134"/>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12"/>
        <v xml:space="preserve">  </v>
      </c>
      <c r="W80" s="47" t="str">
        <f t="shared" si="15"/>
        <v/>
      </c>
      <c r="X80" s="136"/>
      <c r="Y80" s="136"/>
      <c r="Z80" s="48" t="str">
        <f t="shared" si="13"/>
        <v/>
      </c>
      <c r="AA80" s="136"/>
      <c r="AB80" s="136"/>
      <c r="AC80" s="136"/>
      <c r="AD80" s="49" t="str">
        <f t="shared" si="14"/>
        <v/>
      </c>
      <c r="AE80" s="224"/>
      <c r="AF80" s="48" t="str">
        <f t="shared" si="16"/>
        <v/>
      </c>
      <c r="AG80" s="224"/>
      <c r="AH80" s="50" t="str">
        <f>IFERROR(IF(AND(W77="Impacto",W78="Impacto",W79="Impacto",W80="Impacto"),(AH79-(+AH79*Z80)),IF(W80="Impacto",(P74-(+P74*Z80)),IF(W80="Probabilidad",AH79,""))),"")</f>
        <v/>
      </c>
      <c r="AI80" s="226"/>
      <c r="AJ80" s="228"/>
      <c r="AK80" s="7"/>
      <c r="AL80" s="130"/>
      <c r="AM80" s="134"/>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IF(NOT(ISERROR(MATCH(M81,'[47]Tabla Impacto'!$B$222:$B$224,0))),'[47]Tabla Impacto'!$F$224,M81)</f>
        <v>0</v>
      </c>
      <c r="O81" s="310" t="str">
        <f>IF(OR(N81='[47]Tabla Impacto'!$C$12,N81='[47]Tabla Impacto'!$D$12),"Leve",IF(OR(N81='[47]Tabla Impacto'!$C$13,N81='[47]Tabla Impacto'!$D$13),"Menor",IF(OR(N81='[47]Tabla Impacto'!$C$14,N81='[47]Tabla Impacto'!$D$14),"Moderado",IF(OR(N81='[47]Tabla Impacto'!$C$15,N81='[47]Tabla Impacto'!$D$15),"Mayor",IF(OR(N81='[47]Tabla Impacto'!$C$16,N81='[47]Tabla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 t="shared" si="12"/>
        <v xml:space="preserve">  </v>
      </c>
      <c r="W81" s="47" t="str">
        <f t="shared" si="15"/>
        <v/>
      </c>
      <c r="X81" s="136"/>
      <c r="Y81" s="136"/>
      <c r="Z81" s="48" t="str">
        <f t="shared" si="13"/>
        <v/>
      </c>
      <c r="AA81" s="136"/>
      <c r="AB81" s="136"/>
      <c r="AC81" s="136"/>
      <c r="AD81" s="49" t="str">
        <f>IFERROR(IF(W81="Probabilidad",(L81-(+L81*Z81)),IF(W81="Impacto",L81,"")),"")</f>
        <v/>
      </c>
      <c r="AE81" s="224" t="str">
        <f>IFERROR(LOOKUP(LOOKUP(2,1/(AD81:AD87&lt;&gt;""),AD81:AD87),'[47]Opciones Tratamiento'!$I$2:$I$6,'[47]Opciones Tratamiento'!$J$2:$J$6),"")</f>
        <v/>
      </c>
      <c r="AF81" s="48" t="str">
        <f t="shared" si="16"/>
        <v/>
      </c>
      <c r="AG81" s="224" t="str">
        <f>IFERROR(LOOKUP(LOOKUP(2,1/(AH81:AH87&lt;&gt;""),AH81:AH87),'[47]Opciones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30"/>
      <c r="AM81" s="134"/>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 t="shared" si="12"/>
        <v xml:space="preserve">  </v>
      </c>
      <c r="W82" s="47" t="str">
        <f t="shared" si="15"/>
        <v/>
      </c>
      <c r="X82" s="136"/>
      <c r="Y82" s="136"/>
      <c r="Z82" s="48" t="str">
        <f t="shared" si="13"/>
        <v/>
      </c>
      <c r="AA82" s="136"/>
      <c r="AB82" s="136"/>
      <c r="AC82" s="136"/>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130"/>
      <c r="AM82" s="134"/>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si="12"/>
        <v xml:space="preserve">  </v>
      </c>
      <c r="W83" s="47" t="str">
        <f t="shared" si="15"/>
        <v/>
      </c>
      <c r="X83" s="136"/>
      <c r="Y83" s="136"/>
      <c r="Z83" s="48" t="str">
        <f t="shared" si="13"/>
        <v/>
      </c>
      <c r="AA83" s="136"/>
      <c r="AB83" s="136"/>
      <c r="AC83" s="136"/>
      <c r="AD83" s="49" t="str">
        <f t="shared" si="17"/>
        <v/>
      </c>
      <c r="AE83" s="224"/>
      <c r="AF83" s="48" t="str">
        <f t="shared" si="16"/>
        <v/>
      </c>
      <c r="AG83" s="224"/>
      <c r="AH83" s="50" t="str">
        <f>IFERROR(IF(AND(W81="Impacto",W82="Impacto",W83="Impacto"),(AH82-(+AH82*Z83)),IF(W83="Impacto",(P81-(+P81*Z83)),IF(W83="Probabilidad",AH82,""))),"")</f>
        <v/>
      </c>
      <c r="AI83" s="226"/>
      <c r="AJ83" s="228"/>
      <c r="AK83" s="7"/>
      <c r="AL83" s="130"/>
      <c r="AM83" s="134"/>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12"/>
        <v xml:space="preserve">  </v>
      </c>
      <c r="W84" s="47" t="str">
        <f t="shared" si="15"/>
        <v/>
      </c>
      <c r="X84" s="136"/>
      <c r="Y84" s="136"/>
      <c r="Z84" s="48" t="str">
        <f t="shared" si="13"/>
        <v/>
      </c>
      <c r="AA84" s="136"/>
      <c r="AB84" s="136"/>
      <c r="AC84" s="136"/>
      <c r="AD84" s="49" t="str">
        <f t="shared" si="17"/>
        <v/>
      </c>
      <c r="AE84" s="224"/>
      <c r="AF84" s="48" t="str">
        <f t="shared" si="16"/>
        <v/>
      </c>
      <c r="AG84" s="224"/>
      <c r="AH84" s="50" t="str">
        <f>IFERROR(IF(AND(W83="Impacto",W84="Impacto"),(AH83-(+AH83*Z84)),IF(W84="Impacto",(P81-(+P81*Z84)),IF(W84="Probabilidad",AH83,""))),"")</f>
        <v/>
      </c>
      <c r="AI84" s="226"/>
      <c r="AJ84" s="228"/>
      <c r="AK84" s="7"/>
      <c r="AL84" s="130"/>
      <c r="AM84" s="134"/>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12"/>
        <v xml:space="preserve">  </v>
      </c>
      <c r="W85" s="47" t="str">
        <f t="shared" si="15"/>
        <v/>
      </c>
      <c r="X85" s="136"/>
      <c r="Y85" s="136"/>
      <c r="Z85" s="48" t="str">
        <f t="shared" si="13"/>
        <v/>
      </c>
      <c r="AA85" s="136"/>
      <c r="AB85" s="136"/>
      <c r="AC85" s="136"/>
      <c r="AD85" s="49" t="str">
        <f t="shared" si="17"/>
        <v/>
      </c>
      <c r="AE85" s="224"/>
      <c r="AF85" s="48" t="str">
        <f t="shared" si="16"/>
        <v/>
      </c>
      <c r="AG85" s="224"/>
      <c r="AH85" s="50" t="str">
        <f>IFERROR(IF(AND(W84="Impacto",W85="Impacto"),(AH84-(+AH84*Z85)),IF(W85="Impacto",(P81-(+P81*Z85)),IF(W85="Probabilidad",AH84,""))),"")</f>
        <v/>
      </c>
      <c r="AI85" s="226"/>
      <c r="AJ85" s="228"/>
      <c r="AK85" s="7"/>
      <c r="AL85" s="130"/>
      <c r="AM85" s="134"/>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12"/>
        <v xml:space="preserve">  </v>
      </c>
      <c r="W86" s="47" t="str">
        <f t="shared" si="15"/>
        <v/>
      </c>
      <c r="X86" s="136"/>
      <c r="Y86" s="136"/>
      <c r="Z86" s="48" t="str">
        <f t="shared" si="13"/>
        <v/>
      </c>
      <c r="AA86" s="136"/>
      <c r="AB86" s="136"/>
      <c r="AC86" s="136"/>
      <c r="AD86" s="49" t="str">
        <f t="shared" si="17"/>
        <v/>
      </c>
      <c r="AE86" s="224"/>
      <c r="AF86" s="48" t="str">
        <f t="shared" si="16"/>
        <v/>
      </c>
      <c r="AG86" s="224"/>
      <c r="AH86" s="50" t="str">
        <f>IFERROR(IF(AND(W84="Impacto",W85="Impacto",W86="Impacto"),(AH85-(+AH85*Z86)),IF(W86="Impacto",(P81-(+P81*Z86)),IF(W86="Probabilidad",AH85,""))),"")</f>
        <v/>
      </c>
      <c r="AI86" s="226"/>
      <c r="AJ86" s="228"/>
      <c r="AK86" s="7"/>
      <c r="AL86" s="130"/>
      <c r="AM86" s="134"/>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12"/>
        <v xml:space="preserve">  </v>
      </c>
      <c r="W87" s="47" t="str">
        <f t="shared" si="15"/>
        <v/>
      </c>
      <c r="X87" s="136"/>
      <c r="Y87" s="136"/>
      <c r="Z87" s="48" t="str">
        <f t="shared" si="13"/>
        <v/>
      </c>
      <c r="AA87" s="136"/>
      <c r="AB87" s="136"/>
      <c r="AC87" s="136"/>
      <c r="AD87" s="49" t="str">
        <f t="shared" si="17"/>
        <v/>
      </c>
      <c r="AE87" s="224"/>
      <c r="AF87" s="48" t="str">
        <f t="shared" si="16"/>
        <v/>
      </c>
      <c r="AG87" s="224"/>
      <c r="AH87" s="50" t="str">
        <f>IFERROR(IF(AND(W84="Impacto",W85="Impacto",W86="Impacto",W87="Impacto"),(AH86-(+AH86*Z87)),IF(W87="Impacto",(P81-(+P81*Z87)),IF(W87="Probabilidad",AH86,""))),"")</f>
        <v/>
      </c>
      <c r="AI87" s="226"/>
      <c r="AJ87" s="228"/>
      <c r="AK87" s="7"/>
      <c r="AL87" s="130"/>
      <c r="AM87" s="134"/>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IF(NOT(ISERROR(MATCH(M88,'[47]Tabla Impacto'!$B$222:$B$224,0))),'[47]Tabla Impacto'!$F$224,M88)</f>
        <v>0</v>
      </c>
      <c r="O88" s="310" t="str">
        <f>IF(OR(N88='[47]Tabla Impacto'!$C$12,N88='[47]Tabla Impacto'!$D$12),"Leve",IF(OR(N88='[47]Tabla Impacto'!$C$13,N88='[47]Tabla Impacto'!$D$13),"Menor",IF(OR(N88='[47]Tabla Impacto'!$C$14,N88='[47]Tabla Impacto'!$D$14),"Moderado",IF(OR(N88='[47]Tabla Impacto'!$C$15,N88='[47]Tabla Impacto'!$D$15),"Mayor",IF(OR(N88='[47]Tabla Impacto'!$C$16,N88='[47]Tabla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 t="shared" si="12"/>
        <v xml:space="preserve">  </v>
      </c>
      <c r="W88" s="47" t="str">
        <f t="shared" si="15"/>
        <v/>
      </c>
      <c r="X88" s="136"/>
      <c r="Y88" s="136"/>
      <c r="Z88" s="48" t="str">
        <f t="shared" si="13"/>
        <v/>
      </c>
      <c r="AA88" s="136"/>
      <c r="AB88" s="136"/>
      <c r="AC88" s="136"/>
      <c r="AD88" s="49" t="str">
        <f>IFERROR(IF(W88="Probabilidad",(L88-(+L88*Z88)),IF(W88="Impacto",L88,"")),"")</f>
        <v/>
      </c>
      <c r="AE88" s="224" t="str">
        <f>IFERROR(LOOKUP(LOOKUP(2,1/(AD88:AD94&lt;&gt;""),AD88:AD94),'[47]Opciones Tratamiento'!$I$2:$I$6,'[47]Opciones Tratamiento'!$J$2:$J$6),"")</f>
        <v/>
      </c>
      <c r="AF88" s="48" t="str">
        <f t="shared" si="16"/>
        <v/>
      </c>
      <c r="AG88" s="224" t="str">
        <f>IFERROR(LOOKUP(LOOKUP(2,1/(AH88:AH94&lt;&gt;""),AH88:AH94),'[47]Opciones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30"/>
      <c r="AM88" s="134"/>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 t="shared" si="12"/>
        <v xml:space="preserve">  </v>
      </c>
      <c r="W89" s="47" t="str">
        <f t="shared" si="15"/>
        <v/>
      </c>
      <c r="X89" s="136"/>
      <c r="Y89" s="136"/>
      <c r="Z89" s="48" t="str">
        <f t="shared" si="13"/>
        <v/>
      </c>
      <c r="AA89" s="136"/>
      <c r="AB89" s="136"/>
      <c r="AC89" s="136"/>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130"/>
      <c r="AM89" s="134"/>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si="12"/>
        <v xml:space="preserve">  </v>
      </c>
      <c r="W90" s="47" t="str">
        <f t="shared" si="15"/>
        <v/>
      </c>
      <c r="X90" s="136"/>
      <c r="Y90" s="136"/>
      <c r="Z90" s="48" t="str">
        <f t="shared" si="13"/>
        <v/>
      </c>
      <c r="AA90" s="136"/>
      <c r="AB90" s="136"/>
      <c r="AC90" s="136"/>
      <c r="AD90" s="49" t="str">
        <f t="shared" si="18"/>
        <v/>
      </c>
      <c r="AE90" s="224"/>
      <c r="AF90" s="48" t="str">
        <f t="shared" si="16"/>
        <v/>
      </c>
      <c r="AG90" s="224"/>
      <c r="AH90" s="50" t="str">
        <f>IFERROR(IF(AND(W88="Impacto",W89="Impacto",W90="Impacto"),(AH89-(+AH89*Z90)),IF(W90="Impacto",(P88-(+P88*Z90)),IF(W90="Probabilidad",AH89,""))),"")</f>
        <v/>
      </c>
      <c r="AI90" s="226"/>
      <c r="AJ90" s="228"/>
      <c r="AK90" s="7"/>
      <c r="AL90" s="130"/>
      <c r="AM90" s="134"/>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12"/>
        <v xml:space="preserve">  </v>
      </c>
      <c r="W91" s="47" t="str">
        <f t="shared" si="15"/>
        <v/>
      </c>
      <c r="X91" s="136"/>
      <c r="Y91" s="136"/>
      <c r="Z91" s="48" t="str">
        <f t="shared" si="13"/>
        <v/>
      </c>
      <c r="AA91" s="136"/>
      <c r="AB91" s="136"/>
      <c r="AC91" s="136"/>
      <c r="AD91" s="49" t="str">
        <f t="shared" si="18"/>
        <v/>
      </c>
      <c r="AE91" s="224"/>
      <c r="AF91" s="48" t="str">
        <f t="shared" si="16"/>
        <v/>
      </c>
      <c r="AG91" s="224"/>
      <c r="AH91" s="50" t="str">
        <f>IFERROR(IF(AND(W90="Impacto",W91="Impacto"),(AH90-(+AH90*Z91)),IF(W91="Impacto",(P88-(+P88*Z91)),IF(W91="Probabilidad",AH90,""))),"")</f>
        <v/>
      </c>
      <c r="AI91" s="226"/>
      <c r="AJ91" s="228"/>
      <c r="AK91" s="7"/>
      <c r="AL91" s="130"/>
      <c r="AM91" s="134"/>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12"/>
        <v xml:space="preserve">  </v>
      </c>
      <c r="W92" s="47" t="str">
        <f t="shared" si="15"/>
        <v/>
      </c>
      <c r="X92" s="136"/>
      <c r="Y92" s="136"/>
      <c r="Z92" s="48" t="str">
        <f t="shared" si="13"/>
        <v/>
      </c>
      <c r="AA92" s="136"/>
      <c r="AB92" s="136"/>
      <c r="AC92" s="136"/>
      <c r="AD92" s="49" t="str">
        <f t="shared" si="18"/>
        <v/>
      </c>
      <c r="AE92" s="224"/>
      <c r="AF92" s="48" t="str">
        <f t="shared" si="16"/>
        <v/>
      </c>
      <c r="AG92" s="224"/>
      <c r="AH92" s="50" t="str">
        <f>IFERROR(IF(AND(W91="Impacto",W92="Impacto"),(AH91-(+AH91*Z92)),IF(W92="Impacto",(P88-(+P88*Z92)),IF(W92="Probabilidad",AH91,""))),"")</f>
        <v/>
      </c>
      <c r="AI92" s="226"/>
      <c r="AJ92" s="228"/>
      <c r="AK92" s="7"/>
      <c r="AL92" s="130"/>
      <c r="AM92" s="134"/>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12"/>
        <v xml:space="preserve">  </v>
      </c>
      <c r="W93" s="47" t="str">
        <f t="shared" si="15"/>
        <v/>
      </c>
      <c r="X93" s="136"/>
      <c r="Y93" s="136"/>
      <c r="Z93" s="48" t="str">
        <f t="shared" si="13"/>
        <v/>
      </c>
      <c r="AA93" s="136"/>
      <c r="AB93" s="136"/>
      <c r="AC93" s="136"/>
      <c r="AD93" s="49" t="str">
        <f t="shared" si="18"/>
        <v/>
      </c>
      <c r="AE93" s="224"/>
      <c r="AF93" s="48" t="str">
        <f t="shared" si="16"/>
        <v/>
      </c>
      <c r="AG93" s="224"/>
      <c r="AH93" s="50" t="str">
        <f>IFERROR(IF(AND(W91="Impacto",W92="Impacto",W93="Impacto"),(AH92-(+AH92*Z93)),IF(W93="Impacto",(P88-(+P88*Z93)),IF(W93="Probabilidad",AH92,""))),"")</f>
        <v/>
      </c>
      <c r="AI93" s="226"/>
      <c r="AJ93" s="228"/>
      <c r="AK93" s="7"/>
      <c r="AL93" s="130"/>
      <c r="AM93" s="134"/>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12"/>
        <v xml:space="preserve">  </v>
      </c>
      <c r="W94" s="47" t="str">
        <f t="shared" si="15"/>
        <v/>
      </c>
      <c r="X94" s="136"/>
      <c r="Y94" s="136"/>
      <c r="Z94" s="48" t="str">
        <f t="shared" si="13"/>
        <v/>
      </c>
      <c r="AA94" s="136"/>
      <c r="AB94" s="136"/>
      <c r="AC94" s="136"/>
      <c r="AD94" s="49" t="str">
        <f t="shared" si="18"/>
        <v/>
      </c>
      <c r="AE94" s="224"/>
      <c r="AF94" s="48" t="str">
        <f t="shared" si="16"/>
        <v/>
      </c>
      <c r="AG94" s="224"/>
      <c r="AH94" s="50" t="str">
        <f>IFERROR(IF(AND(W91="Impacto",W92="Impacto",W93="Impacto",W94="Impacto"),(AH93-(+AH93*Z94)),IF(W94="Impacto",(P88-(+P88*Z94)),IF(W94="Probabilidad",AH93,""))),"")</f>
        <v/>
      </c>
      <c r="AI94" s="226"/>
      <c r="AJ94" s="228"/>
      <c r="AK94" s="7"/>
      <c r="AL94" s="130"/>
      <c r="AM94" s="134"/>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wKmv7aPo6odH93KOvToMlR2uoij65yARH7o75sXoEnzzraT6Iw719eHqt3cNp6Ph0cvROtn7zmwUbivuiAG22g==" saltValue="1spfSHHLV7/vWxJ/sWakQw==" spinCount="100000" sheet="1" objects="1" scenarios="1"/>
  <mergeCells count="334">
    <mergeCell ref="AQ88:AS94"/>
    <mergeCell ref="M88:M94"/>
    <mergeCell ref="N88:N94"/>
    <mergeCell ref="O88:O94"/>
    <mergeCell ref="P88:P94"/>
    <mergeCell ref="Q88:Q94"/>
    <mergeCell ref="AE88:AE94"/>
    <mergeCell ref="K88:K94"/>
    <mergeCell ref="L88:L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C81:C87"/>
    <mergeCell ref="D81:D87"/>
    <mergeCell ref="E81:E87"/>
    <mergeCell ref="F81:F87"/>
    <mergeCell ref="G88:G94"/>
    <mergeCell ref="H88:H94"/>
    <mergeCell ref="I88:I94"/>
    <mergeCell ref="J88:J94"/>
    <mergeCell ref="AP74:AP80"/>
    <mergeCell ref="K74:K80"/>
    <mergeCell ref="L74:L80"/>
    <mergeCell ref="AI81:AI87"/>
    <mergeCell ref="AJ81:AJ87"/>
    <mergeCell ref="AO81:AO87"/>
    <mergeCell ref="G81:G87"/>
    <mergeCell ref="AG88:AG94"/>
    <mergeCell ref="AI88:AI94"/>
    <mergeCell ref="AJ88:AJ94"/>
    <mergeCell ref="AO88:AO94"/>
    <mergeCell ref="AP88:AP94"/>
    <mergeCell ref="AQ74:AS80"/>
    <mergeCell ref="M74:M80"/>
    <mergeCell ref="N74:N80"/>
    <mergeCell ref="O74:O80"/>
    <mergeCell ref="P74:P80"/>
    <mergeCell ref="Q74:Q80"/>
    <mergeCell ref="AE74:AE80"/>
    <mergeCell ref="AP81:AP87"/>
    <mergeCell ref="AQ81:AS87"/>
    <mergeCell ref="AE81:AE87"/>
    <mergeCell ref="AG81:AG87"/>
    <mergeCell ref="AI74:AI80"/>
    <mergeCell ref="AJ74:AJ80"/>
    <mergeCell ref="AO74:AO80"/>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C67:C73"/>
    <mergeCell ref="D67:D73"/>
    <mergeCell ref="E67:E73"/>
    <mergeCell ref="F67:F73"/>
    <mergeCell ref="G74:G80"/>
    <mergeCell ref="H74:H80"/>
    <mergeCell ref="I74:I80"/>
    <mergeCell ref="J74:J80"/>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G67:G73"/>
    <mergeCell ref="AG74:AG80"/>
    <mergeCell ref="AI53:AI59"/>
    <mergeCell ref="AJ53:AJ59"/>
    <mergeCell ref="AO53:AO59"/>
    <mergeCell ref="G53:G59"/>
    <mergeCell ref="AG60:AG66"/>
    <mergeCell ref="AI60:AI66"/>
    <mergeCell ref="AJ60:AJ66"/>
    <mergeCell ref="AO60:AO66"/>
    <mergeCell ref="AP60:AP66"/>
    <mergeCell ref="D53:D59"/>
    <mergeCell ref="E53:E59"/>
    <mergeCell ref="F53:F59"/>
    <mergeCell ref="G60:G66"/>
    <mergeCell ref="H60:H66"/>
    <mergeCell ref="I60:I66"/>
    <mergeCell ref="J60:J66"/>
    <mergeCell ref="K60:K66"/>
    <mergeCell ref="L60:L66"/>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AI39:AI45"/>
    <mergeCell ref="AJ39:AJ45"/>
    <mergeCell ref="AO39:AO45"/>
    <mergeCell ref="AG46:AG52"/>
    <mergeCell ref="AI46:AI52"/>
    <mergeCell ref="AJ46:AJ52"/>
    <mergeCell ref="AO46:AO52"/>
    <mergeCell ref="AP46:AP52"/>
    <mergeCell ref="AQ46:AS52"/>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18:A24"/>
    <mergeCell ref="C18:C24"/>
    <mergeCell ref="D18:D24"/>
    <mergeCell ref="E18:E24"/>
    <mergeCell ref="F18:F24"/>
    <mergeCell ref="G18:G24"/>
    <mergeCell ref="H18:H24"/>
    <mergeCell ref="I18:I24"/>
    <mergeCell ref="J18:J24"/>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R8:AC8"/>
    <mergeCell ref="AD8:AJ8"/>
    <mergeCell ref="AK8:AK10"/>
    <mergeCell ref="AL8:AO8"/>
    <mergeCell ref="I9:I10"/>
    <mergeCell ref="J9:J10"/>
    <mergeCell ref="K9:K10"/>
    <mergeCell ref="L9:L10"/>
    <mergeCell ref="A5:E5"/>
    <mergeCell ref="F5:AS5"/>
    <mergeCell ref="A6:E6"/>
    <mergeCell ref="A7:E7"/>
    <mergeCell ref="F7:AS7"/>
    <mergeCell ref="A9:A10"/>
    <mergeCell ref="B9:B10"/>
    <mergeCell ref="C9:C10"/>
    <mergeCell ref="D9:D10"/>
    <mergeCell ref="E9:E10"/>
    <mergeCell ref="F9:F10"/>
    <mergeCell ref="G9:G10"/>
    <mergeCell ref="H9:H10"/>
    <mergeCell ref="A8:I8"/>
    <mergeCell ref="C1:Q1"/>
    <mergeCell ref="R1:AO4"/>
    <mergeCell ref="AP1:AS1"/>
    <mergeCell ref="C2:Q2"/>
    <mergeCell ref="AP2:AS2"/>
    <mergeCell ref="C3:Q3"/>
    <mergeCell ref="AP3:AS3"/>
    <mergeCell ref="C4:Q4"/>
    <mergeCell ref="AP4:AS4"/>
  </mergeCells>
  <conditionalFormatting sqref="K11">
    <cfRule type="cellIs" dxfId="1739" priority="339" operator="equal">
      <formula>"Muy Alta"</formula>
    </cfRule>
    <cfRule type="cellIs" dxfId="1738" priority="340" operator="equal">
      <formula>"Alta"</formula>
    </cfRule>
    <cfRule type="cellIs" dxfId="1737" priority="341" operator="equal">
      <formula>"Media"</formula>
    </cfRule>
    <cfRule type="cellIs" dxfId="1736" priority="342" operator="equal">
      <formula>"Baja"</formula>
    </cfRule>
    <cfRule type="cellIs" dxfId="1735" priority="343" operator="equal">
      <formula>"Muy Baja"</formula>
    </cfRule>
  </conditionalFormatting>
  <conditionalFormatting sqref="K18">
    <cfRule type="cellIs" dxfId="1734" priority="310" operator="equal">
      <formula>"Muy Alta"</formula>
    </cfRule>
    <cfRule type="cellIs" dxfId="1733" priority="311" operator="equal">
      <formula>"Alta"</formula>
    </cfRule>
    <cfRule type="cellIs" dxfId="1732" priority="312" operator="equal">
      <formula>"Media"</formula>
    </cfRule>
    <cfRule type="cellIs" dxfId="1731" priority="313" operator="equal">
      <formula>"Baja"</formula>
    </cfRule>
    <cfRule type="cellIs" dxfId="1730" priority="314" operator="equal">
      <formula>"Muy Baja"</formula>
    </cfRule>
  </conditionalFormatting>
  <conditionalFormatting sqref="K25">
    <cfRule type="cellIs" dxfId="1729" priority="281" operator="equal">
      <formula>"Muy Alta"</formula>
    </cfRule>
    <cfRule type="cellIs" dxfId="1728" priority="282" operator="equal">
      <formula>"Alta"</formula>
    </cfRule>
    <cfRule type="cellIs" dxfId="1727" priority="283" operator="equal">
      <formula>"Media"</formula>
    </cfRule>
    <cfRule type="cellIs" dxfId="1726" priority="284" operator="equal">
      <formula>"Baja"</formula>
    </cfRule>
    <cfRule type="cellIs" dxfId="1725" priority="285" operator="equal">
      <formula>"Muy Baja"</formula>
    </cfRule>
  </conditionalFormatting>
  <conditionalFormatting sqref="K32">
    <cfRule type="cellIs" dxfId="1724" priority="252" operator="equal">
      <formula>"Muy Alta"</formula>
    </cfRule>
    <cfRule type="cellIs" dxfId="1723" priority="253" operator="equal">
      <formula>"Alta"</formula>
    </cfRule>
    <cfRule type="cellIs" dxfId="1722" priority="254" operator="equal">
      <formula>"Media"</formula>
    </cfRule>
    <cfRule type="cellIs" dxfId="1721" priority="255" operator="equal">
      <formula>"Baja"</formula>
    </cfRule>
    <cfRule type="cellIs" dxfId="1720" priority="256" operator="equal">
      <formula>"Muy Baja"</formula>
    </cfRule>
  </conditionalFormatting>
  <conditionalFormatting sqref="K39">
    <cfRule type="cellIs" dxfId="1719" priority="223" operator="equal">
      <formula>"Muy Alta"</formula>
    </cfRule>
    <cfRule type="cellIs" dxfId="1718" priority="224" operator="equal">
      <formula>"Alta"</formula>
    </cfRule>
    <cfRule type="cellIs" dxfId="1717" priority="225" operator="equal">
      <formula>"Media"</formula>
    </cfRule>
    <cfRule type="cellIs" dxfId="1716" priority="226" operator="equal">
      <formula>"Baja"</formula>
    </cfRule>
    <cfRule type="cellIs" dxfId="1715" priority="227" operator="equal">
      <formula>"Muy Baja"</formula>
    </cfRule>
  </conditionalFormatting>
  <conditionalFormatting sqref="K46">
    <cfRule type="cellIs" dxfId="1714" priority="194" operator="equal">
      <formula>"Muy Alta"</formula>
    </cfRule>
    <cfRule type="cellIs" dxfId="1713" priority="195" operator="equal">
      <formula>"Alta"</formula>
    </cfRule>
    <cfRule type="cellIs" dxfId="1712" priority="196" operator="equal">
      <formula>"Media"</formula>
    </cfRule>
    <cfRule type="cellIs" dxfId="1711" priority="197" operator="equal">
      <formula>"Baja"</formula>
    </cfRule>
    <cfRule type="cellIs" dxfId="1710" priority="198" operator="equal">
      <formula>"Muy Baja"</formula>
    </cfRule>
  </conditionalFormatting>
  <conditionalFormatting sqref="K53">
    <cfRule type="cellIs" dxfId="1709" priority="165" operator="equal">
      <formula>"Muy Alta"</formula>
    </cfRule>
    <cfRule type="cellIs" dxfId="1708" priority="166" operator="equal">
      <formula>"Alta"</formula>
    </cfRule>
    <cfRule type="cellIs" dxfId="1707" priority="167" operator="equal">
      <formula>"Media"</formula>
    </cfRule>
    <cfRule type="cellIs" dxfId="1706" priority="168" operator="equal">
      <formula>"Baja"</formula>
    </cfRule>
    <cfRule type="cellIs" dxfId="1705" priority="169" operator="equal">
      <formula>"Muy Baja"</formula>
    </cfRule>
  </conditionalFormatting>
  <conditionalFormatting sqref="K60">
    <cfRule type="cellIs" dxfId="1704" priority="136" operator="equal">
      <formula>"Muy Alta"</formula>
    </cfRule>
    <cfRule type="cellIs" dxfId="1703" priority="137" operator="equal">
      <formula>"Alta"</formula>
    </cfRule>
    <cfRule type="cellIs" dxfId="1702" priority="138" operator="equal">
      <formula>"Media"</formula>
    </cfRule>
    <cfRule type="cellIs" dxfId="1701" priority="139" operator="equal">
      <formula>"Baja"</formula>
    </cfRule>
    <cfRule type="cellIs" dxfId="1700" priority="140" operator="equal">
      <formula>"Muy Baja"</formula>
    </cfRule>
  </conditionalFormatting>
  <conditionalFormatting sqref="N11">
    <cfRule type="containsText" dxfId="1699" priority="320" operator="containsText" text="❌">
      <formula>NOT(ISERROR(SEARCH("❌",N11)))</formula>
    </cfRule>
  </conditionalFormatting>
  <conditionalFormatting sqref="N18">
    <cfRule type="containsText" dxfId="1698" priority="291" operator="containsText" text="❌">
      <formula>NOT(ISERROR(SEARCH("❌",N18)))</formula>
    </cfRule>
  </conditionalFormatting>
  <conditionalFormatting sqref="N25">
    <cfRule type="containsText" dxfId="1697" priority="262" operator="containsText" text="❌">
      <formula>NOT(ISERROR(SEARCH("❌",N25)))</formula>
    </cfRule>
  </conditionalFormatting>
  <conditionalFormatting sqref="N32">
    <cfRule type="containsText" dxfId="1696" priority="233" operator="containsText" text="❌">
      <formula>NOT(ISERROR(SEARCH("❌",N32)))</formula>
    </cfRule>
  </conditionalFormatting>
  <conditionalFormatting sqref="N39">
    <cfRule type="containsText" dxfId="1695" priority="204" operator="containsText" text="❌">
      <formula>NOT(ISERROR(SEARCH("❌",N39)))</formula>
    </cfRule>
  </conditionalFormatting>
  <conditionalFormatting sqref="N46">
    <cfRule type="containsText" dxfId="1694" priority="175" operator="containsText" text="❌">
      <formula>NOT(ISERROR(SEARCH("❌",N46)))</formula>
    </cfRule>
  </conditionalFormatting>
  <conditionalFormatting sqref="N53">
    <cfRule type="containsText" dxfId="1693" priority="146" operator="containsText" text="❌">
      <formula>NOT(ISERROR(SEARCH("❌",N53)))</formula>
    </cfRule>
  </conditionalFormatting>
  <conditionalFormatting sqref="N60">
    <cfRule type="containsText" dxfId="1692" priority="117" operator="containsText" text="❌">
      <formula>NOT(ISERROR(SEARCH("❌",N60)))</formula>
    </cfRule>
  </conditionalFormatting>
  <conditionalFormatting sqref="O11">
    <cfRule type="cellIs" dxfId="1691" priority="344" operator="equal">
      <formula>"Catastrófico"</formula>
    </cfRule>
    <cfRule type="cellIs" dxfId="1690" priority="345" operator="equal">
      <formula>"Mayor"</formula>
    </cfRule>
    <cfRule type="cellIs" dxfId="1689" priority="346" operator="equal">
      <formula>"Moderado"</formula>
    </cfRule>
    <cfRule type="cellIs" dxfId="1688" priority="347" operator="equal">
      <formula>"Menor"</formula>
    </cfRule>
    <cfRule type="cellIs" dxfId="1687" priority="348" operator="equal">
      <formula>"Leve"</formula>
    </cfRule>
  </conditionalFormatting>
  <conditionalFormatting sqref="O18">
    <cfRule type="cellIs" dxfId="1686" priority="315" operator="equal">
      <formula>"Catastrófico"</formula>
    </cfRule>
    <cfRule type="cellIs" dxfId="1685" priority="316" operator="equal">
      <formula>"Mayor"</formula>
    </cfRule>
    <cfRule type="cellIs" dxfId="1684" priority="317" operator="equal">
      <formula>"Moderado"</formula>
    </cfRule>
    <cfRule type="cellIs" dxfId="1683" priority="318" operator="equal">
      <formula>"Menor"</formula>
    </cfRule>
    <cfRule type="cellIs" dxfId="1682" priority="319" operator="equal">
      <formula>"Leve"</formula>
    </cfRule>
  </conditionalFormatting>
  <conditionalFormatting sqref="O25">
    <cfRule type="cellIs" dxfId="1681" priority="286" operator="equal">
      <formula>"Catastrófico"</formula>
    </cfRule>
    <cfRule type="cellIs" dxfId="1680" priority="287" operator="equal">
      <formula>"Mayor"</formula>
    </cfRule>
    <cfRule type="cellIs" dxfId="1679" priority="288" operator="equal">
      <formula>"Moderado"</formula>
    </cfRule>
    <cfRule type="cellIs" dxfId="1678" priority="289" operator="equal">
      <formula>"Menor"</formula>
    </cfRule>
    <cfRule type="cellIs" dxfId="1677" priority="290" operator="equal">
      <formula>"Leve"</formula>
    </cfRule>
  </conditionalFormatting>
  <conditionalFormatting sqref="O32">
    <cfRule type="cellIs" dxfId="1676" priority="257" operator="equal">
      <formula>"Catastrófico"</formula>
    </cfRule>
    <cfRule type="cellIs" dxfId="1675" priority="258" operator="equal">
      <formula>"Mayor"</formula>
    </cfRule>
    <cfRule type="cellIs" dxfId="1674" priority="259" operator="equal">
      <formula>"Moderado"</formula>
    </cfRule>
    <cfRule type="cellIs" dxfId="1673" priority="260" operator="equal">
      <formula>"Menor"</formula>
    </cfRule>
    <cfRule type="cellIs" dxfId="1672" priority="261" operator="equal">
      <formula>"Leve"</formula>
    </cfRule>
  </conditionalFormatting>
  <conditionalFormatting sqref="O39">
    <cfRule type="cellIs" dxfId="1671" priority="228" operator="equal">
      <formula>"Catastrófico"</formula>
    </cfRule>
    <cfRule type="cellIs" dxfId="1670" priority="229" operator="equal">
      <formula>"Mayor"</formula>
    </cfRule>
    <cfRule type="cellIs" dxfId="1669" priority="230" operator="equal">
      <formula>"Moderado"</formula>
    </cfRule>
    <cfRule type="cellIs" dxfId="1668" priority="231" operator="equal">
      <formula>"Menor"</formula>
    </cfRule>
    <cfRule type="cellIs" dxfId="1667" priority="232" operator="equal">
      <formula>"Leve"</formula>
    </cfRule>
  </conditionalFormatting>
  <conditionalFormatting sqref="O46">
    <cfRule type="cellIs" dxfId="1666" priority="199" operator="equal">
      <formula>"Catastrófico"</formula>
    </cfRule>
    <cfRule type="cellIs" dxfId="1665" priority="200" operator="equal">
      <formula>"Mayor"</formula>
    </cfRule>
    <cfRule type="cellIs" dxfId="1664" priority="201" operator="equal">
      <formula>"Moderado"</formula>
    </cfRule>
    <cfRule type="cellIs" dxfId="1663" priority="202" operator="equal">
      <formula>"Menor"</formula>
    </cfRule>
    <cfRule type="cellIs" dxfId="1662" priority="203" operator="equal">
      <formula>"Leve"</formula>
    </cfRule>
  </conditionalFormatting>
  <conditionalFormatting sqref="O53">
    <cfRule type="cellIs" dxfId="1661" priority="170" operator="equal">
      <formula>"Catastrófico"</formula>
    </cfRule>
    <cfRule type="cellIs" dxfId="1660" priority="171" operator="equal">
      <formula>"Mayor"</formula>
    </cfRule>
    <cfRule type="cellIs" dxfId="1659" priority="172" operator="equal">
      <formula>"Moderado"</formula>
    </cfRule>
    <cfRule type="cellIs" dxfId="1658" priority="173" operator="equal">
      <formula>"Menor"</formula>
    </cfRule>
    <cfRule type="cellIs" dxfId="1657" priority="174" operator="equal">
      <formula>"Leve"</formula>
    </cfRule>
  </conditionalFormatting>
  <conditionalFormatting sqref="O60">
    <cfRule type="cellIs" dxfId="1656" priority="141" operator="equal">
      <formula>"Catastrófico"</formula>
    </cfRule>
    <cfRule type="cellIs" dxfId="1655" priority="142" operator="equal">
      <formula>"Mayor"</formula>
    </cfRule>
    <cfRule type="cellIs" dxfId="1654" priority="143" operator="equal">
      <formula>"Moderado"</formula>
    </cfRule>
    <cfRule type="cellIs" dxfId="1653" priority="144" operator="equal">
      <formula>"Menor"</formula>
    </cfRule>
    <cfRule type="cellIs" dxfId="1652" priority="145" operator="equal">
      <formula>"Leve"</formula>
    </cfRule>
  </conditionalFormatting>
  <conditionalFormatting sqref="Q11">
    <cfRule type="cellIs" dxfId="1651" priority="335" operator="equal">
      <formula>"Extremo"</formula>
    </cfRule>
    <cfRule type="cellIs" dxfId="1650" priority="336" operator="equal">
      <formula>"Alto"</formula>
    </cfRule>
    <cfRule type="cellIs" dxfId="1649" priority="337" operator="equal">
      <formula>"Moderado"</formula>
    </cfRule>
    <cfRule type="cellIs" dxfId="1648" priority="338" operator="equal">
      <formula>"Bajo"</formula>
    </cfRule>
  </conditionalFormatting>
  <conditionalFormatting sqref="Q18">
    <cfRule type="cellIs" dxfId="1647" priority="306" operator="equal">
      <formula>"Extremo"</formula>
    </cfRule>
    <cfRule type="cellIs" dxfId="1646" priority="307" operator="equal">
      <formula>"Alto"</formula>
    </cfRule>
    <cfRule type="cellIs" dxfId="1645" priority="308" operator="equal">
      <formula>"Moderado"</formula>
    </cfRule>
    <cfRule type="cellIs" dxfId="1644" priority="309" operator="equal">
      <formula>"Bajo"</formula>
    </cfRule>
  </conditionalFormatting>
  <conditionalFormatting sqref="Q25">
    <cfRule type="cellIs" dxfId="1643" priority="277" operator="equal">
      <formula>"Extremo"</formula>
    </cfRule>
    <cfRule type="cellIs" dxfId="1642" priority="278" operator="equal">
      <formula>"Alto"</formula>
    </cfRule>
    <cfRule type="cellIs" dxfId="1641" priority="279" operator="equal">
      <formula>"Moderado"</formula>
    </cfRule>
    <cfRule type="cellIs" dxfId="1640" priority="280" operator="equal">
      <formula>"Bajo"</formula>
    </cfRule>
  </conditionalFormatting>
  <conditionalFormatting sqref="Q32">
    <cfRule type="cellIs" dxfId="1639" priority="248" operator="equal">
      <formula>"Extremo"</formula>
    </cfRule>
    <cfRule type="cellIs" dxfId="1638" priority="249" operator="equal">
      <formula>"Alto"</formula>
    </cfRule>
    <cfRule type="cellIs" dxfId="1637" priority="250" operator="equal">
      <formula>"Moderado"</formula>
    </cfRule>
    <cfRule type="cellIs" dxfId="1636" priority="251" operator="equal">
      <formula>"Bajo"</formula>
    </cfRule>
  </conditionalFormatting>
  <conditionalFormatting sqref="Q39">
    <cfRule type="cellIs" dxfId="1635" priority="219" operator="equal">
      <formula>"Extremo"</formula>
    </cfRule>
    <cfRule type="cellIs" dxfId="1634" priority="220" operator="equal">
      <formula>"Alto"</formula>
    </cfRule>
    <cfRule type="cellIs" dxfId="1633" priority="221" operator="equal">
      <formula>"Moderado"</formula>
    </cfRule>
    <cfRule type="cellIs" dxfId="1632" priority="222" operator="equal">
      <formula>"Bajo"</formula>
    </cfRule>
  </conditionalFormatting>
  <conditionalFormatting sqref="Q46">
    <cfRule type="cellIs" dxfId="1631" priority="190" operator="equal">
      <formula>"Extremo"</formula>
    </cfRule>
    <cfRule type="cellIs" dxfId="1630" priority="191" operator="equal">
      <formula>"Alto"</formula>
    </cfRule>
    <cfRule type="cellIs" dxfId="1629" priority="192" operator="equal">
      <formula>"Moderado"</formula>
    </cfRule>
    <cfRule type="cellIs" dxfId="1628" priority="193" operator="equal">
      <formula>"Bajo"</formula>
    </cfRule>
  </conditionalFormatting>
  <conditionalFormatting sqref="Q53">
    <cfRule type="cellIs" dxfId="1627" priority="161" operator="equal">
      <formula>"Extremo"</formula>
    </cfRule>
    <cfRule type="cellIs" dxfId="1626" priority="162" operator="equal">
      <formula>"Alto"</formula>
    </cfRule>
    <cfRule type="cellIs" dxfId="1625" priority="163" operator="equal">
      <formula>"Moderado"</formula>
    </cfRule>
    <cfRule type="cellIs" dxfId="1624" priority="164" operator="equal">
      <formula>"Bajo"</formula>
    </cfRule>
  </conditionalFormatting>
  <conditionalFormatting sqref="Q60">
    <cfRule type="cellIs" dxfId="1623" priority="132" operator="equal">
      <formula>"Extremo"</formula>
    </cfRule>
    <cfRule type="cellIs" dxfId="1622" priority="133" operator="equal">
      <formula>"Alto"</formula>
    </cfRule>
    <cfRule type="cellIs" dxfId="1621" priority="134" operator="equal">
      <formula>"Moderado"</formula>
    </cfRule>
    <cfRule type="cellIs" dxfId="1620" priority="135" operator="equal">
      <formula>"Bajo"</formula>
    </cfRule>
  </conditionalFormatting>
  <conditionalFormatting sqref="AE11">
    <cfRule type="cellIs" dxfId="1619" priority="330" operator="equal">
      <formula>"Muy Alta"</formula>
    </cfRule>
    <cfRule type="cellIs" dxfId="1618" priority="331" operator="equal">
      <formula>"Alta"</formula>
    </cfRule>
    <cfRule type="cellIs" dxfId="1617" priority="332" operator="equal">
      <formula>"Media"</formula>
    </cfRule>
    <cfRule type="cellIs" dxfId="1616" priority="333" operator="equal">
      <formula>"Baja"</formula>
    </cfRule>
    <cfRule type="cellIs" dxfId="1615" priority="334" operator="equal">
      <formula>"Muy Baja"</formula>
    </cfRule>
  </conditionalFormatting>
  <conditionalFormatting sqref="AE18">
    <cfRule type="cellIs" dxfId="1614" priority="301" operator="equal">
      <formula>"Muy Alta"</formula>
    </cfRule>
    <cfRule type="cellIs" dxfId="1613" priority="302" operator="equal">
      <formula>"Alta"</formula>
    </cfRule>
    <cfRule type="cellIs" dxfId="1612" priority="303" operator="equal">
      <formula>"Media"</formula>
    </cfRule>
    <cfRule type="cellIs" dxfId="1611" priority="304" operator="equal">
      <formula>"Baja"</formula>
    </cfRule>
    <cfRule type="cellIs" dxfId="1610" priority="305" operator="equal">
      <formula>"Muy Baja"</formula>
    </cfRule>
  </conditionalFormatting>
  <conditionalFormatting sqref="AE25">
    <cfRule type="cellIs" dxfId="1609" priority="272" operator="equal">
      <formula>"Muy Alta"</formula>
    </cfRule>
    <cfRule type="cellIs" dxfId="1608" priority="273" operator="equal">
      <formula>"Alta"</formula>
    </cfRule>
    <cfRule type="cellIs" dxfId="1607" priority="274" operator="equal">
      <formula>"Media"</formula>
    </cfRule>
    <cfRule type="cellIs" dxfId="1606" priority="275" operator="equal">
      <formula>"Baja"</formula>
    </cfRule>
    <cfRule type="cellIs" dxfId="1605" priority="276" operator="equal">
      <formula>"Muy Baja"</formula>
    </cfRule>
  </conditionalFormatting>
  <conditionalFormatting sqref="AE32">
    <cfRule type="cellIs" dxfId="1604" priority="243" operator="equal">
      <formula>"Muy Alta"</formula>
    </cfRule>
    <cfRule type="cellIs" dxfId="1603" priority="244" operator="equal">
      <formula>"Alta"</formula>
    </cfRule>
    <cfRule type="cellIs" dxfId="1602" priority="245" operator="equal">
      <formula>"Media"</formula>
    </cfRule>
    <cfRule type="cellIs" dxfId="1601" priority="246" operator="equal">
      <formula>"Baja"</formula>
    </cfRule>
    <cfRule type="cellIs" dxfId="1600" priority="247" operator="equal">
      <formula>"Muy Baja"</formula>
    </cfRule>
  </conditionalFormatting>
  <conditionalFormatting sqref="AE39">
    <cfRule type="cellIs" dxfId="1599" priority="214" operator="equal">
      <formula>"Muy Alta"</formula>
    </cfRule>
    <cfRule type="cellIs" dxfId="1598" priority="215" operator="equal">
      <formula>"Alta"</formula>
    </cfRule>
    <cfRule type="cellIs" dxfId="1597" priority="216" operator="equal">
      <formula>"Media"</formula>
    </cfRule>
    <cfRule type="cellIs" dxfId="1596" priority="217" operator="equal">
      <formula>"Baja"</formula>
    </cfRule>
    <cfRule type="cellIs" dxfId="1595" priority="218" operator="equal">
      <formula>"Muy Baja"</formula>
    </cfRule>
  </conditionalFormatting>
  <conditionalFormatting sqref="AE46">
    <cfRule type="cellIs" dxfId="1594" priority="185" operator="equal">
      <formula>"Muy Alta"</formula>
    </cfRule>
    <cfRule type="cellIs" dxfId="1593" priority="186" operator="equal">
      <formula>"Alta"</formula>
    </cfRule>
    <cfRule type="cellIs" dxfId="1592" priority="187" operator="equal">
      <formula>"Media"</formula>
    </cfRule>
    <cfRule type="cellIs" dxfId="1591" priority="188" operator="equal">
      <formula>"Baja"</formula>
    </cfRule>
    <cfRule type="cellIs" dxfId="1590" priority="189" operator="equal">
      <formula>"Muy Baja"</formula>
    </cfRule>
  </conditionalFormatting>
  <conditionalFormatting sqref="AE53">
    <cfRule type="cellIs" dxfId="1589" priority="156" operator="equal">
      <formula>"Muy Alta"</formula>
    </cfRule>
    <cfRule type="cellIs" dxfId="1588" priority="157" operator="equal">
      <formula>"Alta"</formula>
    </cfRule>
    <cfRule type="cellIs" dxfId="1587" priority="158" operator="equal">
      <formula>"Media"</formula>
    </cfRule>
    <cfRule type="cellIs" dxfId="1586" priority="159" operator="equal">
      <formula>"Baja"</formula>
    </cfRule>
    <cfRule type="cellIs" dxfId="1585" priority="160" operator="equal">
      <formula>"Muy Baja"</formula>
    </cfRule>
  </conditionalFormatting>
  <conditionalFormatting sqref="AE60">
    <cfRule type="cellIs" dxfId="1584" priority="127" operator="equal">
      <formula>"Muy Alta"</formula>
    </cfRule>
    <cfRule type="cellIs" dxfId="1583" priority="128" operator="equal">
      <formula>"Alta"</formula>
    </cfRule>
    <cfRule type="cellIs" dxfId="1582" priority="129" operator="equal">
      <formula>"Media"</formula>
    </cfRule>
    <cfRule type="cellIs" dxfId="1581" priority="130" operator="equal">
      <formula>"Baja"</formula>
    </cfRule>
    <cfRule type="cellIs" dxfId="1580" priority="131" operator="equal">
      <formula>"Muy Baja"</formula>
    </cfRule>
  </conditionalFormatting>
  <conditionalFormatting sqref="AG11">
    <cfRule type="cellIs" dxfId="1579" priority="325" operator="equal">
      <formula>"Catastrófico"</formula>
    </cfRule>
    <cfRule type="cellIs" dxfId="1578" priority="326" operator="equal">
      <formula>"Mayor"</formula>
    </cfRule>
    <cfRule type="cellIs" dxfId="1577" priority="327" operator="equal">
      <formula>"Moderado"</formula>
    </cfRule>
    <cfRule type="cellIs" dxfId="1576" priority="328" operator="equal">
      <formula>"Menor"</formula>
    </cfRule>
    <cfRule type="cellIs" dxfId="1575" priority="329" operator="equal">
      <formula>"Leve"</formula>
    </cfRule>
  </conditionalFormatting>
  <conditionalFormatting sqref="AG18">
    <cfRule type="cellIs" dxfId="1574" priority="296" operator="equal">
      <formula>"Catastrófico"</formula>
    </cfRule>
    <cfRule type="cellIs" dxfId="1573" priority="297" operator="equal">
      <formula>"Mayor"</formula>
    </cfRule>
    <cfRule type="cellIs" dxfId="1572" priority="298" operator="equal">
      <formula>"Moderado"</formula>
    </cfRule>
    <cfRule type="cellIs" dxfId="1571" priority="299" operator="equal">
      <formula>"Menor"</formula>
    </cfRule>
    <cfRule type="cellIs" dxfId="1570" priority="300" operator="equal">
      <formula>"Leve"</formula>
    </cfRule>
  </conditionalFormatting>
  <conditionalFormatting sqref="AG25">
    <cfRule type="cellIs" dxfId="1569" priority="267" operator="equal">
      <formula>"Catastrófico"</formula>
    </cfRule>
    <cfRule type="cellIs" dxfId="1568" priority="268" operator="equal">
      <formula>"Mayor"</formula>
    </cfRule>
    <cfRule type="cellIs" dxfId="1567" priority="269" operator="equal">
      <formula>"Moderado"</formula>
    </cfRule>
    <cfRule type="cellIs" dxfId="1566" priority="270" operator="equal">
      <formula>"Menor"</formula>
    </cfRule>
    <cfRule type="cellIs" dxfId="1565" priority="271" operator="equal">
      <formula>"Leve"</formula>
    </cfRule>
  </conditionalFormatting>
  <conditionalFormatting sqref="AG32">
    <cfRule type="cellIs" dxfId="1564" priority="238" operator="equal">
      <formula>"Catastrófico"</formula>
    </cfRule>
    <cfRule type="cellIs" dxfId="1563" priority="239" operator="equal">
      <formula>"Mayor"</formula>
    </cfRule>
    <cfRule type="cellIs" dxfId="1562" priority="240" operator="equal">
      <formula>"Moderado"</formula>
    </cfRule>
    <cfRule type="cellIs" dxfId="1561" priority="241" operator="equal">
      <formula>"Menor"</formula>
    </cfRule>
    <cfRule type="cellIs" dxfId="1560" priority="242" operator="equal">
      <formula>"Leve"</formula>
    </cfRule>
  </conditionalFormatting>
  <conditionalFormatting sqref="AG39">
    <cfRule type="cellIs" dxfId="1559" priority="209" operator="equal">
      <formula>"Catastrófico"</formula>
    </cfRule>
    <cfRule type="cellIs" dxfId="1558" priority="210" operator="equal">
      <formula>"Mayor"</formula>
    </cfRule>
    <cfRule type="cellIs" dxfId="1557" priority="211" operator="equal">
      <formula>"Moderado"</formula>
    </cfRule>
    <cfRule type="cellIs" dxfId="1556" priority="212" operator="equal">
      <formula>"Menor"</formula>
    </cfRule>
    <cfRule type="cellIs" dxfId="1555" priority="213" operator="equal">
      <formula>"Leve"</formula>
    </cfRule>
  </conditionalFormatting>
  <conditionalFormatting sqref="AG46">
    <cfRule type="cellIs" dxfId="1554" priority="180" operator="equal">
      <formula>"Catastrófico"</formula>
    </cfRule>
    <cfRule type="cellIs" dxfId="1553" priority="181" operator="equal">
      <formula>"Mayor"</formula>
    </cfRule>
    <cfRule type="cellIs" dxfId="1552" priority="182" operator="equal">
      <formula>"Moderado"</formula>
    </cfRule>
    <cfRule type="cellIs" dxfId="1551" priority="183" operator="equal">
      <formula>"Menor"</formula>
    </cfRule>
    <cfRule type="cellIs" dxfId="1550" priority="184" operator="equal">
      <formula>"Leve"</formula>
    </cfRule>
  </conditionalFormatting>
  <conditionalFormatting sqref="AG53">
    <cfRule type="cellIs" dxfId="1549" priority="151" operator="equal">
      <formula>"Catastrófico"</formula>
    </cfRule>
    <cfRule type="cellIs" dxfId="1548" priority="152" operator="equal">
      <formula>"Mayor"</formula>
    </cfRule>
    <cfRule type="cellIs" dxfId="1547" priority="153" operator="equal">
      <formula>"Moderado"</formula>
    </cfRule>
    <cfRule type="cellIs" dxfId="1546" priority="154" operator="equal">
      <formula>"Menor"</formula>
    </cfRule>
    <cfRule type="cellIs" dxfId="1545" priority="155" operator="equal">
      <formula>"Leve"</formula>
    </cfRule>
  </conditionalFormatting>
  <conditionalFormatting sqref="AG60">
    <cfRule type="cellIs" dxfId="1544" priority="122" operator="equal">
      <formula>"Catastrófico"</formula>
    </cfRule>
    <cfRule type="cellIs" dxfId="1543" priority="123" operator="equal">
      <formula>"Mayor"</formula>
    </cfRule>
    <cfRule type="cellIs" dxfId="1542" priority="124" operator="equal">
      <formula>"Moderado"</formula>
    </cfRule>
    <cfRule type="cellIs" dxfId="1541" priority="125" operator="equal">
      <formula>"Menor"</formula>
    </cfRule>
    <cfRule type="cellIs" dxfId="1540" priority="126" operator="equal">
      <formula>"Leve"</formula>
    </cfRule>
  </conditionalFormatting>
  <conditionalFormatting sqref="AI11">
    <cfRule type="cellIs" dxfId="1539" priority="321" operator="equal">
      <formula>"Extremo"</formula>
    </cfRule>
    <cfRule type="cellIs" dxfId="1538" priority="322" operator="equal">
      <formula>"Alto"</formula>
    </cfRule>
    <cfRule type="cellIs" dxfId="1537" priority="323" operator="equal">
      <formula>"Moderado"</formula>
    </cfRule>
    <cfRule type="cellIs" dxfId="1536" priority="324" operator="equal">
      <formula>"Bajo"</formula>
    </cfRule>
  </conditionalFormatting>
  <conditionalFormatting sqref="AI18">
    <cfRule type="cellIs" dxfId="1535" priority="292" operator="equal">
      <formula>"Extremo"</formula>
    </cfRule>
    <cfRule type="cellIs" dxfId="1534" priority="293" operator="equal">
      <formula>"Alto"</formula>
    </cfRule>
    <cfRule type="cellIs" dxfId="1533" priority="294" operator="equal">
      <formula>"Moderado"</formula>
    </cfRule>
    <cfRule type="cellIs" dxfId="1532" priority="295" operator="equal">
      <formula>"Bajo"</formula>
    </cfRule>
  </conditionalFormatting>
  <conditionalFormatting sqref="AI25">
    <cfRule type="cellIs" dxfId="1531" priority="263" operator="equal">
      <formula>"Extremo"</formula>
    </cfRule>
    <cfRule type="cellIs" dxfId="1530" priority="264" operator="equal">
      <formula>"Alto"</formula>
    </cfRule>
    <cfRule type="cellIs" dxfId="1529" priority="265" operator="equal">
      <formula>"Moderado"</formula>
    </cfRule>
    <cfRule type="cellIs" dxfId="1528" priority="266" operator="equal">
      <formula>"Bajo"</formula>
    </cfRule>
  </conditionalFormatting>
  <conditionalFormatting sqref="AI32">
    <cfRule type="cellIs" dxfId="1527" priority="234" operator="equal">
      <formula>"Extremo"</formula>
    </cfRule>
    <cfRule type="cellIs" dxfId="1526" priority="235" operator="equal">
      <formula>"Alto"</formula>
    </cfRule>
    <cfRule type="cellIs" dxfId="1525" priority="236" operator="equal">
      <formula>"Moderado"</formula>
    </cfRule>
    <cfRule type="cellIs" dxfId="1524" priority="237" operator="equal">
      <formula>"Bajo"</formula>
    </cfRule>
  </conditionalFormatting>
  <conditionalFormatting sqref="AI39">
    <cfRule type="cellIs" dxfId="1523" priority="205" operator="equal">
      <formula>"Extremo"</formula>
    </cfRule>
    <cfRule type="cellIs" dxfId="1522" priority="206" operator="equal">
      <formula>"Alto"</formula>
    </cfRule>
    <cfRule type="cellIs" dxfId="1521" priority="207" operator="equal">
      <formula>"Moderado"</formula>
    </cfRule>
    <cfRule type="cellIs" dxfId="1520" priority="208" operator="equal">
      <formula>"Bajo"</formula>
    </cfRule>
  </conditionalFormatting>
  <conditionalFormatting sqref="AI46">
    <cfRule type="cellIs" dxfId="1519" priority="176" operator="equal">
      <formula>"Extremo"</formula>
    </cfRule>
    <cfRule type="cellIs" dxfId="1518" priority="177" operator="equal">
      <formula>"Alto"</formula>
    </cfRule>
    <cfRule type="cellIs" dxfId="1517" priority="178" operator="equal">
      <formula>"Moderado"</formula>
    </cfRule>
    <cfRule type="cellIs" dxfId="1516" priority="179" operator="equal">
      <formula>"Bajo"</formula>
    </cfRule>
  </conditionalFormatting>
  <conditionalFormatting sqref="AI53">
    <cfRule type="cellIs" dxfId="1515" priority="147" operator="equal">
      <formula>"Extremo"</formula>
    </cfRule>
    <cfRule type="cellIs" dxfId="1514" priority="148" operator="equal">
      <formula>"Alto"</formula>
    </cfRule>
    <cfRule type="cellIs" dxfId="1513" priority="149" operator="equal">
      <formula>"Moderado"</formula>
    </cfRule>
    <cfRule type="cellIs" dxfId="1512" priority="150" operator="equal">
      <formula>"Bajo"</formula>
    </cfRule>
  </conditionalFormatting>
  <conditionalFormatting sqref="AI60">
    <cfRule type="cellIs" dxfId="1511" priority="118" operator="equal">
      <formula>"Extremo"</formula>
    </cfRule>
    <cfRule type="cellIs" dxfId="1510" priority="119" operator="equal">
      <formula>"Alto"</formula>
    </cfRule>
    <cfRule type="cellIs" dxfId="1509" priority="120" operator="equal">
      <formula>"Moderado"</formula>
    </cfRule>
    <cfRule type="cellIs" dxfId="1508" priority="121" operator="equal">
      <formula>"Bajo"</formula>
    </cfRule>
  </conditionalFormatting>
  <conditionalFormatting sqref="K67">
    <cfRule type="cellIs" dxfId="1507" priority="107" operator="equal">
      <formula>"Muy Alta"</formula>
    </cfRule>
    <cfRule type="cellIs" dxfId="1506" priority="108" operator="equal">
      <formula>"Alta"</formula>
    </cfRule>
    <cfRule type="cellIs" dxfId="1505" priority="109" operator="equal">
      <formula>"Media"</formula>
    </cfRule>
    <cfRule type="cellIs" dxfId="1504" priority="110" operator="equal">
      <formula>"Baja"</formula>
    </cfRule>
    <cfRule type="cellIs" dxfId="1503" priority="111" operator="equal">
      <formula>"Muy Baja"</formula>
    </cfRule>
  </conditionalFormatting>
  <conditionalFormatting sqref="N67">
    <cfRule type="containsText" dxfId="1502" priority="88" operator="containsText" text="❌">
      <formula>NOT(ISERROR(SEARCH("❌",N67)))</formula>
    </cfRule>
  </conditionalFormatting>
  <conditionalFormatting sqref="O67">
    <cfRule type="cellIs" dxfId="1501" priority="112" operator="equal">
      <formula>"Catastrófico"</formula>
    </cfRule>
    <cfRule type="cellIs" dxfId="1500" priority="113" operator="equal">
      <formula>"Mayor"</formula>
    </cfRule>
    <cfRule type="cellIs" dxfId="1499" priority="114" operator="equal">
      <formula>"Moderado"</formula>
    </cfRule>
    <cfRule type="cellIs" dxfId="1498" priority="115" operator="equal">
      <formula>"Menor"</formula>
    </cfRule>
    <cfRule type="cellIs" dxfId="1497" priority="116" operator="equal">
      <formula>"Leve"</formula>
    </cfRule>
  </conditionalFormatting>
  <conditionalFormatting sqref="Q67">
    <cfRule type="cellIs" dxfId="1496" priority="103" operator="equal">
      <formula>"Extremo"</formula>
    </cfRule>
    <cfRule type="cellIs" dxfId="1495" priority="104" operator="equal">
      <formula>"Alto"</formula>
    </cfRule>
    <cfRule type="cellIs" dxfId="1494" priority="105" operator="equal">
      <formula>"Moderado"</formula>
    </cfRule>
    <cfRule type="cellIs" dxfId="1493" priority="106" operator="equal">
      <formula>"Bajo"</formula>
    </cfRule>
  </conditionalFormatting>
  <conditionalFormatting sqref="AE67">
    <cfRule type="cellIs" dxfId="1492" priority="98" operator="equal">
      <formula>"Muy Alta"</formula>
    </cfRule>
    <cfRule type="cellIs" dxfId="1491" priority="99" operator="equal">
      <formula>"Alta"</formula>
    </cfRule>
    <cfRule type="cellIs" dxfId="1490" priority="100" operator="equal">
      <formula>"Media"</formula>
    </cfRule>
    <cfRule type="cellIs" dxfId="1489" priority="101" operator="equal">
      <formula>"Baja"</formula>
    </cfRule>
    <cfRule type="cellIs" dxfId="1488" priority="102" operator="equal">
      <formula>"Muy Baja"</formula>
    </cfRule>
  </conditionalFormatting>
  <conditionalFormatting sqref="AG67">
    <cfRule type="cellIs" dxfId="1487" priority="93" operator="equal">
      <formula>"Catastrófico"</formula>
    </cfRule>
    <cfRule type="cellIs" dxfId="1486" priority="94" operator="equal">
      <formula>"Mayor"</formula>
    </cfRule>
    <cfRule type="cellIs" dxfId="1485" priority="95" operator="equal">
      <formula>"Moderado"</formula>
    </cfRule>
    <cfRule type="cellIs" dxfId="1484" priority="96" operator="equal">
      <formula>"Menor"</formula>
    </cfRule>
    <cfRule type="cellIs" dxfId="1483" priority="97" operator="equal">
      <formula>"Leve"</formula>
    </cfRule>
  </conditionalFormatting>
  <conditionalFormatting sqref="AI67">
    <cfRule type="cellIs" dxfId="1482" priority="89" operator="equal">
      <formula>"Extremo"</formula>
    </cfRule>
    <cfRule type="cellIs" dxfId="1481" priority="90" operator="equal">
      <formula>"Alto"</formula>
    </cfRule>
    <cfRule type="cellIs" dxfId="1480" priority="91" operator="equal">
      <formula>"Moderado"</formula>
    </cfRule>
    <cfRule type="cellIs" dxfId="1479" priority="92" operator="equal">
      <formula>"Bajo"</formula>
    </cfRule>
  </conditionalFormatting>
  <conditionalFormatting sqref="K74">
    <cfRule type="cellIs" dxfId="1478" priority="78" operator="equal">
      <formula>"Muy Alta"</formula>
    </cfRule>
    <cfRule type="cellIs" dxfId="1477" priority="79" operator="equal">
      <formula>"Alta"</formula>
    </cfRule>
    <cfRule type="cellIs" dxfId="1476" priority="80" operator="equal">
      <formula>"Media"</formula>
    </cfRule>
    <cfRule type="cellIs" dxfId="1475" priority="81" operator="equal">
      <formula>"Baja"</formula>
    </cfRule>
    <cfRule type="cellIs" dxfId="1474" priority="82" operator="equal">
      <formula>"Muy Baja"</formula>
    </cfRule>
  </conditionalFormatting>
  <conditionalFormatting sqref="N74">
    <cfRule type="containsText" dxfId="1473" priority="59" operator="containsText" text="❌">
      <formula>NOT(ISERROR(SEARCH("❌",N74)))</formula>
    </cfRule>
  </conditionalFormatting>
  <conditionalFormatting sqref="O74">
    <cfRule type="cellIs" dxfId="1472" priority="83" operator="equal">
      <formula>"Catastrófico"</formula>
    </cfRule>
    <cfRule type="cellIs" dxfId="1471" priority="84" operator="equal">
      <formula>"Mayor"</formula>
    </cfRule>
    <cfRule type="cellIs" dxfId="1470" priority="85" operator="equal">
      <formula>"Moderado"</formula>
    </cfRule>
    <cfRule type="cellIs" dxfId="1469" priority="86" operator="equal">
      <formula>"Menor"</formula>
    </cfRule>
    <cfRule type="cellIs" dxfId="1468" priority="87" operator="equal">
      <formula>"Leve"</formula>
    </cfRule>
  </conditionalFormatting>
  <conditionalFormatting sqref="Q74">
    <cfRule type="cellIs" dxfId="1467" priority="74" operator="equal">
      <formula>"Extremo"</formula>
    </cfRule>
    <cfRule type="cellIs" dxfId="1466" priority="75" operator="equal">
      <formula>"Alto"</formula>
    </cfRule>
    <cfRule type="cellIs" dxfId="1465" priority="76" operator="equal">
      <formula>"Moderado"</formula>
    </cfRule>
    <cfRule type="cellIs" dxfId="1464" priority="77" operator="equal">
      <formula>"Bajo"</formula>
    </cfRule>
  </conditionalFormatting>
  <conditionalFormatting sqref="AE74">
    <cfRule type="cellIs" dxfId="1463" priority="69" operator="equal">
      <formula>"Muy Alta"</formula>
    </cfRule>
    <cfRule type="cellIs" dxfId="1462" priority="70" operator="equal">
      <formula>"Alta"</formula>
    </cfRule>
    <cfRule type="cellIs" dxfId="1461" priority="71" operator="equal">
      <formula>"Media"</formula>
    </cfRule>
    <cfRule type="cellIs" dxfId="1460" priority="72" operator="equal">
      <formula>"Baja"</formula>
    </cfRule>
    <cfRule type="cellIs" dxfId="1459" priority="73" operator="equal">
      <formula>"Muy Baja"</formula>
    </cfRule>
  </conditionalFormatting>
  <conditionalFormatting sqref="AG74">
    <cfRule type="cellIs" dxfId="1458" priority="64" operator="equal">
      <formula>"Catastrófico"</formula>
    </cfRule>
    <cfRule type="cellIs" dxfId="1457" priority="65" operator="equal">
      <formula>"Mayor"</formula>
    </cfRule>
    <cfRule type="cellIs" dxfId="1456" priority="66" operator="equal">
      <formula>"Moderado"</formula>
    </cfRule>
    <cfRule type="cellIs" dxfId="1455" priority="67" operator="equal">
      <formula>"Menor"</formula>
    </cfRule>
    <cfRule type="cellIs" dxfId="1454" priority="68" operator="equal">
      <formula>"Leve"</formula>
    </cfRule>
  </conditionalFormatting>
  <conditionalFormatting sqref="AI74">
    <cfRule type="cellIs" dxfId="1453" priority="60" operator="equal">
      <formula>"Extremo"</formula>
    </cfRule>
    <cfRule type="cellIs" dxfId="1452" priority="61" operator="equal">
      <formula>"Alto"</formula>
    </cfRule>
    <cfRule type="cellIs" dxfId="1451" priority="62" operator="equal">
      <formula>"Moderado"</formula>
    </cfRule>
    <cfRule type="cellIs" dxfId="1450" priority="63" operator="equal">
      <formula>"Bajo"</formula>
    </cfRule>
  </conditionalFormatting>
  <conditionalFormatting sqref="K81">
    <cfRule type="cellIs" dxfId="1449" priority="49" operator="equal">
      <formula>"Muy Alta"</formula>
    </cfRule>
    <cfRule type="cellIs" dxfId="1448" priority="50" operator="equal">
      <formula>"Alta"</formula>
    </cfRule>
    <cfRule type="cellIs" dxfId="1447" priority="51" operator="equal">
      <formula>"Media"</formula>
    </cfRule>
    <cfRule type="cellIs" dxfId="1446" priority="52" operator="equal">
      <formula>"Baja"</formula>
    </cfRule>
    <cfRule type="cellIs" dxfId="1445" priority="53" operator="equal">
      <formula>"Muy Baja"</formula>
    </cfRule>
  </conditionalFormatting>
  <conditionalFormatting sqref="N81">
    <cfRule type="containsText" dxfId="1444" priority="39" operator="containsText" text="❌">
      <formula>NOT(ISERROR(SEARCH("❌",N81)))</formula>
    </cfRule>
  </conditionalFormatting>
  <conditionalFormatting sqref="O81">
    <cfRule type="cellIs" dxfId="1443" priority="54" operator="equal">
      <formula>"Catastrófico"</formula>
    </cfRule>
    <cfRule type="cellIs" dxfId="1442" priority="55" operator="equal">
      <formula>"Mayor"</formula>
    </cfRule>
    <cfRule type="cellIs" dxfId="1441" priority="56" operator="equal">
      <formula>"Moderado"</formula>
    </cfRule>
    <cfRule type="cellIs" dxfId="1440" priority="57" operator="equal">
      <formula>"Menor"</formula>
    </cfRule>
    <cfRule type="cellIs" dxfId="1439" priority="58" operator="equal">
      <formula>"Leve"</formula>
    </cfRule>
  </conditionalFormatting>
  <conditionalFormatting sqref="Q81">
    <cfRule type="cellIs" dxfId="1438" priority="45" operator="equal">
      <formula>"Extremo"</formula>
    </cfRule>
    <cfRule type="cellIs" dxfId="1437" priority="46" operator="equal">
      <formula>"Alto"</formula>
    </cfRule>
    <cfRule type="cellIs" dxfId="1436" priority="47" operator="equal">
      <formula>"Moderado"</formula>
    </cfRule>
    <cfRule type="cellIs" dxfId="1435" priority="48" operator="equal">
      <formula>"Bajo"</formula>
    </cfRule>
  </conditionalFormatting>
  <conditionalFormatting sqref="AE81">
    <cfRule type="cellIs" dxfId="1434" priority="40" operator="equal">
      <formula>"Muy Alta"</formula>
    </cfRule>
    <cfRule type="cellIs" dxfId="1433" priority="41" operator="equal">
      <formula>"Alta"</formula>
    </cfRule>
    <cfRule type="cellIs" dxfId="1432" priority="42" operator="equal">
      <formula>"Media"</formula>
    </cfRule>
    <cfRule type="cellIs" dxfId="1431" priority="43" operator="equal">
      <formula>"Baja"</formula>
    </cfRule>
    <cfRule type="cellIs" dxfId="1430" priority="44" operator="equal">
      <formula>"Muy Baja"</formula>
    </cfRule>
  </conditionalFormatting>
  <conditionalFormatting sqref="K88">
    <cfRule type="cellIs" dxfId="1429" priority="29" operator="equal">
      <formula>"Muy Alta"</formula>
    </cfRule>
    <cfRule type="cellIs" dxfId="1428" priority="30" operator="equal">
      <formula>"Alta"</formula>
    </cfRule>
    <cfRule type="cellIs" dxfId="1427" priority="31" operator="equal">
      <formula>"Media"</formula>
    </cfRule>
    <cfRule type="cellIs" dxfId="1426" priority="32" operator="equal">
      <formula>"Baja"</formula>
    </cfRule>
    <cfRule type="cellIs" dxfId="1425" priority="33" operator="equal">
      <formula>"Muy Baja"</formula>
    </cfRule>
  </conditionalFormatting>
  <conditionalFormatting sqref="N88">
    <cfRule type="containsText" dxfId="1424" priority="19" operator="containsText" text="❌">
      <formula>NOT(ISERROR(SEARCH("❌",N88)))</formula>
    </cfRule>
  </conditionalFormatting>
  <conditionalFormatting sqref="O88">
    <cfRule type="cellIs" dxfId="1423" priority="34" operator="equal">
      <formula>"Catastrófico"</formula>
    </cfRule>
    <cfRule type="cellIs" dxfId="1422" priority="35" operator="equal">
      <formula>"Mayor"</formula>
    </cfRule>
    <cfRule type="cellIs" dxfId="1421" priority="36" operator="equal">
      <formula>"Moderado"</formula>
    </cfRule>
    <cfRule type="cellIs" dxfId="1420" priority="37" operator="equal">
      <formula>"Menor"</formula>
    </cfRule>
    <cfRule type="cellIs" dxfId="1419" priority="38" operator="equal">
      <formula>"Leve"</formula>
    </cfRule>
  </conditionalFormatting>
  <conditionalFormatting sqref="Q88">
    <cfRule type="cellIs" dxfId="1418" priority="25" operator="equal">
      <formula>"Extremo"</formula>
    </cfRule>
    <cfRule type="cellIs" dxfId="1417" priority="26" operator="equal">
      <formula>"Alto"</formula>
    </cfRule>
    <cfRule type="cellIs" dxfId="1416" priority="27" operator="equal">
      <formula>"Moderado"</formula>
    </cfRule>
    <cfRule type="cellIs" dxfId="1415" priority="28" operator="equal">
      <formula>"Bajo"</formula>
    </cfRule>
  </conditionalFormatting>
  <conditionalFormatting sqref="AE88">
    <cfRule type="cellIs" dxfId="1414" priority="20" operator="equal">
      <formula>"Muy Alta"</formula>
    </cfRule>
    <cfRule type="cellIs" dxfId="1413" priority="21" operator="equal">
      <formula>"Alta"</formula>
    </cfRule>
    <cfRule type="cellIs" dxfId="1412" priority="22" operator="equal">
      <formula>"Media"</formula>
    </cfRule>
    <cfRule type="cellIs" dxfId="1411" priority="23" operator="equal">
      <formula>"Baja"</formula>
    </cfRule>
    <cfRule type="cellIs" dxfId="1410" priority="24" operator="equal">
      <formula>"Muy Baja"</formula>
    </cfRule>
  </conditionalFormatting>
  <conditionalFormatting sqref="AI81">
    <cfRule type="cellIs" dxfId="1409" priority="15" operator="equal">
      <formula>"Extremo"</formula>
    </cfRule>
    <cfRule type="cellIs" dxfId="1408" priority="16" operator="equal">
      <formula>"Alto"</formula>
    </cfRule>
    <cfRule type="cellIs" dxfId="1407" priority="17" operator="equal">
      <formula>"Moderado"</formula>
    </cfRule>
    <cfRule type="cellIs" dxfId="1406" priority="18" operator="equal">
      <formula>"Bajo"</formula>
    </cfRule>
  </conditionalFormatting>
  <conditionalFormatting sqref="AI88">
    <cfRule type="cellIs" dxfId="1405" priority="11" operator="equal">
      <formula>"Extremo"</formula>
    </cfRule>
    <cfRule type="cellIs" dxfId="1404" priority="12" operator="equal">
      <formula>"Alto"</formula>
    </cfRule>
    <cfRule type="cellIs" dxfId="1403" priority="13" operator="equal">
      <formula>"Moderado"</formula>
    </cfRule>
    <cfRule type="cellIs" dxfId="1402" priority="14" operator="equal">
      <formula>"Bajo"</formula>
    </cfRule>
  </conditionalFormatting>
  <conditionalFormatting sqref="AG81">
    <cfRule type="cellIs" dxfId="1401" priority="6" operator="equal">
      <formula>"Catastrófico"</formula>
    </cfRule>
    <cfRule type="cellIs" dxfId="1400" priority="7" operator="equal">
      <formula>"Mayor"</formula>
    </cfRule>
    <cfRule type="cellIs" dxfId="1399" priority="8" operator="equal">
      <formula>"Moderado"</formula>
    </cfRule>
    <cfRule type="cellIs" dxfId="1398" priority="9" operator="equal">
      <formula>"Menor"</formula>
    </cfRule>
    <cfRule type="cellIs" dxfId="1397" priority="10" operator="equal">
      <formula>"Leve"</formula>
    </cfRule>
  </conditionalFormatting>
  <conditionalFormatting sqref="AG88">
    <cfRule type="cellIs" dxfId="1396" priority="1" operator="equal">
      <formula>"Catastrófico"</formula>
    </cfRule>
    <cfRule type="cellIs" dxfId="1395" priority="2" operator="equal">
      <formula>"Mayor"</formula>
    </cfRule>
    <cfRule type="cellIs" dxfId="1394" priority="3" operator="equal">
      <formula>"Moderado"</formula>
    </cfRule>
    <cfRule type="cellIs" dxfId="1393" priority="4" operator="equal">
      <formula>"Menor"</formula>
    </cfRule>
    <cfRule type="cellIs" dxfId="1392" priority="5" operator="equal">
      <formula>"Leve"</formula>
    </cfRule>
  </conditionalFormatting>
  <dataValidations count="13">
    <dataValidation type="list" allowBlank="1" showInputMessage="1" showErrorMessage="1" sqref="D11:D94">
      <formula1>Principal</formula1>
    </dataValidation>
    <dataValidation type="list" allowBlank="1" showInputMessage="1" showErrorMessage="1" sqref="E11:E17">
      <formula1>INDIRECT($D$11)</formula1>
    </dataValidation>
    <dataValidation type="list" allowBlank="1" showInputMessage="1" showErrorMessage="1" sqref="E18:E24">
      <formula1>INDIRECT($D$18)</formula1>
    </dataValidation>
    <dataValidation type="list" allowBlank="1" showInputMessage="1" showErrorMessage="1" sqref="E25:E31">
      <formula1>INDIRECT($D$25)</formula1>
    </dataValidation>
    <dataValidation type="list" allowBlank="1" showInputMessage="1" showErrorMessage="1" sqref="E32:E38">
      <formula1>INDIRECT($D$32)</formula1>
    </dataValidation>
    <dataValidation type="list" allowBlank="1" showInputMessage="1" showErrorMessage="1" sqref="E39:E45">
      <formula1>INDIRECT($D$39)</formula1>
    </dataValidation>
    <dataValidation type="list" allowBlank="1" showInputMessage="1" showErrorMessage="1" sqref="E46:E52">
      <formula1>INDIRECT($D$46)</formula1>
    </dataValidation>
    <dataValidation type="list" allowBlank="1" showInputMessage="1" showErrorMessage="1" sqref="E53:E59">
      <formula1>INDIRECT($D$53)</formula1>
    </dataValidation>
    <dataValidation type="list" allowBlank="1" showInputMessage="1" showErrorMessage="1" sqref="E60:E66">
      <formula1>INDIRECT($D$60)</formula1>
    </dataValidation>
    <dataValidation type="list" allowBlank="1" showInputMessage="1" showErrorMessage="1" sqref="E67:E73">
      <formula1>INDIRECT($D$67)</formula1>
    </dataValidation>
    <dataValidation type="list" allowBlank="1" showInputMessage="1" showErrorMessage="1" sqref="E74:E80">
      <formula1>INDIRECT($D$74)</formula1>
    </dataValidation>
    <dataValidation type="list" allowBlank="1" showInputMessage="1" showErrorMessage="1" sqref="E81:E87">
      <formula1>INDIRECT($D$81)</formula1>
    </dataValidation>
    <dataValidation type="list" allowBlank="1" showInputMessage="1" showErrorMessage="1" sqref="E88:E94">
      <formula1>INDIRECT($D$88)</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ENERO\[16. PLA LOG NOV 25 Matriz para la Gestión Integral del Riesgo V (Autoguardado) 08-01-2026.xlsx]Opciones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ENERO\[16. PLA LOG NOV 25 Matriz para la Gestión Integral del Riesgo V (Autoguardado) 08-01-2026.xlsx]Tabla Impacto'!#REF!</xm:f>
          </x14:formula1>
          <xm:sqref>M11:M94</xm:sqref>
        </x14:dataValidation>
        <x14:dataValidation type="list" allowBlank="1" showInputMessage="1" showErrorMessage="1">
          <x14:formula1>
            <xm:f>'D:\BACK UP 2026\RIESGOS DE INTEGRIDAD - 2026\MATRIZ ENVIÓ CEDE5 - ENERO\[16. PLA LOG NOV 25 Matriz para la Gestión Integral del Riesgo V (Autoguardado) 08-01-2026.xlsx]Tabla Valoración controles'!#REF!</xm:f>
          </x14:formula1>
          <xm:sqref>X11:Y94 AA11:AC94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6"/>
  <sheetViews>
    <sheetView workbookViewId="0"/>
  </sheetViews>
  <sheetFormatPr baseColWidth="10" defaultRowHeight="15"/>
  <sheetData>
    <row r="3" spans="2:14">
      <c r="B3" s="454" t="s">
        <v>2008</v>
      </c>
      <c r="C3" s="455"/>
      <c r="D3" s="455"/>
      <c r="E3" s="455"/>
      <c r="F3" s="455"/>
      <c r="G3" s="455"/>
      <c r="H3" s="455"/>
      <c r="I3" s="455"/>
      <c r="J3" s="455"/>
      <c r="K3" s="455"/>
      <c r="L3" s="455"/>
      <c r="M3" s="455"/>
      <c r="N3" s="455"/>
    </row>
    <row r="4" spans="2:14">
      <c r="B4" s="455"/>
      <c r="C4" s="455"/>
      <c r="D4" s="455"/>
      <c r="E4" s="455"/>
      <c r="F4" s="455"/>
      <c r="G4" s="455"/>
      <c r="H4" s="455"/>
      <c r="I4" s="455"/>
      <c r="J4" s="455"/>
      <c r="K4" s="455"/>
      <c r="L4" s="455"/>
      <c r="M4" s="455"/>
      <c r="N4" s="455"/>
    </row>
    <row r="5" spans="2:14" ht="40.5" customHeight="1">
      <c r="B5" s="455"/>
      <c r="C5" s="455"/>
      <c r="D5" s="455"/>
      <c r="E5" s="455"/>
      <c r="F5" s="455"/>
      <c r="G5" s="455"/>
      <c r="H5" s="455"/>
      <c r="I5" s="455"/>
      <c r="J5" s="455"/>
      <c r="K5" s="455"/>
      <c r="L5" s="455"/>
      <c r="M5" s="455"/>
      <c r="N5" s="455"/>
    </row>
    <row r="6" spans="2:14">
      <c r="B6" s="455"/>
      <c r="C6" s="455"/>
      <c r="D6" s="455"/>
      <c r="E6" s="455"/>
      <c r="F6" s="455"/>
      <c r="G6" s="455"/>
      <c r="H6" s="455"/>
      <c r="I6" s="455"/>
      <c r="J6" s="455"/>
      <c r="K6" s="455"/>
      <c r="L6" s="455"/>
      <c r="M6" s="455"/>
      <c r="N6" s="455"/>
    </row>
  </sheetData>
  <sheetProtection algorithmName="SHA-512" hashValue="c1+nv4FMA8czPMc2+mqNDYV28CTxB56S0LyZmd+G0RsCAACgXJ2Hp9Ai5c+I3NFml/IVoa2UoWtCC+yi+guECA==" saltValue="R4Sjanx/bibKiVceI8FuHw==" spinCount="100000" sheet="1" objects="1" scenarios="1"/>
  <mergeCells count="1">
    <mergeCell ref="B3:N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dimension ref="A1:BN94"/>
  <sheetViews>
    <sheetView topLeftCell="A4" zoomScale="85" zoomScaleNormal="85" workbookViewId="0">
      <selection activeCell="A9" sqref="A9:A10"/>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53.14062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34.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35.25" customHeight="1" thickBot="1">
      <c r="A5" s="235" t="s">
        <v>14</v>
      </c>
      <c r="B5" s="236"/>
      <c r="C5" s="236"/>
      <c r="D5" s="237"/>
      <c r="E5" s="238"/>
      <c r="F5" s="239" t="s">
        <v>1415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27" customHeight="1" thickBot="1">
      <c r="A6" s="243" t="s">
        <v>15</v>
      </c>
      <c r="B6" s="244"/>
      <c r="C6" s="244"/>
      <c r="D6" s="245"/>
      <c r="E6" s="246"/>
      <c r="F6" s="247" t="s">
        <v>143</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75" customHeight="1" thickBot="1">
      <c r="A7" s="262" t="s">
        <v>17</v>
      </c>
      <c r="B7" s="263"/>
      <c r="C7" s="263"/>
      <c r="D7" s="264"/>
      <c r="E7" s="265"/>
      <c r="F7" s="266" t="s">
        <v>1416</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2" t="s">
        <v>319</v>
      </c>
      <c r="N9" s="260" t="s">
        <v>612</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thickBot="1">
      <c r="A11" s="218" t="s">
        <v>52</v>
      </c>
      <c r="B11" s="220" t="s">
        <v>10</v>
      </c>
      <c r="C11" s="220" t="s">
        <v>80</v>
      </c>
      <c r="D11" s="220" t="s">
        <v>322</v>
      </c>
      <c r="E11" s="229" t="s">
        <v>334</v>
      </c>
      <c r="F11" s="229" t="s">
        <v>1417</v>
      </c>
      <c r="G11" s="229" t="s">
        <v>1418</v>
      </c>
      <c r="H11" s="302" t="str">
        <f>+CONCATENATE(E11," ",F11," ",G11)</f>
        <v>Posibilidad de afectación reputacional por errores u omisión en la información presentada en el desarrollo de los convenios y/o obras, debido a la falta de aplicabilidad de los lineamientos establecidos.</v>
      </c>
      <c r="I11" s="232" t="s">
        <v>324</v>
      </c>
      <c r="J11" s="218">
        <v>180</v>
      </c>
      <c r="K11" s="309" t="str">
        <f>IF(J11&lt;=0,"",IF(J11&lt;=3,"Muy Baja",IF(J11&lt;=34,"Baja",IF(J11&lt;=600,"Media",IF(J11&lt;=6000,"Alta","Muy Alta")))))</f>
        <v>Media</v>
      </c>
      <c r="L11" s="305">
        <f>IF(K11="","",IF(K11="Muy Baja",0.2,IF(K11="Baja",0.4,IF(K11="Media",0.6,IF(K11="Alta",0.8,IF(K11="Muy Alta",1,))))))</f>
        <v>0.6</v>
      </c>
      <c r="M11" s="304" t="s">
        <v>338</v>
      </c>
      <c r="N11" s="303" t="str">
        <f>IF(NOT(ISERROR(MATCH(M11,'[49]Tabla Impacto'!$B$222:$B$224,0))),'[49]Tabla Impacto'!$F$224,M11)</f>
        <v xml:space="preserve">     El riesgo afecta la imagen de la entidad con algunos usuarios de relevancia frente al logro de los objetivos</v>
      </c>
      <c r="O11" s="309" t="str">
        <f>IF(OR(N11='[49]Tabla Impacto'!$C$12,N11='[49]Tabla Impacto'!$D$12),"Leve",IF(OR(N11='[49]Tabla Impacto'!$C$13,N11='[49]Tabla Impacto'!$D$13),"Menor",IF(OR(N11='[49]Tabla Impacto'!$C$14,N11='[49]Tabla Impacto'!$D$14),"Moderado",IF(OR(N11='[49]Tabla Impacto'!$C$15,N11='[49]Tabla Impacto'!$D$15),"Mayor",IF(OR(N11='[49]Tabla Impacto'!$C$16,N11='[49]Tabla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137" t="s">
        <v>94</v>
      </c>
      <c r="S11" s="131" t="s">
        <v>1419</v>
      </c>
      <c r="T11" s="131" t="s">
        <v>1420</v>
      </c>
      <c r="U11" s="131" t="s">
        <v>2009</v>
      </c>
      <c r="V11" s="138" t="str">
        <f>+CONCATENATE(S11," ",T11," ",U11)</f>
        <v>El Oficial de Proyectos de Consolidación  verifica mensualmente el porcentaje de la ejecución de obra que envían las Unidades de Ingenieros de acuerdo con el Procedimiento "P-COING-216 Revisión y Verificación a Proyectos de Consolidación", con el fin de realizar seguimiento y control del avance del proyecto evitando  que la información sea errónea y genere desinformación del estado real de las obras de consolidación, en caso de presentarse errores en la información se notifica a la unidad, dejando como evidencia de la verificación el "formato FO-COING-986 Informe supervisión proyectos de consolidación."</v>
      </c>
      <c r="W11" s="36" t="str">
        <f>IF(OR(X11="Preventivo",X11="Detectivo"),"Probabilidad",IF(X11="Correctivo","Impacto",""))</f>
        <v>Probabilidad</v>
      </c>
      <c r="X11" s="136" t="s">
        <v>73</v>
      </c>
      <c r="Y11" s="136" t="s">
        <v>54</v>
      </c>
      <c r="Z11" s="38" t="str">
        <f>IF(AND(X11="Preventivo",Y11="Automático"),"50%",IF(AND(X11="Preventivo",Y11="Manual"),"40%",IF(AND(X11="Detectivo",Y11="Automático"),"40%",IF(AND(X11="Detectivo",Y11="Manual"),"30%",IF(AND(X11="Correctivo",Y11="Automático"),"35%",IF(AND(X11="Correctivo",Y11="Manual"),"25%",""))))))</f>
        <v>30%</v>
      </c>
      <c r="AA11" s="139" t="s">
        <v>55</v>
      </c>
      <c r="AB11" s="139" t="s">
        <v>56</v>
      </c>
      <c r="AC11" s="139" t="s">
        <v>57</v>
      </c>
      <c r="AD11" s="40">
        <f>IFERROR(IF(W11="Probabilidad",(L11-(+L11*Z11)),IF(W11="Impacto",L11,"")),"")</f>
        <v>0.42</v>
      </c>
      <c r="AE11" s="313" t="str">
        <f>IFERROR(LOOKUP(LOOKUP(2,1/(AD11:AD17&lt;&gt;""),AD11:AD17),'[49]Opciones Tratamiento'!$I$2:$I$6,'[49]Opciones Tratamiento'!$J$2:$J$6),"")</f>
        <v>Muy Baja</v>
      </c>
      <c r="AF11" s="41">
        <f>+AD11</f>
        <v>0.42</v>
      </c>
      <c r="AG11" s="313" t="str">
        <f>IFERROR(LOOKUP(LOOKUP(2,1/(AH11:AH17&lt;&gt;""),AH11:AH17),'[49]Opciones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140"/>
      <c r="AL11" s="142" t="s">
        <v>177</v>
      </c>
      <c r="AM11" s="141" t="s">
        <v>2010</v>
      </c>
      <c r="AN11" s="141" t="s">
        <v>1421</v>
      </c>
      <c r="AO11" s="218" t="s">
        <v>59</v>
      </c>
      <c r="AP11" s="344"/>
      <c r="AQ11" s="348" t="s">
        <v>254</v>
      </c>
      <c r="AR11" s="348"/>
      <c r="AS11" s="349"/>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4"/>
      <c r="N12" s="304"/>
      <c r="O12" s="310"/>
      <c r="P12" s="306"/>
      <c r="Q12" s="312"/>
      <c r="R12" s="137" t="s">
        <v>96</v>
      </c>
      <c r="S12" s="141" t="s">
        <v>1419</v>
      </c>
      <c r="T12" s="141" t="s">
        <v>1422</v>
      </c>
      <c r="U12" s="141" t="s">
        <v>2011</v>
      </c>
      <c r="V12" s="135" t="str">
        <f t="shared" ref="V12:V17" si="0">+CONCATENATE(S12," ",T12," ",U12)</f>
        <v>El Oficial de Proyectos de Consolidación  verifica mensualmente la documentación de los proyectos en ejecución y liquidación, de acuerdo con el Procedimiento "P-COING-216 Revisión y Verificación a Proyectos de Consolidación”, con el propósito de evitar reprocesos y retrasos en la liquidación de los convenios, en caso de no cumplir con algún ítem de la lista de verificación se debe solicitar la información a la entidad correspondiente, dejando como evidencia de la verificación el "formato FO-COING-575 listas de chequeo de carpetas de proyectos".</v>
      </c>
      <c r="W12" s="47" t="str">
        <f t="shared" ref="W12:W75" si="1">IF(OR(X12="Preventivo",X12="Detectivo"),"Probabilidad",IF(X12="Correctivo","Impacto",""))</f>
        <v>Probabilidad</v>
      </c>
      <c r="X12" s="136" t="s">
        <v>73</v>
      </c>
      <c r="Y12" s="136" t="s">
        <v>54</v>
      </c>
      <c r="Z12" s="48" t="str">
        <f t="shared" ref="Z12" si="2">IF(AND(X12="Preventivo",Y12="Automático"),"50%",IF(AND(X12="Preventivo",Y12="Manual"),"40%",IF(AND(X12="Detectivo",Y12="Automático"),"40%",IF(AND(X12="Detectivo",Y12="Manual"),"30%",IF(AND(X12="Correctivo",Y12="Automático"),"35%",IF(AND(X12="Correctivo",Y12="Manual"),"25%",""))))))</f>
        <v>30%</v>
      </c>
      <c r="AA12" s="139" t="s">
        <v>55</v>
      </c>
      <c r="AB12" s="139" t="s">
        <v>56</v>
      </c>
      <c r="AC12" s="139" t="s">
        <v>57</v>
      </c>
      <c r="AD12" s="49">
        <f>IFERROR(IF(AND(W11="Probabilidad",W12="Probabilidad"),(AF11-(+AF11*Z12)),IF(W12="Probabilidad",(L11-(+L11*Z12)),IF(W12="Impacto",AF11,""))),"")</f>
        <v>0.29399999999999998</v>
      </c>
      <c r="AE12" s="224"/>
      <c r="AF12" s="50">
        <f t="shared" ref="AF12" si="3">+AD12</f>
        <v>0.29399999999999998</v>
      </c>
      <c r="AG12" s="224"/>
      <c r="AH12" s="50">
        <f>IFERROR(IF(AND(W11="Impacto",W12="Impacto"),(AH11-(+AH11*Z12)),IF(W12="Impacto",(P11-(+P11*Z12)),IF(W12="Probabilidad",AH11,""))),"")</f>
        <v>0.6</v>
      </c>
      <c r="AI12" s="226"/>
      <c r="AJ12" s="228"/>
      <c r="AK12" s="4"/>
      <c r="AL12" s="130"/>
      <c r="AM12" s="134"/>
      <c r="AN12" s="134"/>
      <c r="AO12" s="219"/>
      <c r="AP12" s="345"/>
      <c r="AQ12" s="336"/>
      <c r="AR12" s="336"/>
      <c r="AS12" s="350"/>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4"/>
      <c r="N13" s="304"/>
      <c r="O13" s="310"/>
      <c r="P13" s="306"/>
      <c r="Q13" s="312"/>
      <c r="R13" s="137" t="s">
        <v>98</v>
      </c>
      <c r="S13" s="131" t="s">
        <v>1419</v>
      </c>
      <c r="T13" s="131" t="s">
        <v>1423</v>
      </c>
      <c r="U13" s="131" t="s">
        <v>1424</v>
      </c>
      <c r="V13" s="135" t="str">
        <f t="shared" si="0"/>
        <v>El Oficial de Proyectos de Consolidación  verifica mensualmente las actividades realizadas por los profesionales de acuerdo con el Procedimiento "P-COING-216 Revisión y Verificación a Proyectos de Consolidación", con el fin de realizar seguimiento evitando que la información del proyecto sea errónea y genere desinformación del estado real de las obras de consolidación, en caso de no cumplir con las actividades se debe informar al jefe inmediato para corregir la información, dejando como evidencia de la verificación el "Informe de seguimiento mensual (asesor técnico)."</v>
      </c>
      <c r="W13" s="47" t="str">
        <f t="shared" si="1"/>
        <v>Probabilidad</v>
      </c>
      <c r="X13" s="136" t="s">
        <v>73</v>
      </c>
      <c r="Y13" s="136" t="s">
        <v>54</v>
      </c>
      <c r="Z13" s="48" t="str">
        <f>IF(AND(X13="Preventivo",Y13="Automático"),"50%",IF(AND(X13="Preventivo",Y13="Manual"),"40%",IF(AND(X13="Detectivo",Y13="Automático"),"40%",IF(AND(X13="Detectivo",Y13="Manual"),"30%",IF(AND(X13="Correctivo",Y13="Automático"),"35%",IF(AND(X13="Correctivo",Y13="Manual"),"25%",""))))))</f>
        <v>30%</v>
      </c>
      <c r="AA13" s="139" t="s">
        <v>55</v>
      </c>
      <c r="AB13" s="139" t="s">
        <v>56</v>
      </c>
      <c r="AC13" s="139" t="s">
        <v>57</v>
      </c>
      <c r="AD13" s="49">
        <f>IFERROR(IF(AND(W11="Probabilidad",W12="Probabilidad",W13="Probabilidad"),(AF12-(+AF12*Z13)),IF(W13="Probabilidad",(L11-(+L11*Z13)),IF(W13="Impacto",AF12,""))),"")</f>
        <v>0.20579999999999998</v>
      </c>
      <c r="AE13" s="224"/>
      <c r="AF13" s="50">
        <f>+AD13</f>
        <v>0.20579999999999998</v>
      </c>
      <c r="AG13" s="224"/>
      <c r="AH13" s="50">
        <f>IFERROR(IF(AND(W11="Impacto",W12="Impacto",W13="Impacto"),(AH12-(+AH12*Z13)),IF(W13="Impacto",(P11-(+P11*Z13)),IF(W13="Probabilidad",AH12,""))),"")</f>
        <v>0.6</v>
      </c>
      <c r="AI13" s="226"/>
      <c r="AJ13" s="228"/>
      <c r="AK13" s="4"/>
      <c r="AL13" s="130"/>
      <c r="AM13" s="134"/>
      <c r="AN13" s="52"/>
      <c r="AO13" s="219"/>
      <c r="AP13" s="345"/>
      <c r="AQ13" s="336"/>
      <c r="AR13" s="336"/>
      <c r="AS13" s="350"/>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130" t="s">
        <v>99</v>
      </c>
      <c r="S14" s="134" t="s">
        <v>1425</v>
      </c>
      <c r="T14" s="134" t="s">
        <v>1426</v>
      </c>
      <c r="U14" s="134" t="s">
        <v>2012</v>
      </c>
      <c r="V14" s="135" t="str">
        <f t="shared" si="0"/>
        <v>El Oficial de Proyectos de Consolidación verifica trimestralmente  la asistencia a los comités (técnicos u operativos) y reuniones de los diferentes proyectos de consolidación de acuerdo con el Procedimiento "P-COING-216 Revisión y Verificación a Proyectos de Consolidación", con el fin de hacer el seguimiento a los compromisos adquiridos y  corroborar la información del avance de obra, en caso de no cumplir con los compromisos se debe informar al jefe inmediato con el fin de realizar las correcciones, dejando como evidencia de la verificación las "actas de comité o actas de reunión."</v>
      </c>
      <c r="W14" s="47" t="str">
        <f t="shared" si="1"/>
        <v>Probabilidad</v>
      </c>
      <c r="X14" s="136" t="s">
        <v>73</v>
      </c>
      <c r="Y14" s="136" t="s">
        <v>54</v>
      </c>
      <c r="Z14" s="48" t="str">
        <f t="shared" ref="Z14" si="4">IF(AND(X14="Preventivo",Y14="Automático"),"50%",IF(AND(X14="Preventivo",Y14="Manual"),"40%",IF(AND(X14="Detectivo",Y14="Automático"),"40%",IF(AND(X14="Detectivo",Y14="Manual"),"30%",IF(AND(X14="Correctivo",Y14="Automático"),"35%",IF(AND(X14="Correctivo",Y14="Manual"),"25%",""))))))</f>
        <v>30%</v>
      </c>
      <c r="AA14" s="136" t="s">
        <v>55</v>
      </c>
      <c r="AB14" s="136" t="s">
        <v>56</v>
      </c>
      <c r="AC14" s="136" t="s">
        <v>57</v>
      </c>
      <c r="AD14" s="49">
        <f>IFERROR(IF(AND(W11="Probabilidad",W12="Probabilidad",W13="Probabilidad",W14="Probabilidad"),(AF13-(+AF13*Z14)),IF(W14="Probabilidad",(L11-(+L11*Z14)),IF(W14="Impacto",AF13,""))),"")</f>
        <v>0.14405999999999999</v>
      </c>
      <c r="AE14" s="224"/>
      <c r="AF14" s="50">
        <f t="shared" ref="AF14:AF21" si="5">+AD14</f>
        <v>0.14405999999999999</v>
      </c>
      <c r="AG14" s="224"/>
      <c r="AH14" s="50">
        <f>IFERROR(IF(AND(W13="Impacto",W14="Impacto"),(AH13-(+AH13*Z14)),IF(W14="Impacto",(P11-(+P11*Z14)),IF(W14="Probabilidad",AH13,""))),"")</f>
        <v>0.6</v>
      </c>
      <c r="AI14" s="226"/>
      <c r="AJ14" s="228"/>
      <c r="AK14" s="4"/>
      <c r="AL14" s="130"/>
      <c r="AM14" s="134"/>
      <c r="AN14" s="52"/>
      <c r="AO14" s="219"/>
      <c r="AP14" s="345"/>
      <c r="AQ14" s="336"/>
      <c r="AR14" s="336"/>
      <c r="AS14" s="350"/>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30"/>
      <c r="AM15" s="134"/>
      <c r="AN15" s="52"/>
      <c r="AO15" s="219"/>
      <c r="AP15" s="345"/>
      <c r="AQ15" s="336"/>
      <c r="AR15" s="336"/>
      <c r="AS15" s="350"/>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30"/>
      <c r="AM16" s="134"/>
      <c r="AN16" s="52"/>
      <c r="AO16" s="219"/>
      <c r="AP16" s="345"/>
      <c r="AQ16" s="336"/>
      <c r="AR16" s="336"/>
      <c r="AS16" s="350"/>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30"/>
      <c r="AM17" s="134"/>
      <c r="AN17" s="52"/>
      <c r="AO17" s="219"/>
      <c r="AP17" s="346"/>
      <c r="AQ17" s="336"/>
      <c r="AR17" s="336"/>
      <c r="AS17" s="350"/>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80</v>
      </c>
      <c r="D18" s="220" t="s">
        <v>340</v>
      </c>
      <c r="E18" s="229" t="s">
        <v>379</v>
      </c>
      <c r="F18" s="230" t="s">
        <v>1427</v>
      </c>
      <c r="G18" s="230" t="s">
        <v>1428</v>
      </c>
      <c r="H18" s="231" t="str">
        <f t="shared" ref="H18" si="6">+CONCATENATE(E18," ",F18," ",G18)</f>
        <v>Posibilidad de afectación económica y reputacional por corrupción al perder o usar inadecuadamente los elementos, herramientas, materiales y/o suministros destinados para la ejecución de las obras por parte de los Batallones, a causa de buscar un beneficio propio o de terceros.</v>
      </c>
      <c r="I18" s="232" t="s">
        <v>341</v>
      </c>
      <c r="J18" s="219">
        <v>60</v>
      </c>
      <c r="K18" s="310" t="str">
        <f>IF(J18&lt;=0,"",IF(J18&lt;=3,"Muy Baja",IF(J18&lt;=34,"Baja",IF(J18&lt;=600,"Media",IF(J18&lt;=6000,"Alta","Muy Alta")))))</f>
        <v>Media</v>
      </c>
      <c r="L18" s="306">
        <f>IF(K18="","",IF(K18="Muy Baja",0.2,IF(K18="Baja",0.4,IF(K18="Media",0.6,IF(K18="Alta",0.8,IF(K18="Muy Alta",1,))))))</f>
        <v>0.6</v>
      </c>
      <c r="M18" s="304" t="s">
        <v>326</v>
      </c>
      <c r="N18" s="304" t="str">
        <f>IF(NOT(ISERROR(MATCH(M18,'[49]Tabla Impacto'!$B$222:$B$224,0))),'[49]Tabla Impacto'!$F$224,M18)</f>
        <v xml:space="preserve">     Entre 100 y 500 SMLMV </v>
      </c>
      <c r="O18" s="310" t="str">
        <f>IF(OR(N18='[49]Tabla Impacto'!$C$12,N18='[49]Tabla Impacto'!$D$12),"Leve",IF(OR(N18='[49]Tabla Impacto'!$C$13,N18='[49]Tabla Impacto'!$D$13),"Menor",IF(OR(N18='[49]Tabla Impacto'!$C$14,N18='[49]Tabla Impacto'!$D$14),"Moderado",IF(OR(N18='[49]Tabla Impacto'!$C$15,N18='[49]Tabla Impacto'!$D$15),"Mayor",IF(OR(N18='[49]Tabla Impacto'!$C$16,N18='[49]Tabla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30" t="s">
        <v>94</v>
      </c>
      <c r="S18" s="130" t="s">
        <v>1429</v>
      </c>
      <c r="T18" s="131" t="s">
        <v>1430</v>
      </c>
      <c r="U18" s="131" t="s">
        <v>1431</v>
      </c>
      <c r="V18" s="135" t="str">
        <f>+CONCATENATE(S18," ",T18," ",U18)</f>
        <v>El Jefe de la sección técnica (BICON50 - BICON51 - BICON52) verifica mensualmente, la documentación del material de repuestos, grasas y lubricantes  que ingresan al almacén de acuerdo lo contrado bajo el plan de necesidades y  a las Misiones particulares descritas en la Directiva Permanente "Proyectos de Consolidación", con el propósito de realizar seguimiento y control a los activos destinados para las activides de obra, evitando perdidas de material y retrasos de obra, en caso de presentar novedades con los suministros ingresados en el almacen se debe elaborar un informe al Comando Superior, dejando como evidencia de la verificación la "entrada y salida del bien del almacén y su respectiva acta de recibo a satisfacción."</v>
      </c>
      <c r="W18" s="47" t="str">
        <f t="shared" si="1"/>
        <v>Probabilidad</v>
      </c>
      <c r="X18" s="136" t="s">
        <v>73</v>
      </c>
      <c r="Y18" s="136" t="s">
        <v>54</v>
      </c>
      <c r="Z18" s="48" t="str">
        <f>IF(AND(X18="Preventivo",Y18="Automático"),"50%",IF(AND(X18="Preventivo",Y18="Manual"),"40%",IF(AND(X18="Detectivo",Y18="Automático"),"40%",IF(AND(X18="Detectivo",Y18="Manual"),"30%",IF(AND(X18="Correctivo",Y18="Automático"),"35%",IF(AND(X18="Correctivo",Y18="Manual"),"25%",""))))))</f>
        <v>30%</v>
      </c>
      <c r="AA18" s="136" t="s">
        <v>55</v>
      </c>
      <c r="AB18" s="136" t="s">
        <v>56</v>
      </c>
      <c r="AC18" s="136" t="s">
        <v>57</v>
      </c>
      <c r="AD18" s="49">
        <f>IFERROR(IF(W18="Probabilidad",(L18-(+L18*Z18)),IF(W18="Impacto",L18,"")),"")</f>
        <v>0.42</v>
      </c>
      <c r="AE18" s="224" t="str">
        <f>IFERROR(LOOKUP(LOOKUP(2,1/(AD18:AD24&lt;&gt;""),AD18:AD24),'[49]Opciones Tratamiento'!$I$2:$I$6,'[49]Opciones Tratamiento'!$J$2:$J$6),"")</f>
        <v>Muy Baja</v>
      </c>
      <c r="AF18" s="48">
        <f t="shared" si="5"/>
        <v>0.42</v>
      </c>
      <c r="AG18" s="224" t="str">
        <f>IFERROR(LOOKUP(LOOKUP(2,1/(AH18:AH24&lt;&gt;""),AH18:AH24),'[49]Opciones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c r="AK18" s="4"/>
      <c r="AL18" s="130" t="s">
        <v>177</v>
      </c>
      <c r="AM18" s="132" t="s">
        <v>1432</v>
      </c>
      <c r="AN18" s="132" t="s">
        <v>253</v>
      </c>
      <c r="AO18" s="219" t="s">
        <v>59</v>
      </c>
      <c r="AP18" s="344"/>
      <c r="AQ18" s="347" t="s">
        <v>254</v>
      </c>
      <c r="AR18" s="347"/>
      <c r="AS18" s="34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130" t="s">
        <v>96</v>
      </c>
      <c r="S19" s="131" t="s">
        <v>1429</v>
      </c>
      <c r="T19" s="131" t="s">
        <v>255</v>
      </c>
      <c r="U19" s="131" t="s">
        <v>1433</v>
      </c>
      <c r="V19" s="135" t="str">
        <f>+CONCATENATE(S19," ",T19," ",U19)</f>
        <v>El Jefe de la sección técnica (BICON50 - BICON51 - BICON52) verifica mensualmente el acta de confrontación de cargos del almacén de acuerdo al Procedimiento "P-COING-216 Revisión y Verificación a Proyectos de Consolidación", con el fin de corroborar que no se presente el uso indebido de los mismos, en caso de presentar novedades con los suministros del almacen se debe elaborar una visita téncina y verificar la entrada y salida de los materiales de construcción, dejando como evidencia de la verificación el "Kardex  de suministro y kardex de combustible  por contrato debidamente firmado por la sección técnica."</v>
      </c>
      <c r="W19" s="47" t="str">
        <f t="shared" si="1"/>
        <v>Probabilidad</v>
      </c>
      <c r="X19" s="136" t="s">
        <v>73</v>
      </c>
      <c r="Y19" s="136" t="s">
        <v>54</v>
      </c>
      <c r="Z19" s="48" t="str">
        <f t="shared" ref="Z19" si="7">IF(AND(X19="Preventivo",Y19="Automático"),"50%",IF(AND(X19="Preventivo",Y19="Manual"),"40%",IF(AND(X19="Detectivo",Y19="Automático"),"40%",IF(AND(X19="Detectivo",Y19="Manual"),"30%",IF(AND(X19="Correctivo",Y19="Automático"),"35%",IF(AND(X19="Correctivo",Y19="Manual"),"25%",""))))))</f>
        <v>30%</v>
      </c>
      <c r="AA19" s="136" t="s">
        <v>55</v>
      </c>
      <c r="AB19" s="136" t="s">
        <v>56</v>
      </c>
      <c r="AC19" s="136" t="s">
        <v>57</v>
      </c>
      <c r="AD19" s="49">
        <f>IFERROR(IF(AND(W18="Probabilidad",W19="Probabilidad"),(AF18-(+AF18*Z19)),IF(W19="Probabilidad",(L18-(+L18*Z19)),IF(W19="Impacto",AF18,""))),"")</f>
        <v>0.29399999999999998</v>
      </c>
      <c r="AE19" s="224"/>
      <c r="AF19" s="48">
        <f t="shared" si="5"/>
        <v>0.29399999999999998</v>
      </c>
      <c r="AG19" s="224"/>
      <c r="AH19" s="50">
        <f>IFERROR(IF(AND(W18="Impacto",W19="Impacto"),(AH18-(+AH18*Z19)),IF(W19="Impacto",(P18-(+P18*Z19)),IF(W19="Probabilidad",AH18,""))),"")</f>
        <v>0.8</v>
      </c>
      <c r="AI19" s="226"/>
      <c r="AJ19" s="228"/>
      <c r="AK19" s="4"/>
      <c r="AL19" s="130"/>
      <c r="AM19" s="134"/>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4"/>
      <c r="N20" s="304"/>
      <c r="O20" s="310"/>
      <c r="P20" s="306"/>
      <c r="Q20" s="312"/>
      <c r="R20" s="130" t="s">
        <v>98</v>
      </c>
      <c r="S20" s="130" t="s">
        <v>1429</v>
      </c>
      <c r="T20" s="131" t="s">
        <v>1434</v>
      </c>
      <c r="U20" s="131" t="s">
        <v>1435</v>
      </c>
      <c r="V20" s="135" t="str">
        <f t="shared" ref="V20:V24" si="8">+CONCATENATE(S20," ",T20," ",U20)</f>
        <v>El Jefe de la sección técnica (BICON50 - BICON51 - BICON52) verifica mensualmente el consumo del combustible empleado en las distintas actividades de obra, sostenimiento y supervisión de acuerdo a las Misiones particulares descritas en la Directiva Permanente "Proyectos de Consolidación",  con el fin de ejercer un control efectivio del consumo de combustible con relacción a los equipos empleados en el proyecto, en caso de presentarse novedades con el combustible debe informar al Comando Superior, dejando como evidencia de la verificación el "formato FO-COING-987 Informe mensual."</v>
      </c>
      <c r="W20" s="47" t="str">
        <f t="shared" si="1"/>
        <v>Probabilidad</v>
      </c>
      <c r="X20" s="136" t="s">
        <v>73</v>
      </c>
      <c r="Y20" s="136" t="s">
        <v>54</v>
      </c>
      <c r="Z20" s="48" t="str">
        <f>IF(AND(X20="Preventivo",Y20="Automático"),"50%",IF(AND(X20="Preventivo",Y20="Manual"),"40%",IF(AND(X20="Detectivo",Y20="Automático"),"40%",IF(AND(X20="Detectivo",Y20="Manual"),"30%",IF(AND(X20="Correctivo",Y20="Automático"),"35%",IF(AND(X20="Correctivo",Y20="Manual"),"25%",""))))))</f>
        <v>30%</v>
      </c>
      <c r="AA20" s="136" t="s">
        <v>55</v>
      </c>
      <c r="AB20" s="136" t="s">
        <v>56</v>
      </c>
      <c r="AC20" s="136" t="s">
        <v>57</v>
      </c>
      <c r="AD20" s="49">
        <f t="shared" ref="AD20:AD24" si="9">IFERROR(IF(AND(W19="Probabilidad",W20="Probabilidad"),(AF19-(+AF19*Z20)),IF(W20="Probabilidad",(L19-(+L19*Z20)),IF(W20="Impacto",AF19,""))),"")</f>
        <v>0.20579999999999998</v>
      </c>
      <c r="AE20" s="224"/>
      <c r="AF20" s="48">
        <f t="shared" si="5"/>
        <v>0.20579999999999998</v>
      </c>
      <c r="AG20" s="224"/>
      <c r="AH20" s="50">
        <f>IFERROR(IF(AND(W18="Impacto",W19="Impacto",W20="Impacto"),(AH19-(+AH19*Z20)),IF(W20="Impacto",(P18-(+P18*Z20)),IF(W20="Probabilidad",AH19,""))),"")</f>
        <v>0.8</v>
      </c>
      <c r="AI20" s="226"/>
      <c r="AJ20" s="228"/>
      <c r="AK20" s="4"/>
      <c r="AL20" s="130"/>
      <c r="AM20" s="134"/>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130"/>
      <c r="S21" s="52"/>
      <c r="T21" s="52"/>
      <c r="U21" s="52"/>
      <c r="V21" s="135" t="str">
        <f t="shared" si="8"/>
        <v xml:space="preserve">  </v>
      </c>
      <c r="W21" s="47" t="str">
        <f t="shared" si="1"/>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9"/>
        <v/>
      </c>
      <c r="AE21" s="224"/>
      <c r="AF21" s="48" t="str">
        <f t="shared" si="5"/>
        <v/>
      </c>
      <c r="AG21" s="224"/>
      <c r="AH21" s="50" t="str">
        <f>IFERROR(IF(AND(W20="Impacto",W21="Impacto"),(AH20-(+AH20*Z21)),IF(W21="Impacto",(P18-(+P18*Z21)),IF(W21="Probabilidad",AH20,""))),"")</f>
        <v/>
      </c>
      <c r="AI21" s="226"/>
      <c r="AJ21" s="228"/>
      <c r="AK21" s="4"/>
      <c r="AL21" s="130"/>
      <c r="AM21" s="134"/>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130"/>
      <c r="S22" s="52"/>
      <c r="T22" s="52"/>
      <c r="U22" s="52"/>
      <c r="V22" s="135" t="str">
        <f t="shared" si="8"/>
        <v xml:space="preserve">  </v>
      </c>
      <c r="W22" s="47" t="str">
        <f t="shared" si="1"/>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9"/>
        <v/>
      </c>
      <c r="AE22" s="224"/>
      <c r="AF22" s="48" t="str">
        <f>+AD22</f>
        <v/>
      </c>
      <c r="AG22" s="224"/>
      <c r="AH22" s="50" t="str">
        <f>IFERROR(IF(AND(W21="Impacto",W22="Impacto"),(AH21-(+AH21*Z22)),IF(W22="Impacto",(P18-(+P18*Z22)),IF(W22="Probabilidad",AH21,""))),"")</f>
        <v/>
      </c>
      <c r="AI22" s="226"/>
      <c r="AJ22" s="228"/>
      <c r="AK22" s="4"/>
      <c r="AL22" s="130"/>
      <c r="AM22" s="134"/>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130"/>
      <c r="S23" s="52"/>
      <c r="T23" s="52"/>
      <c r="U23" s="52"/>
      <c r="V23" s="135" t="str">
        <f t="shared" si="8"/>
        <v xml:space="preserve">  </v>
      </c>
      <c r="W23" s="47" t="str">
        <f t="shared" si="1"/>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9"/>
        <v/>
      </c>
      <c r="AE23" s="224"/>
      <c r="AF23" s="48" t="str">
        <f>+AD23</f>
        <v/>
      </c>
      <c r="AG23" s="224"/>
      <c r="AH23" s="50" t="str">
        <f>IFERROR(IF(AND(W21="Impacto",W22="Impacto",W23="Impacto"),(AH22-(+AH22*Z23)),IF(W23="Impacto",(P18-(+P18*Z23)),IF(W23="Probabilidad",AH22,""))),"")</f>
        <v/>
      </c>
      <c r="AI23" s="226"/>
      <c r="AJ23" s="228"/>
      <c r="AK23" s="4"/>
      <c r="AL23" s="130"/>
      <c r="AM23" s="134"/>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130"/>
      <c r="S24" s="52"/>
      <c r="T24" s="52"/>
      <c r="U24" s="52"/>
      <c r="V24" s="135" t="str">
        <f t="shared" si="8"/>
        <v xml:space="preserve">  </v>
      </c>
      <c r="W24" s="47" t="str">
        <f t="shared" si="1"/>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9"/>
        <v/>
      </c>
      <c r="AE24" s="224"/>
      <c r="AF24" s="48" t="str">
        <f>+AD24</f>
        <v/>
      </c>
      <c r="AG24" s="224"/>
      <c r="AH24" s="50" t="str">
        <f>IFERROR(IF(AND(W21="Impacto",W22="Impacto",W23="Impacto",W24="Impacto"),(AH23-(+AH23*Z24)),IF(W24="Impacto",(P18-(+P18*Z24)),IF(W24="Probabilidad",AH23,""))),"")</f>
        <v/>
      </c>
      <c r="AI24" s="226"/>
      <c r="AJ24" s="228"/>
      <c r="AK24" s="4"/>
      <c r="AL24" s="130"/>
      <c r="AM24" s="134"/>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tr">
        <f t="shared" ref="H25" si="11">+CONCATENATE(E25," ",F25," ",G25)</f>
        <v xml:space="preserve">  </v>
      </c>
      <c r="I25" s="232"/>
      <c r="J25" s="219"/>
      <c r="K25" s="310" t="str">
        <f>IF(J25&lt;=0,"",IF(J25&lt;=3,"Muy Baja",IF(J25&lt;=34,"Baja",IF(J25&lt;=600,"Media",IF(J25&lt;=6000,"Alta","Muy Alta")))))</f>
        <v/>
      </c>
      <c r="L25" s="306" t="str">
        <f>IF(K25="","",IF(K25="Muy Baja",0.2,IF(K25="Baja",0.4,IF(K25="Media",0.6,IF(K25="Alta",0.8,IF(K25="Muy Alta",1,))))))</f>
        <v/>
      </c>
      <c r="M25" s="304"/>
      <c r="N25" s="304">
        <f>IF(NOT(ISERROR(MATCH(M25,'[49]Tabla Impacto'!$B$222:$B$224,0))),'[49]Tabla Impacto'!$F$224,M25)</f>
        <v>0</v>
      </c>
      <c r="O25" s="310" t="str">
        <f>IF(OR(N25='[49]Tabla Impacto'!$C$12,N25='[49]Tabla Impacto'!$D$12),"Leve",IF(OR(N25='[49]Tabla Impacto'!$C$13,N25='[49]Tabla Impacto'!$D$13),"Menor",IF(OR(N25='[49]Tabla Impacto'!$C$14,N25='[49]Tabla Impacto'!$D$14),"Moderado",IF(OR(N25='[49]Tabla Impacto'!$C$15,N25='[49]Tabla Impacto'!$D$15),"Mayor",IF(OR(N25='[49]Tabla Impacto'!$C$16,N25='[49]Tabla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137"/>
      <c r="S25" s="132"/>
      <c r="T25" s="132"/>
      <c r="U25" s="132"/>
      <c r="V25" s="135" t="str">
        <f>+CONCATENATE(S25," ",T25," ",U25)</f>
        <v xml:space="preserve">  </v>
      </c>
      <c r="W25" s="47" t="str">
        <f t="shared" si="1"/>
        <v/>
      </c>
      <c r="X25" s="136"/>
      <c r="Y25" s="136"/>
      <c r="Z25" s="48" t="str">
        <f>IF(AND(X25="Preventivo",Y25="Automático"),"50%",IF(AND(X25="Preventivo",Y25="Manual"),"40%",IF(AND(X25="Detectivo",Y25="Automático"),"40%",IF(AND(X25="Detectivo",Y25="Manual"),"30%",IF(AND(X25="Correctivo",Y25="Automático"),"35%",IF(AND(X25="Correctivo",Y25="Manual"),"25%",""))))))</f>
        <v/>
      </c>
      <c r="AA25" s="136"/>
      <c r="AB25" s="136"/>
      <c r="AC25" s="136"/>
      <c r="AD25" s="49" t="str">
        <f>IFERROR(IF(W25="Probabilidad",(L25-(+L25*Z25)),IF(W25="Impacto",L25,"")),"")</f>
        <v/>
      </c>
      <c r="AE25" s="224" t="str">
        <f>IFERROR(LOOKUP(LOOKUP(2,1/(AD25:AD31&lt;&gt;""),AD25:AD31),'[49]Opciones Tratamiento'!$I$2:$I$6,'[49]Opciones Tratamiento'!$J$2:$J$6),"")</f>
        <v/>
      </c>
      <c r="AF25" s="48" t="str">
        <f>+AD25</f>
        <v/>
      </c>
      <c r="AG25" s="224" t="str">
        <f>IFERROR(LOOKUP(LOOKUP(2,1/(AH25:AH31&lt;&gt;""),AH25:AH31),'[49]Opciones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4"/>
      <c r="AL25" s="130"/>
      <c r="AM25" s="132"/>
      <c r="AN25" s="132"/>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4"/>
      <c r="N26" s="304"/>
      <c r="O26" s="310"/>
      <c r="P26" s="306"/>
      <c r="Q26" s="312"/>
      <c r="R26" s="130"/>
      <c r="S26" s="131"/>
      <c r="T26" s="131"/>
      <c r="U26" s="131"/>
      <c r="V26" s="135" t="str">
        <f>+CONCATENATE(S26," ",T26," ",U26)</f>
        <v xml:space="preserve">  </v>
      </c>
      <c r="W26" s="47" t="str">
        <f t="shared" si="1"/>
        <v/>
      </c>
      <c r="X26" s="136"/>
      <c r="Y26" s="136"/>
      <c r="Z26" s="48" t="str">
        <f t="shared" ref="Z26" si="12">IF(AND(X26="Preventivo",Y26="Automático"),"50%",IF(AND(X26="Preventivo",Y26="Manual"),"40%",IF(AND(X26="Detectivo",Y26="Automático"),"40%",IF(AND(X26="Detectivo",Y26="Manual"),"30%",IF(AND(X26="Correctivo",Y26="Automático"),"35%",IF(AND(X26="Correctivo",Y26="Manual"),"25%",""))))))</f>
        <v/>
      </c>
      <c r="AA26" s="136"/>
      <c r="AB26" s="136"/>
      <c r="AC26" s="136"/>
      <c r="AD26" s="49" t="str">
        <f>IFERROR(IF(AND(W25="Probabilidad",W26="Probabilidad"),(AF25-(+AF25*Z26)),IF(W26="Probabilidad",(L25-(+L25*Z26)),IF(W26="Impacto",AF25,""))),"")</f>
        <v/>
      </c>
      <c r="AE26" s="224"/>
      <c r="AF26" s="48" t="str">
        <f t="shared" ref="AF26" si="13">+AD26</f>
        <v/>
      </c>
      <c r="AG26" s="224"/>
      <c r="AH26" s="50" t="str">
        <f>IFERROR(IF(AND(W25="Impacto",W26="Impacto"),(AH25-(+AH25*Z26)),IF(W26="Impacto",(P25-(+P25*Z26)),IF(W26="Probabilidad",AH25,""))),"")</f>
        <v/>
      </c>
      <c r="AI26" s="226"/>
      <c r="AJ26" s="228"/>
      <c r="AK26" s="4"/>
      <c r="AL26" s="130"/>
      <c r="AM26" s="134"/>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4"/>
      <c r="N27" s="304"/>
      <c r="O27" s="310"/>
      <c r="P27" s="306"/>
      <c r="Q27" s="312"/>
      <c r="R27" s="130"/>
      <c r="S27" s="131"/>
      <c r="T27" s="131"/>
      <c r="U27" s="131"/>
      <c r="V27" s="135" t="str">
        <f t="shared" ref="V27:V31" si="14">+CONCATENATE(S27," ",T27," ",U27)</f>
        <v xml:space="preserve">  </v>
      </c>
      <c r="W27" s="47" t="str">
        <f t="shared" si="1"/>
        <v/>
      </c>
      <c r="X27" s="136"/>
      <c r="Y27" s="136"/>
      <c r="Z27" s="48" t="str">
        <f>IF(AND(X27="Preventivo",Y27="Automático"),"50%",IF(AND(X27="Preventivo",Y27="Manual"),"40%",IF(AND(X27="Detectivo",Y27="Automático"),"40%",IF(AND(X27="Detectivo",Y27="Manual"),"30%",IF(AND(X27="Correctivo",Y27="Automático"),"35%",IF(AND(X27="Correctivo",Y27="Manual"),"25%",""))))))</f>
        <v/>
      </c>
      <c r="AA27" s="136"/>
      <c r="AB27" s="136"/>
      <c r="AC27" s="136"/>
      <c r="AD27" s="49" t="str">
        <f t="shared" ref="AD27:AD31" si="15">IFERROR(IF(AND(W26="Probabilidad",W27="Probabilidad"),(AF26-(+AF26*Z27)),IF(W27="Probabilidad",(L26-(+L26*Z27)),IF(W27="Impacto",AF26,""))),"")</f>
        <v/>
      </c>
      <c r="AE27" s="224"/>
      <c r="AF27" s="48" t="str">
        <f>+AD27</f>
        <v/>
      </c>
      <c r="AG27" s="224"/>
      <c r="AH27" s="50" t="str">
        <f>IFERROR(IF(AND(W25="Impacto",W26="Impacto",W27="Impacto"),(AH26-(+AH26*Z27)),IF(W27="Impacto",(P25-(+P25*Z27)),IF(W27="Probabilidad",AH26,""))),"")</f>
        <v/>
      </c>
      <c r="AI27" s="226"/>
      <c r="AJ27" s="228"/>
      <c r="AK27" s="4"/>
      <c r="AL27" s="130"/>
      <c r="AM27" s="134"/>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130"/>
      <c r="S28" s="52"/>
      <c r="T28" s="52"/>
      <c r="U28" s="52"/>
      <c r="V28" s="135" t="str">
        <f t="shared" si="14"/>
        <v xml:space="preserve">  </v>
      </c>
      <c r="W28" s="47" t="str">
        <f t="shared" si="1"/>
        <v/>
      </c>
      <c r="X28" s="136"/>
      <c r="Y28" s="136"/>
      <c r="Z28" s="48" t="str">
        <f t="shared" ref="Z28" si="16">IF(AND(X28="Preventivo",Y28="Automático"),"50%",IF(AND(X28="Preventivo",Y28="Manual"),"40%",IF(AND(X28="Detectivo",Y28="Automático"),"40%",IF(AND(X28="Detectivo",Y28="Manual"),"30%",IF(AND(X28="Correctivo",Y28="Automático"),"35%",IF(AND(X28="Correctivo",Y28="Manual"),"25%",""))))))</f>
        <v/>
      </c>
      <c r="AA28" s="136"/>
      <c r="AB28" s="136"/>
      <c r="AC28" s="136"/>
      <c r="AD28" s="49" t="str">
        <f t="shared" si="15"/>
        <v/>
      </c>
      <c r="AE28" s="224"/>
      <c r="AF28" s="48" t="str">
        <f t="shared" ref="AF28" si="17">+AD28</f>
        <v/>
      </c>
      <c r="AG28" s="224"/>
      <c r="AH28" s="50" t="str">
        <f>IFERROR(IF(AND(W27="Impacto",W28="Impacto"),(AH27-(+AH27*Z28)),IF(W28="Impacto",(P25-(+P25*Z28)),IF(W28="Probabilidad",AH27,""))),"")</f>
        <v/>
      </c>
      <c r="AI28" s="226"/>
      <c r="AJ28" s="228"/>
      <c r="AK28" s="4"/>
      <c r="AL28" s="130"/>
      <c r="AM28" s="134"/>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130"/>
      <c r="S29" s="52"/>
      <c r="T29" s="52"/>
      <c r="U29" s="52"/>
      <c r="V29" s="135" t="str">
        <f t="shared" si="14"/>
        <v xml:space="preserve">  </v>
      </c>
      <c r="W29" s="47" t="str">
        <f t="shared" si="1"/>
        <v/>
      </c>
      <c r="X29" s="136"/>
      <c r="Y29" s="136"/>
      <c r="Z29" s="48" t="str">
        <f>IF(AND(X29="Preventivo",Y29="Automático"),"50%",IF(AND(X29="Preventivo",Y29="Manual"),"40%",IF(AND(X29="Detectivo",Y29="Automático"),"40%",IF(AND(X29="Detectivo",Y29="Manual"),"30%",IF(AND(X29="Correctivo",Y29="Automático"),"35%",IF(AND(X29="Correctivo",Y29="Manual"),"25%",""))))))</f>
        <v/>
      </c>
      <c r="AA29" s="136"/>
      <c r="AB29" s="136"/>
      <c r="AC29" s="136"/>
      <c r="AD29" s="49" t="str">
        <f t="shared" si="15"/>
        <v/>
      </c>
      <c r="AE29" s="224"/>
      <c r="AF29" s="48" t="str">
        <f>+AD29</f>
        <v/>
      </c>
      <c r="AG29" s="224"/>
      <c r="AH29" s="50" t="str">
        <f>IFERROR(IF(AND(W28="Impacto",W29="Impacto"),(AH28-(+AH28*Z29)),IF(W29="Impacto",(P25-(+P25*Z29)),IF(W29="Probabilidad",AH28,""))),"")</f>
        <v/>
      </c>
      <c r="AI29" s="226"/>
      <c r="AJ29" s="228"/>
      <c r="AK29" s="4"/>
      <c r="AL29" s="130"/>
      <c r="AM29" s="134"/>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130"/>
      <c r="S30" s="52"/>
      <c r="T30" s="52"/>
      <c r="U30" s="52"/>
      <c r="V30" s="135" t="str">
        <f t="shared" si="14"/>
        <v xml:space="preserve">  </v>
      </c>
      <c r="W30" s="47" t="str">
        <f t="shared" si="1"/>
        <v/>
      </c>
      <c r="X30" s="136"/>
      <c r="Y30" s="136"/>
      <c r="Z30" s="48" t="str">
        <f>IF(AND(X30="Preventivo",Y30="Automático"),"50%",IF(AND(X30="Preventivo",Y30="Manual"),"40%",IF(AND(X30="Detectivo",Y30="Automático"),"40%",IF(AND(X30="Detectivo",Y30="Manual"),"30%",IF(AND(X30="Correctivo",Y30="Automático"),"35%",IF(AND(X30="Correctivo",Y30="Manual"),"25%",""))))))</f>
        <v/>
      </c>
      <c r="AA30" s="136"/>
      <c r="AB30" s="136"/>
      <c r="AC30" s="136"/>
      <c r="AD30" s="49" t="str">
        <f t="shared" si="15"/>
        <v/>
      </c>
      <c r="AE30" s="224"/>
      <c r="AF30" s="48" t="str">
        <f>+AD30</f>
        <v/>
      </c>
      <c r="AG30" s="224"/>
      <c r="AH30" s="50" t="str">
        <f>IFERROR(IF(AND(W28="Impacto",W29="Impacto",W30="Impacto"),(AH29-(+AH29*Z30)),IF(W30="Impacto",(P25-(+P25*Z30)),IF(W30="Probabilidad",AH29,""))),"")</f>
        <v/>
      </c>
      <c r="AI30" s="226"/>
      <c r="AJ30" s="228"/>
      <c r="AK30" s="4"/>
      <c r="AL30" s="130"/>
      <c r="AM30" s="134"/>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130"/>
      <c r="S31" s="52"/>
      <c r="T31" s="52"/>
      <c r="U31" s="52"/>
      <c r="V31" s="135" t="str">
        <f t="shared" si="14"/>
        <v xml:space="preserve">  </v>
      </c>
      <c r="W31" s="47" t="str">
        <f t="shared" si="1"/>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5"/>
        <v/>
      </c>
      <c r="AE31" s="224"/>
      <c r="AF31" s="48" t="str">
        <f>+AD31</f>
        <v/>
      </c>
      <c r="AG31" s="224"/>
      <c r="AH31" s="50" t="str">
        <f>IFERROR(IF(AND(W28="Impacto",W29="Impacto",W30="Impacto",W31="Impacto"),(AH30-(+AH30*Z31)),IF(W31="Impacto",(P25-(+P25*Z31)),IF(W31="Probabilidad",AH30,""))),"")</f>
        <v/>
      </c>
      <c r="AI31" s="226"/>
      <c r="AJ31" s="228"/>
      <c r="AK31" s="4"/>
      <c r="AL31" s="130"/>
      <c r="AM31" s="134"/>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IF(NOT(ISERROR(MATCH(M32,'[49]Tabla Impacto'!$B$222:$B$224,0))),'[49]Tabla Impacto'!$F$224,M32)</f>
        <v>0</v>
      </c>
      <c r="O32" s="310" t="str">
        <f>IF(OR(N32='[49]Tabla Impacto'!$C$12,N32='[49]Tabla Impacto'!$D$12),"Leve",IF(OR(N32='[49]Tabla Impacto'!$C$13,N32='[49]Tabla Impacto'!$D$13),"Menor",IF(OR(N32='[49]Tabla Impacto'!$C$14,N32='[49]Tabla Impacto'!$D$14),"Moderado",IF(OR(N32='[49]Tabla Impacto'!$C$15,N32='[49]Tabla Impacto'!$D$15),"Mayor",IF(OR(N32='[49]Tabla Impacto'!$C$16,N32='[49]Tabla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30"/>
      <c r="S32" s="134"/>
      <c r="T32" s="52"/>
      <c r="U32" s="134"/>
      <c r="V32" s="135" t="str">
        <f>+CONCATENATE(S32," ",T32," ",U32)</f>
        <v xml:space="preserve">  </v>
      </c>
      <c r="W32" s="47" t="str">
        <f t="shared" si="1"/>
        <v>Probabilidad</v>
      </c>
      <c r="X32" s="136" t="s">
        <v>53</v>
      </c>
      <c r="Y32" s="136" t="s">
        <v>54</v>
      </c>
      <c r="Z32" s="48" t="str">
        <f>IF(AND(X32="Preventivo",Y32="Automático"),"50%",IF(AND(X32="Preventivo",Y32="Manual"),"40%",IF(AND(X32="Detectivo",Y32="Automático"),"40%",IF(AND(X32="Detectivo",Y32="Manual"),"30%",IF(AND(X32="Correctivo",Y32="Automático"),"35%",IF(AND(X32="Correctivo",Y32="Manual"),"25%",""))))))</f>
        <v>40%</v>
      </c>
      <c r="AA32" s="136"/>
      <c r="AB32" s="136"/>
      <c r="AC32" s="136"/>
      <c r="AD32" s="49" t="str">
        <f>IFERROR(IF(W32="Probabilidad",(L32-(+L32*Z32)),IF(W32="Impacto",L32,"")),"")</f>
        <v/>
      </c>
      <c r="AE32" s="224" t="str">
        <f>IFERROR(LOOKUP(LOOKUP(2,1/(AD32:AD38&lt;&gt;""),AD32:AD38),'[49]Opciones Tratamiento'!$I$2:$I$6,'[49]Opciones Tratamiento'!$J$2:$J$6),"")</f>
        <v/>
      </c>
      <c r="AF32" s="48" t="str">
        <f>+AD32</f>
        <v/>
      </c>
      <c r="AG32" s="224" t="str">
        <f>IFERROR(LOOKUP(LOOKUP(2,1/(AH32:AH38&lt;&gt;""),AH32:AH38),'[49]Opciones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30"/>
      <c r="AM32" s="134"/>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4"/>
      <c r="N33" s="304"/>
      <c r="O33" s="310"/>
      <c r="P33" s="306"/>
      <c r="Q33" s="312"/>
      <c r="R33" s="130"/>
      <c r="S33" s="52"/>
      <c r="T33" s="52"/>
      <c r="U33" s="52"/>
      <c r="V33" s="135" t="str">
        <f>+CONCATENATE(S33," ",T33," ",U33)</f>
        <v xml:space="preserve">  </v>
      </c>
      <c r="W33" s="47" t="str">
        <f t="shared" si="1"/>
        <v>Probabilidad</v>
      </c>
      <c r="X33" s="136" t="s">
        <v>53</v>
      </c>
      <c r="Y33" s="136" t="s">
        <v>54</v>
      </c>
      <c r="Z33" s="48" t="str">
        <f t="shared" ref="Z33" si="19">IF(AND(X33="Preventivo",Y33="Automático"),"50%",IF(AND(X33="Preventivo",Y33="Manual"),"40%",IF(AND(X33="Detectivo",Y33="Automático"),"40%",IF(AND(X33="Detectivo",Y33="Manual"),"30%",IF(AND(X33="Correctivo",Y33="Automático"),"35%",IF(AND(X33="Correctivo",Y33="Manual"),"25%",""))))))</f>
        <v>40%</v>
      </c>
      <c r="AA33" s="136"/>
      <c r="AB33" s="136"/>
      <c r="AC33" s="136"/>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130"/>
      <c r="AM33" s="134"/>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4"/>
      <c r="N34" s="304"/>
      <c r="O34" s="310"/>
      <c r="P34" s="306"/>
      <c r="Q34" s="312"/>
      <c r="R34" s="130"/>
      <c r="S34" s="52"/>
      <c r="T34" s="52"/>
      <c r="U34" s="52"/>
      <c r="V34" s="135" t="str">
        <f t="shared" ref="V34:V38" si="21">+CONCATENATE(S34," ",T34," ",U34)</f>
        <v xml:space="preserve">  </v>
      </c>
      <c r="W34" s="47" t="str">
        <f t="shared" si="1"/>
        <v>Probabilidad</v>
      </c>
      <c r="X34" s="136" t="s">
        <v>53</v>
      </c>
      <c r="Y34" s="136" t="s">
        <v>54</v>
      </c>
      <c r="Z34" s="48" t="str">
        <f>IF(AND(X34="Preventivo",Y34="Automático"),"50%",IF(AND(X34="Preventivo",Y34="Manual"),"40%",IF(AND(X34="Detectivo",Y34="Automático"),"40%",IF(AND(X34="Detectivo",Y34="Manual"),"30%",IF(AND(X34="Correctivo",Y34="Automático"),"35%",IF(AND(X34="Correctivo",Y34="Manual"),"25%",""))))))</f>
        <v>40%</v>
      </c>
      <c r="AA34" s="136"/>
      <c r="AB34" s="136"/>
      <c r="AC34" s="136"/>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130"/>
      <c r="AM34" s="134"/>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4"/>
      <c r="N35" s="304"/>
      <c r="O35" s="310"/>
      <c r="P35" s="306"/>
      <c r="Q35" s="312"/>
      <c r="R35" s="130"/>
      <c r="S35" s="52"/>
      <c r="T35" s="52"/>
      <c r="U35" s="52"/>
      <c r="V35" s="135" t="str">
        <f t="shared" si="21"/>
        <v xml:space="preserve">  </v>
      </c>
      <c r="W35" s="47" t="str">
        <f t="shared" si="1"/>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2"/>
        <v/>
      </c>
      <c r="AE35" s="224"/>
      <c r="AF35" s="48" t="str">
        <f t="shared" ref="AF35" si="24">+AD35</f>
        <v/>
      </c>
      <c r="AG35" s="224"/>
      <c r="AH35" s="50" t="str">
        <f>IFERROR(IF(AND(W34="Impacto",W35="Impacto"),(AH34-(+AH34*Z35)),IF(W35="Impacto",(P32-(+P32*Z35)),IF(W35="Probabilidad",AH34,""))),"")</f>
        <v/>
      </c>
      <c r="AI35" s="226"/>
      <c r="AJ35" s="228"/>
      <c r="AK35" s="4"/>
      <c r="AL35" s="130"/>
      <c r="AM35" s="134"/>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130"/>
      <c r="S36" s="52"/>
      <c r="T36" s="52"/>
      <c r="U36" s="52"/>
      <c r="V36" s="135" t="str">
        <f t="shared" si="21"/>
        <v xml:space="preserve">  </v>
      </c>
      <c r="W36" s="47" t="str">
        <f t="shared" si="1"/>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2"/>
        <v/>
      </c>
      <c r="AE36" s="224"/>
      <c r="AF36" s="48" t="str">
        <f>+AD36</f>
        <v/>
      </c>
      <c r="AG36" s="224"/>
      <c r="AH36" s="50" t="str">
        <f>IFERROR(IF(AND(W35="Impacto",W36="Impacto"),(AH35-(+AH35*Z36)),IF(W36="Impacto",(P32-(+P32*Z36)),IF(W36="Probabilidad",AH35,""))),"")</f>
        <v/>
      </c>
      <c r="AI36" s="226"/>
      <c r="AJ36" s="228"/>
      <c r="AK36" s="4"/>
      <c r="AL36" s="130"/>
      <c r="AM36" s="134"/>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130"/>
      <c r="S37" s="52"/>
      <c r="T37" s="52"/>
      <c r="U37" s="52"/>
      <c r="V37" s="135" t="str">
        <f t="shared" si="21"/>
        <v xml:space="preserve">  </v>
      </c>
      <c r="W37" s="47" t="str">
        <f t="shared" si="1"/>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2"/>
        <v/>
      </c>
      <c r="AE37" s="224"/>
      <c r="AF37" s="48" t="str">
        <f>+AD37</f>
        <v/>
      </c>
      <c r="AG37" s="224"/>
      <c r="AH37" s="50" t="str">
        <f>IFERROR(IF(AND(W35="Impacto",W36="Impacto",W37="Impacto"),(AH36-(+AH36*Z37)),IF(W37="Impacto",(P32-(+P32*Z37)),IF(W37="Probabilidad",AH36,""))),"")</f>
        <v/>
      </c>
      <c r="AI37" s="226"/>
      <c r="AJ37" s="228"/>
      <c r="AK37" s="4"/>
      <c r="AL37" s="130"/>
      <c r="AM37" s="134"/>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130"/>
      <c r="S38" s="52"/>
      <c r="T38" s="52"/>
      <c r="U38" s="52"/>
      <c r="V38" s="135" t="str">
        <f t="shared" si="21"/>
        <v xml:space="preserve">  </v>
      </c>
      <c r="W38" s="47" t="str">
        <f t="shared" si="1"/>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2"/>
        <v/>
      </c>
      <c r="AE38" s="224"/>
      <c r="AF38" s="48" t="str">
        <f>+AD38</f>
        <v/>
      </c>
      <c r="AG38" s="224"/>
      <c r="AH38" s="50" t="str">
        <f>IFERROR(IF(AND(W35="Impacto",W36="Impacto",W37="Impacto",W38="Impacto"),(AH37-(+AH37*Z38)),IF(W38="Impacto",(P32-(+P32*Z38)),IF(W38="Probabilidad",AH37,""))),"")</f>
        <v/>
      </c>
      <c r="AI38" s="226"/>
      <c r="AJ38" s="228"/>
      <c r="AK38" s="4"/>
      <c r="AL38" s="130"/>
      <c r="AM38" s="134"/>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IF(NOT(ISERROR(MATCH(M39,'[49]Tabla Impacto'!$B$222:$B$224,0))),'[49]Tabla Impacto'!$F$224,M39)</f>
        <v>0</v>
      </c>
      <c r="O39" s="310" t="str">
        <f>IF(OR(N39='[49]Tabla Impacto'!$C$12,N39='[49]Tabla Impacto'!$D$12),"Leve",IF(OR(N39='[49]Tabla Impacto'!$C$13,N39='[49]Tabla Impacto'!$D$13),"Menor",IF(OR(N39='[49]Tabla Impacto'!$C$14,N39='[49]Tabla Impacto'!$D$14),"Moderado",IF(OR(N39='[49]Tabla Impacto'!$C$15,N39='[49]Tabla Impacto'!$D$15),"Mayor",IF(OR(N39='[49]Tabla Impacto'!$C$16,N39='[49]Tabla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30"/>
      <c r="S39" s="134"/>
      <c r="T39" s="52"/>
      <c r="U39" s="134"/>
      <c r="V39" s="135" t="str">
        <f>+CONCATENATE(S39," ",T39," ",U39)</f>
        <v xml:space="preserve">  </v>
      </c>
      <c r="W39" s="47" t="str">
        <f t="shared" si="1"/>
        <v/>
      </c>
      <c r="X39" s="136"/>
      <c r="Y39" s="136"/>
      <c r="Z39" s="48" t="str">
        <f>IF(AND(X39="Preventivo",Y39="Automático"),"50%",IF(AND(X39="Preventivo",Y39="Manual"),"40%",IF(AND(X39="Detectivo",Y39="Automático"),"40%",IF(AND(X39="Detectivo",Y39="Manual"),"30%",IF(AND(X39="Correctivo",Y39="Automático"),"35%",IF(AND(X39="Correctivo",Y39="Manual"),"25%",""))))))</f>
        <v/>
      </c>
      <c r="AA39" s="136"/>
      <c r="AB39" s="136"/>
      <c r="AC39" s="136"/>
      <c r="AD39" s="49" t="str">
        <f>IFERROR(IF(W39="Probabilidad",(L39-(+L39*Z39)),IF(W39="Impacto",L39,"")),"")</f>
        <v/>
      </c>
      <c r="AE39" s="224" t="str">
        <f>IFERROR(LOOKUP(LOOKUP(2,1/(AD39:AD45&lt;&gt;""),AD39:AD45),'[49]Opciones Tratamiento'!$I$2:$I$6,'[49]Opciones Tratamiento'!$J$2:$J$6),"")</f>
        <v/>
      </c>
      <c r="AF39" s="48" t="str">
        <f>+AD39</f>
        <v/>
      </c>
      <c r="AG39" s="224" t="str">
        <f>IFERROR(LOOKUP(LOOKUP(2,1/(AH39:AH45&lt;&gt;""),AH39:AH45),'[49]Opciones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30"/>
      <c r="AM39" s="134"/>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130"/>
      <c r="S40" s="52"/>
      <c r="T40" s="52"/>
      <c r="U40" s="52"/>
      <c r="V40" s="135" t="str">
        <f>+CONCATENATE(S40," ",T40," ",U40)</f>
        <v xml:space="preserve">  </v>
      </c>
      <c r="W40" s="47" t="str">
        <f t="shared" si="1"/>
        <v/>
      </c>
      <c r="X40" s="136"/>
      <c r="Y40" s="136"/>
      <c r="Z40" s="48" t="str">
        <f t="shared" ref="Z40" si="26">IF(AND(X40="Preventivo",Y40="Automático"),"50%",IF(AND(X40="Preventivo",Y40="Manual"),"40%",IF(AND(X40="Detectivo",Y40="Automático"),"40%",IF(AND(X40="Detectivo",Y40="Manual"),"30%",IF(AND(X40="Correctivo",Y40="Automático"),"35%",IF(AND(X40="Correctivo",Y40="Manual"),"25%",""))))))</f>
        <v/>
      </c>
      <c r="AA40" s="136"/>
      <c r="AB40" s="136"/>
      <c r="AC40" s="136"/>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130"/>
      <c r="AM40" s="134"/>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130"/>
      <c r="S41" s="52"/>
      <c r="T41" s="52"/>
      <c r="U41" s="52"/>
      <c r="V41" s="135" t="str">
        <f t="shared" ref="V41:V45" si="28">+CONCATENATE(S41," ",T41," ",U41)</f>
        <v xml:space="preserve">  </v>
      </c>
      <c r="W41" s="47" t="str">
        <f t="shared" si="1"/>
        <v/>
      </c>
      <c r="X41" s="136"/>
      <c r="Y41" s="136"/>
      <c r="Z41" s="48" t="str">
        <f>IF(AND(X41="Preventivo",Y41="Automático"),"50%",IF(AND(X41="Preventivo",Y41="Manual"),"40%",IF(AND(X41="Detectivo",Y41="Automático"),"40%",IF(AND(X41="Detectivo",Y41="Manual"),"30%",IF(AND(X41="Correctivo",Y41="Automático"),"35%",IF(AND(X41="Correctivo",Y41="Manual"),"25%",""))))))</f>
        <v/>
      </c>
      <c r="AA41" s="136"/>
      <c r="AB41" s="136"/>
      <c r="AC41" s="136"/>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130"/>
      <c r="AM41" s="134"/>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130"/>
      <c r="S42" s="52"/>
      <c r="T42" s="52"/>
      <c r="U42" s="52"/>
      <c r="V42" s="135" t="str">
        <f t="shared" si="28"/>
        <v xml:space="preserve">  </v>
      </c>
      <c r="W42" s="47" t="str">
        <f t="shared" si="1"/>
        <v/>
      </c>
      <c r="X42" s="136"/>
      <c r="Y42" s="136"/>
      <c r="Z42" s="48" t="str">
        <f t="shared" ref="Z42" si="30">IF(AND(X42="Preventivo",Y42="Automático"),"50%",IF(AND(X42="Preventivo",Y42="Manual"),"40%",IF(AND(X42="Detectivo",Y42="Automático"),"40%",IF(AND(X42="Detectivo",Y42="Manual"),"30%",IF(AND(X42="Correctivo",Y42="Automático"),"35%",IF(AND(X42="Correctivo",Y42="Manual"),"25%",""))))))</f>
        <v/>
      </c>
      <c r="AA42" s="136"/>
      <c r="AB42" s="136"/>
      <c r="AC42" s="136"/>
      <c r="AD42" s="49" t="str">
        <f t="shared" si="29"/>
        <v/>
      </c>
      <c r="AE42" s="224"/>
      <c r="AF42" s="48" t="str">
        <f t="shared" ref="AF42" si="31">+AD42</f>
        <v/>
      </c>
      <c r="AG42" s="224"/>
      <c r="AH42" s="50" t="str">
        <f>IFERROR(IF(AND(W41="Impacto",W42="Impacto"),(AH41-(+AH41*Z42)),IF(W42="Impacto",(P39-(+P39*Z42)),IF(W42="Probabilidad",AH41,""))),"")</f>
        <v/>
      </c>
      <c r="AI42" s="226"/>
      <c r="AJ42" s="228"/>
      <c r="AK42" s="4"/>
      <c r="AL42" s="130"/>
      <c r="AM42" s="134"/>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130"/>
      <c r="S43" s="52"/>
      <c r="T43" s="52"/>
      <c r="U43" s="52"/>
      <c r="V43" s="135" t="str">
        <f t="shared" si="28"/>
        <v xml:space="preserve">  </v>
      </c>
      <c r="W43" s="47" t="str">
        <f t="shared" si="1"/>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9"/>
        <v/>
      </c>
      <c r="AE43" s="224"/>
      <c r="AF43" s="48" t="str">
        <f>+AD43</f>
        <v/>
      </c>
      <c r="AG43" s="224"/>
      <c r="AH43" s="50" t="str">
        <f>IFERROR(IF(AND(W42="Impacto",W43="Impacto"),(AH42-(+AH42*Z43)),IF(W43="Impacto",(P39-(+P39*Z43)),IF(W43="Probabilidad",AH42,""))),"")</f>
        <v/>
      </c>
      <c r="AI43" s="226"/>
      <c r="AJ43" s="228"/>
      <c r="AK43" s="4"/>
      <c r="AL43" s="130"/>
      <c r="AM43" s="134"/>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130"/>
      <c r="S44" s="52"/>
      <c r="T44" s="52"/>
      <c r="U44" s="52"/>
      <c r="V44" s="135" t="str">
        <f t="shared" si="28"/>
        <v xml:space="preserve">  </v>
      </c>
      <c r="W44" s="47" t="str">
        <f t="shared" si="1"/>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9"/>
        <v/>
      </c>
      <c r="AE44" s="224"/>
      <c r="AF44" s="48" t="str">
        <f>+AD44</f>
        <v/>
      </c>
      <c r="AG44" s="224"/>
      <c r="AH44" s="50" t="str">
        <f>IFERROR(IF(AND(W42="Impacto",W43="Impacto",W44="Impacto"),(AH43-(+AH43*Z44)),IF(W44="Impacto",(P39-(+P39*Z44)),IF(W44="Probabilidad",AH43,""))),"")</f>
        <v/>
      </c>
      <c r="AI44" s="226"/>
      <c r="AJ44" s="228"/>
      <c r="AK44" s="4"/>
      <c r="AL44" s="130"/>
      <c r="AM44" s="134"/>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130"/>
      <c r="S45" s="52"/>
      <c r="T45" s="52"/>
      <c r="U45" s="52"/>
      <c r="V45" s="135" t="str">
        <f t="shared" si="28"/>
        <v xml:space="preserve">  </v>
      </c>
      <c r="W45" s="47" t="str">
        <f t="shared" si="1"/>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9"/>
        <v/>
      </c>
      <c r="AE45" s="224"/>
      <c r="AF45" s="48" t="str">
        <f>+AD45</f>
        <v/>
      </c>
      <c r="AG45" s="224"/>
      <c r="AH45" s="50" t="str">
        <f>IFERROR(IF(AND(W42="Impacto",W43="Impacto",W44="Impacto",W45="Impacto"),(AH44-(+AH44*Z45)),IF(W45="Impacto",(P39-(+P39*Z45)),IF(W45="Probabilidad",AH44,""))),"")</f>
        <v/>
      </c>
      <c r="AI45" s="226"/>
      <c r="AJ45" s="228"/>
      <c r="AK45" s="4"/>
      <c r="AL45" s="130"/>
      <c r="AM45" s="134"/>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IF(NOT(ISERROR(MATCH(M46,'[49]Tabla Impacto'!$B$222:$B$224,0))),'[49]Tabla Impacto'!$F$224,M46)</f>
        <v>0</v>
      </c>
      <c r="O46" s="310" t="str">
        <f>IF(OR(N46='[49]Tabla Impacto'!$C$12,N46='[49]Tabla Impacto'!$D$12),"Leve",IF(OR(N46='[49]Tabla Impacto'!$C$13,N46='[49]Tabla Impacto'!$D$13),"Menor",IF(OR(N46='[49]Tabla Impacto'!$C$14,N46='[49]Tabla Impacto'!$D$14),"Moderado",IF(OR(N46='[49]Tabla Impacto'!$C$15,N46='[49]Tabla Impacto'!$D$15),"Mayor",IF(OR(N46='[49]Tabla Impacto'!$C$16,N46='[49]Tabla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30"/>
      <c r="S46" s="134"/>
      <c r="T46" s="52"/>
      <c r="U46" s="134"/>
      <c r="V46" s="135" t="str">
        <f>+CONCATENATE(S46," ",T46," ",U46)</f>
        <v xml:space="preserve">  </v>
      </c>
      <c r="W46" s="47" t="str">
        <f t="shared" si="1"/>
        <v/>
      </c>
      <c r="X46" s="136"/>
      <c r="Y46" s="136"/>
      <c r="Z46" s="48" t="str">
        <f>IF(AND(X46="Preventivo",Y46="Automático"),"50%",IF(AND(X46="Preventivo",Y46="Manual"),"40%",IF(AND(X46="Detectivo",Y46="Automático"),"40%",IF(AND(X46="Detectivo",Y46="Manual"),"30%",IF(AND(X46="Correctivo",Y46="Automático"),"35%",IF(AND(X46="Correctivo",Y46="Manual"),"25%",""))))))</f>
        <v/>
      </c>
      <c r="AA46" s="136"/>
      <c r="AB46" s="136"/>
      <c r="AC46" s="136"/>
      <c r="AD46" s="49" t="str">
        <f>IFERROR(IF(W46="Probabilidad",(L46-(+L46*Z46)),IF(W46="Impacto",L46,"")),"")</f>
        <v/>
      </c>
      <c r="AE46" s="224" t="str">
        <f>IFERROR(LOOKUP(LOOKUP(2,1/(AD46:AD52&lt;&gt;""),AD46:AD52),'[49]Opciones Tratamiento'!$I$2:$I$6,'[49]Opciones Tratamiento'!$J$2:$J$6),"")</f>
        <v/>
      </c>
      <c r="AF46" s="48" t="str">
        <f>+AD46</f>
        <v/>
      </c>
      <c r="AG46" s="224" t="str">
        <f>IFERROR(LOOKUP(LOOKUP(2,1/(AH46:AH52&lt;&gt;""),AH46:AH52),'[49]Opciones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30"/>
      <c r="AM46" s="134"/>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130"/>
      <c r="S47" s="52"/>
      <c r="T47" s="52"/>
      <c r="U47" s="52"/>
      <c r="V47" s="135" t="str">
        <f>+CONCATENATE(S47," ",T47," ",U47)</f>
        <v xml:space="preserve">  </v>
      </c>
      <c r="W47" s="47" t="str">
        <f t="shared" si="1"/>
        <v/>
      </c>
      <c r="X47" s="136"/>
      <c r="Y47" s="136"/>
      <c r="Z47" s="48" t="str">
        <f t="shared" ref="Z47" si="33">IF(AND(X47="Preventivo",Y47="Automático"),"50%",IF(AND(X47="Preventivo",Y47="Manual"),"40%",IF(AND(X47="Detectivo",Y47="Automático"),"40%",IF(AND(X47="Detectivo",Y47="Manual"),"30%",IF(AND(X47="Correctivo",Y47="Automático"),"35%",IF(AND(X47="Correctivo",Y47="Manual"),"25%",""))))))</f>
        <v/>
      </c>
      <c r="AA47" s="136"/>
      <c r="AB47" s="136"/>
      <c r="AC47" s="136"/>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130"/>
      <c r="AM47" s="134"/>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130"/>
      <c r="S48" s="52"/>
      <c r="T48" s="52"/>
      <c r="U48" s="52"/>
      <c r="V48" s="135" t="str">
        <f t="shared" ref="V48:V52" si="35">+CONCATENATE(S48," ",T48," ",U48)</f>
        <v xml:space="preserve">  </v>
      </c>
      <c r="W48" s="47" t="str">
        <f t="shared" si="1"/>
        <v/>
      </c>
      <c r="X48" s="136"/>
      <c r="Y48" s="136"/>
      <c r="Z48" s="48" t="str">
        <f>IF(AND(X48="Preventivo",Y48="Automático"),"50%",IF(AND(X48="Preventivo",Y48="Manual"),"40%",IF(AND(X48="Detectivo",Y48="Automático"),"40%",IF(AND(X48="Detectivo",Y48="Manual"),"30%",IF(AND(X48="Correctivo",Y48="Automático"),"35%",IF(AND(X48="Correctivo",Y48="Manual"),"25%",""))))))</f>
        <v/>
      </c>
      <c r="AA48" s="136"/>
      <c r="AB48" s="136"/>
      <c r="AC48" s="136"/>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130"/>
      <c r="AM48" s="134"/>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130"/>
      <c r="S49" s="52"/>
      <c r="T49" s="52"/>
      <c r="U49" s="52"/>
      <c r="V49" s="135" t="str">
        <f t="shared" si="35"/>
        <v xml:space="preserve">  </v>
      </c>
      <c r="W49" s="47" t="str">
        <f t="shared" si="1"/>
        <v/>
      </c>
      <c r="X49" s="136"/>
      <c r="Y49" s="136"/>
      <c r="Z49" s="48" t="str">
        <f t="shared" ref="Z49" si="37">IF(AND(X49="Preventivo",Y49="Automático"),"50%",IF(AND(X49="Preventivo",Y49="Manual"),"40%",IF(AND(X49="Detectivo",Y49="Automático"),"40%",IF(AND(X49="Detectivo",Y49="Manual"),"30%",IF(AND(X49="Correctivo",Y49="Automático"),"35%",IF(AND(X49="Correctivo",Y49="Manual"),"25%",""))))))</f>
        <v/>
      </c>
      <c r="AA49" s="136"/>
      <c r="AB49" s="136"/>
      <c r="AC49" s="136"/>
      <c r="AD49" s="49" t="str">
        <f t="shared" si="36"/>
        <v/>
      </c>
      <c r="AE49" s="224"/>
      <c r="AF49" s="48" t="str">
        <f t="shared" ref="AF49" si="38">+AD49</f>
        <v/>
      </c>
      <c r="AG49" s="224"/>
      <c r="AH49" s="50" t="str">
        <f>IFERROR(IF(AND(W48="Impacto",W49="Impacto"),(AH48-(+AH48*Z49)),IF(W49="Impacto",(P46-(+P46*Z49)),IF(W49="Probabilidad",AH48,""))),"")</f>
        <v/>
      </c>
      <c r="AI49" s="226"/>
      <c r="AJ49" s="228"/>
      <c r="AK49" s="4"/>
      <c r="AL49" s="130"/>
      <c r="AM49" s="134"/>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130"/>
      <c r="S50" s="52"/>
      <c r="T50" s="52"/>
      <c r="U50" s="52"/>
      <c r="V50" s="135" t="str">
        <f t="shared" si="35"/>
        <v xml:space="preserve">  </v>
      </c>
      <c r="W50" s="47" t="str">
        <f t="shared" si="1"/>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6"/>
        <v/>
      </c>
      <c r="AE50" s="224"/>
      <c r="AF50" s="48" t="str">
        <f>+AD50</f>
        <v/>
      </c>
      <c r="AG50" s="224"/>
      <c r="AH50" s="50" t="str">
        <f>IFERROR(IF(AND(W49="Impacto",W50="Impacto"),(AH49-(+AH49*Z50)),IF(W50="Impacto",(P46-(+P46*Z50)),IF(W50="Probabilidad",AH49,""))),"")</f>
        <v/>
      </c>
      <c r="AI50" s="226"/>
      <c r="AJ50" s="228"/>
      <c r="AK50" s="4"/>
      <c r="AL50" s="130"/>
      <c r="AM50" s="134"/>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130"/>
      <c r="S51" s="52"/>
      <c r="T51" s="52"/>
      <c r="U51" s="52"/>
      <c r="V51" s="135" t="str">
        <f t="shared" si="35"/>
        <v xml:space="preserve">  </v>
      </c>
      <c r="W51" s="47" t="str">
        <f t="shared" si="1"/>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6"/>
        <v/>
      </c>
      <c r="AE51" s="224"/>
      <c r="AF51" s="48" t="str">
        <f>+AD51</f>
        <v/>
      </c>
      <c r="AG51" s="224"/>
      <c r="AH51" s="50" t="str">
        <f>IFERROR(IF(AND(W49="Impacto",W50="Impacto",W51="Impacto"),(AH50-(+AH50*Z51)),IF(W51="Impacto",(P46-(+P46*Z51)),IF(W51="Probabilidad",AH50,""))),"")</f>
        <v/>
      </c>
      <c r="AI51" s="226"/>
      <c r="AJ51" s="228"/>
      <c r="AK51" s="4"/>
      <c r="AL51" s="130"/>
      <c r="AM51" s="134"/>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130"/>
      <c r="S52" s="52"/>
      <c r="T52" s="52"/>
      <c r="U52" s="52"/>
      <c r="V52" s="135" t="str">
        <f t="shared" si="35"/>
        <v xml:space="preserve">  </v>
      </c>
      <c r="W52" s="47" t="str">
        <f t="shared" si="1"/>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6"/>
        <v/>
      </c>
      <c r="AE52" s="224"/>
      <c r="AF52" s="48" t="str">
        <f>+AD52</f>
        <v/>
      </c>
      <c r="AG52" s="224"/>
      <c r="AH52" s="50" t="str">
        <f>IFERROR(IF(AND(W49="Impacto",W50="Impacto",W51="Impacto",W52="Impacto"),(AH51-(+AH51*Z52)),IF(W52="Impacto",(P46-(+P46*Z52)),IF(W52="Probabilidad",AH51,""))),"")</f>
        <v/>
      </c>
      <c r="AI52" s="226"/>
      <c r="AJ52" s="228"/>
      <c r="AK52" s="4"/>
      <c r="AL52" s="130"/>
      <c r="AM52" s="134"/>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IF(NOT(ISERROR(MATCH(M53,'[49]Tabla Impacto'!$B$222:$B$224,0))),'[49]Tabla Impacto'!$F$224,M53)</f>
        <v>0</v>
      </c>
      <c r="O53" s="310" t="str">
        <f>IF(OR(N53='[49]Tabla Impacto'!$C$12,N53='[49]Tabla Impacto'!$D$12),"Leve",IF(OR(N53='[49]Tabla Impacto'!$C$13,N53='[49]Tabla Impacto'!$D$13),"Menor",IF(OR(N53='[49]Tabla Impacto'!$C$14,N53='[49]Tabla Impacto'!$D$14),"Moderado",IF(OR(N53='[49]Tabla Impacto'!$C$15,N53='[49]Tabla Impacto'!$D$15),"Mayor",IF(OR(N53='[49]Tabla Impacto'!$C$16,N53='[49]Tabla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4"/>
      <c r="T53" s="52"/>
      <c r="U53" s="134"/>
      <c r="V53" s="135" t="str">
        <f>+CONCATENATE(S53," ",T53," ",U53)</f>
        <v xml:space="preserve">  </v>
      </c>
      <c r="W53" s="47" t="str">
        <f t="shared" si="1"/>
        <v/>
      </c>
      <c r="X53" s="136"/>
      <c r="Y53" s="136"/>
      <c r="Z53" s="48" t="str">
        <f>IF(AND(X53="Preventivo",Y53="Automático"),"50%",IF(AND(X53="Preventivo",Y53="Manual"),"40%",IF(AND(X53="Detectivo",Y53="Automático"),"40%",IF(AND(X53="Detectivo",Y53="Manual"),"30%",IF(AND(X53="Correctivo",Y53="Automático"),"35%",IF(AND(X53="Correctivo",Y53="Manual"),"25%",""))))))</f>
        <v/>
      </c>
      <c r="AA53" s="136"/>
      <c r="AB53" s="136"/>
      <c r="AC53" s="136"/>
      <c r="AD53" s="49" t="str">
        <f>IFERROR(IF(W53="Probabilidad",(L53-(+L53*Z53)),IF(W53="Impacto",L53,"")),"")</f>
        <v/>
      </c>
      <c r="AE53" s="224" t="str">
        <f>IFERROR(LOOKUP(LOOKUP(2,1/(AD53:AD59&lt;&gt;""),AD53:AD59),'[49]Opciones Tratamiento'!$I$2:$I$6,'[49]Opciones Tratamiento'!$J$2:$J$6),"")</f>
        <v/>
      </c>
      <c r="AF53" s="48" t="str">
        <f>+AD53</f>
        <v/>
      </c>
      <c r="AG53" s="224" t="str">
        <f>IFERROR(LOOKUP(LOOKUP(2,1/(AH53:AH59&lt;&gt;""),AH53:AH59),'[49]Opciones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30"/>
      <c r="AM53" s="134"/>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130"/>
      <c r="S54" s="52"/>
      <c r="T54" s="52"/>
      <c r="U54" s="52"/>
      <c r="V54" s="135" t="str">
        <f>+CONCATENATE(S54," ",T54," ",U54)</f>
        <v xml:space="preserve">  </v>
      </c>
      <c r="W54" s="47" t="str">
        <f t="shared" si="1"/>
        <v/>
      </c>
      <c r="X54" s="136"/>
      <c r="Y54" s="136"/>
      <c r="Z54" s="48" t="str">
        <f t="shared" ref="Z54" si="40">IF(AND(X54="Preventivo",Y54="Automático"),"50%",IF(AND(X54="Preventivo",Y54="Manual"),"40%",IF(AND(X54="Detectivo",Y54="Automático"),"40%",IF(AND(X54="Detectivo",Y54="Manual"),"30%",IF(AND(X54="Correctivo",Y54="Automático"),"35%",IF(AND(X54="Correctivo",Y54="Manual"),"25%",""))))))</f>
        <v/>
      </c>
      <c r="AA54" s="136"/>
      <c r="AB54" s="136"/>
      <c r="AC54" s="136"/>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130"/>
      <c r="AM54" s="134"/>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130"/>
      <c r="S55" s="52"/>
      <c r="T55" s="52"/>
      <c r="U55" s="52"/>
      <c r="V55" s="135" t="str">
        <f t="shared" ref="V55:V59" si="42">+CONCATENATE(S55," ",T55," ",U55)</f>
        <v xml:space="preserve">  </v>
      </c>
      <c r="W55" s="47" t="str">
        <f t="shared" si="1"/>
        <v/>
      </c>
      <c r="X55" s="136"/>
      <c r="Y55" s="136"/>
      <c r="Z55" s="48" t="str">
        <f>IF(AND(X55="Preventivo",Y55="Automático"),"50%",IF(AND(X55="Preventivo",Y55="Manual"),"40%",IF(AND(X55="Detectivo",Y55="Automático"),"40%",IF(AND(X55="Detectivo",Y55="Manual"),"30%",IF(AND(X55="Correctivo",Y55="Automático"),"35%",IF(AND(X55="Correctivo",Y55="Manual"),"25%",""))))))</f>
        <v/>
      </c>
      <c r="AA55" s="136"/>
      <c r="AB55" s="136"/>
      <c r="AC55" s="136"/>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130"/>
      <c r="AM55" s="134"/>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130"/>
      <c r="S56" s="52"/>
      <c r="T56" s="52"/>
      <c r="U56" s="52"/>
      <c r="V56" s="135" t="str">
        <f t="shared" si="42"/>
        <v xml:space="preserve">  </v>
      </c>
      <c r="W56" s="47" t="str">
        <f t="shared" si="1"/>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3"/>
        <v/>
      </c>
      <c r="AE56" s="224"/>
      <c r="AF56" s="48" t="str">
        <f t="shared" ref="AF56" si="45">+AD56</f>
        <v/>
      </c>
      <c r="AG56" s="224"/>
      <c r="AH56" s="50" t="str">
        <f>IFERROR(IF(AND(W55="Impacto",W56="Impacto"),(AH55-(+AH55*Z56)),IF(W56="Impacto",(P53-(+P53*Z56)),IF(W56="Probabilidad",AH55,""))),"")</f>
        <v/>
      </c>
      <c r="AI56" s="226"/>
      <c r="AJ56" s="228"/>
      <c r="AK56" s="4"/>
      <c r="AL56" s="130"/>
      <c r="AM56" s="134"/>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130"/>
      <c r="S57" s="52"/>
      <c r="T57" s="52"/>
      <c r="U57" s="52"/>
      <c r="V57" s="135" t="str">
        <f t="shared" si="42"/>
        <v xml:space="preserve">  </v>
      </c>
      <c r="W57" s="47" t="str">
        <f t="shared" si="1"/>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3"/>
        <v/>
      </c>
      <c r="AE57" s="224"/>
      <c r="AF57" s="48" t="str">
        <f>+AD57</f>
        <v/>
      </c>
      <c r="AG57" s="224"/>
      <c r="AH57" s="50" t="str">
        <f>IFERROR(IF(AND(W56="Impacto",W57="Impacto"),(AH56-(+AH56*Z57)),IF(W57="Impacto",(P53-(+P53*Z57)),IF(W57="Probabilidad",AH56,""))),"")</f>
        <v/>
      </c>
      <c r="AI57" s="226"/>
      <c r="AJ57" s="228"/>
      <c r="AK57" s="4"/>
      <c r="AL57" s="130"/>
      <c r="AM57" s="134"/>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130"/>
      <c r="S58" s="52"/>
      <c r="T58" s="52"/>
      <c r="U58" s="52"/>
      <c r="V58" s="135" t="str">
        <f t="shared" si="42"/>
        <v xml:space="preserve">  </v>
      </c>
      <c r="W58" s="47" t="str">
        <f t="shared" si="1"/>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3"/>
        <v/>
      </c>
      <c r="AE58" s="224"/>
      <c r="AF58" s="48" t="str">
        <f>+AD58</f>
        <v/>
      </c>
      <c r="AG58" s="224"/>
      <c r="AH58" s="50" t="str">
        <f>IFERROR(IF(AND(W56="Impacto",W57="Impacto",W58="Impacto"),(AH57-(+AH57*Z58)),IF(W58="Impacto",(P53-(+P53*Z58)),IF(W58="Probabilidad",AH57,""))),"")</f>
        <v/>
      </c>
      <c r="AI58" s="226"/>
      <c r="AJ58" s="228"/>
      <c r="AK58" s="4"/>
      <c r="AL58" s="130"/>
      <c r="AM58" s="134"/>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130"/>
      <c r="S59" s="52"/>
      <c r="T59" s="52"/>
      <c r="U59" s="52"/>
      <c r="V59" s="135" t="str">
        <f t="shared" si="42"/>
        <v xml:space="preserve">  </v>
      </c>
      <c r="W59" s="47" t="str">
        <f t="shared" si="1"/>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3"/>
        <v/>
      </c>
      <c r="AE59" s="224"/>
      <c r="AF59" s="48" t="str">
        <f>+AD59</f>
        <v/>
      </c>
      <c r="AG59" s="224"/>
      <c r="AH59" s="50" t="str">
        <f>IFERROR(IF(AND(W56="Impacto",W57="Impacto",W58="Impacto",W59="Impacto"),(AH58-(+AH58*Z59)),IF(W59="Impacto",(P53-(+P53*Z59)),IF(W59="Probabilidad",AH58,""))),"")</f>
        <v/>
      </c>
      <c r="AI59" s="226"/>
      <c r="AJ59" s="228"/>
      <c r="AK59" s="4"/>
      <c r="AL59" s="130"/>
      <c r="AM59" s="134"/>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IF(NOT(ISERROR(MATCH(M60,'[49]Tabla Impacto'!$B$222:$B$224,0))),'[49]Tabla Impacto'!$F$224,M60)</f>
        <v>0</v>
      </c>
      <c r="O60" s="310" t="str">
        <f>IF(OR(N60='[49]Tabla Impacto'!$C$12,N60='[49]Tabla Impacto'!$D$12),"Leve",IF(OR(N60='[49]Tabla Impacto'!$C$13,N60='[49]Tabla Impacto'!$D$13),"Menor",IF(OR(N60='[49]Tabla Impacto'!$C$14,N60='[49]Tabla Impacto'!$D$14),"Moderado",IF(OR(N60='[49]Tabla Impacto'!$C$15,N60='[49]Tabla Impacto'!$D$15),"Mayor",IF(OR(N60='[49]Tabla Impacto'!$C$16,N60='[49]Tabla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1"/>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IFERROR(LOOKUP(LOOKUP(2,1/(AD60:AD66&lt;&gt;""),AD60:AD66),'[49]Opciones Tratamiento'!$I$2:$I$6,'[49]Opciones Tratamiento'!$J$2:$J$6),"")</f>
        <v/>
      </c>
      <c r="AF60" s="48" t="str">
        <f>+AD60</f>
        <v/>
      </c>
      <c r="AG60" s="224" t="str">
        <f>IFERROR(LOOKUP(LOOKUP(2,1/(AH60:AH66&lt;&gt;""),AH60:AH66),'[49]Opciones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30"/>
      <c r="AM60" s="134"/>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130"/>
      <c r="S61" s="52"/>
      <c r="T61" s="52"/>
      <c r="U61" s="52"/>
      <c r="V61" s="135" t="str">
        <f>+CONCATENATE(S61," ",T61," ",U61)</f>
        <v xml:space="preserve">  </v>
      </c>
      <c r="W61" s="47" t="str">
        <f t="shared" si="1"/>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130"/>
      <c r="AM61" s="134"/>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130"/>
      <c r="S62" s="52"/>
      <c r="T62" s="52"/>
      <c r="U62" s="52"/>
      <c r="V62" s="135" t="str">
        <f t="shared" ref="V62:V66" si="49">+CONCATENATE(S62," ",T62," ",U62)</f>
        <v xml:space="preserve">  </v>
      </c>
      <c r="W62" s="47" t="str">
        <f t="shared" si="1"/>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130"/>
      <c r="AM62" s="134"/>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130"/>
      <c r="S63" s="52"/>
      <c r="T63" s="52"/>
      <c r="U63" s="52"/>
      <c r="V63" s="135" t="str">
        <f t="shared" si="49"/>
        <v xml:space="preserve">  </v>
      </c>
      <c r="W63" s="47" t="str">
        <f t="shared" si="1"/>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50"/>
        <v/>
      </c>
      <c r="AE63" s="224"/>
      <c r="AF63" s="48" t="str">
        <f t="shared" ref="AF63:AF65" si="52">+AD63</f>
        <v/>
      </c>
      <c r="AG63" s="224"/>
      <c r="AH63" s="50" t="str">
        <f>IFERROR(IF(AND(W62="Impacto",W63="Impacto"),(AH62-(+AH62*Z63)),IF(W63="Impacto",(P60-(+P60*Z63)),IF(W63="Probabilidad",AH62,""))),"")</f>
        <v/>
      </c>
      <c r="AI63" s="226"/>
      <c r="AJ63" s="228"/>
      <c r="AK63" s="4"/>
      <c r="AL63" s="130"/>
      <c r="AM63" s="134"/>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130"/>
      <c r="S64" s="52"/>
      <c r="T64" s="52"/>
      <c r="U64" s="52"/>
      <c r="V64" s="135" t="str">
        <f t="shared" si="49"/>
        <v xml:space="preserve">  </v>
      </c>
      <c r="W64" s="47" t="str">
        <f t="shared" si="1"/>
        <v/>
      </c>
      <c r="X64" s="136"/>
      <c r="Y64" s="136"/>
      <c r="Z64" s="48" t="str">
        <f t="shared" si="51"/>
        <v/>
      </c>
      <c r="AA64" s="136"/>
      <c r="AB64" s="136"/>
      <c r="AC64" s="136"/>
      <c r="AD64" s="49" t="str">
        <f t="shared" si="50"/>
        <v/>
      </c>
      <c r="AE64" s="224"/>
      <c r="AF64" s="48" t="str">
        <f t="shared" si="52"/>
        <v/>
      </c>
      <c r="AG64" s="224"/>
      <c r="AH64" s="50" t="str">
        <f>IFERROR(IF(AND(W63="Impacto",W64="Impacto"),(AH63-(+AH63*Z64)),IF(W64="Impacto",(P60-(+P60*Z64)),IF(W64="Probabilidad",AH63,""))),"")</f>
        <v/>
      </c>
      <c r="AI64" s="226"/>
      <c r="AJ64" s="228"/>
      <c r="AK64" s="4"/>
      <c r="AL64" s="130"/>
      <c r="AM64" s="134"/>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130"/>
      <c r="S65" s="52"/>
      <c r="T65" s="52"/>
      <c r="U65" s="52"/>
      <c r="V65" s="135" t="str">
        <f t="shared" si="49"/>
        <v xml:space="preserve">  </v>
      </c>
      <c r="W65" s="47" t="str">
        <f t="shared" si="1"/>
        <v/>
      </c>
      <c r="X65" s="136"/>
      <c r="Y65" s="136"/>
      <c r="Z65" s="48" t="str">
        <f t="shared" si="51"/>
        <v/>
      </c>
      <c r="AA65" s="136"/>
      <c r="AB65" s="136"/>
      <c r="AC65" s="136"/>
      <c r="AD65" s="49" t="str">
        <f t="shared" si="50"/>
        <v/>
      </c>
      <c r="AE65" s="224"/>
      <c r="AF65" s="48" t="str">
        <f t="shared" si="52"/>
        <v/>
      </c>
      <c r="AG65" s="224"/>
      <c r="AH65" s="50" t="str">
        <f>IFERROR(IF(AND(W63="Impacto",W64="Impacto",W65="Impacto"),(AH64-(+AH64*Z65)),IF(W65="Impacto",(P60-(+P60*Z65)),IF(W65="Probabilidad",AH64,""))),"")</f>
        <v/>
      </c>
      <c r="AI65" s="226"/>
      <c r="AJ65" s="228"/>
      <c r="AK65" s="4"/>
      <c r="AL65" s="130"/>
      <c r="AM65" s="134"/>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130"/>
      <c r="S66" s="52"/>
      <c r="T66" s="52"/>
      <c r="U66" s="52"/>
      <c r="V66" s="135" t="str">
        <f t="shared" si="49"/>
        <v xml:space="preserve">  </v>
      </c>
      <c r="W66" s="47" t="str">
        <f t="shared" si="1"/>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50"/>
        <v/>
      </c>
      <c r="AE66" s="224"/>
      <c r="AF66" s="48" t="str">
        <f>+AD66</f>
        <v/>
      </c>
      <c r="AG66" s="224"/>
      <c r="AH66" s="50" t="str">
        <f>IFERROR(IF(AND(W63="Impacto",W64="Impacto",W65="Impacto",W66="Impacto"),(AH65-(+AH65*Z66)),IF(W66="Impacto",(P60-(+P60*Z66)),IF(W66="Probabilidad",AH65,""))),"")</f>
        <v/>
      </c>
      <c r="AI66" s="226"/>
      <c r="AJ66" s="228"/>
      <c r="AK66" s="4"/>
      <c r="AL66" s="130"/>
      <c r="AM66" s="134"/>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IF(NOT(ISERROR(MATCH(M67,'[49]Tabla Impacto'!$B$222:$B$224,0))),'[49]Tabla Impacto'!$F$224,M67)</f>
        <v>0</v>
      </c>
      <c r="O67" s="310" t="str">
        <f>IF(OR(N67='[49]Tabla Impacto'!$C$12,N67='[49]Tabla Impacto'!$D$12),"Leve",IF(OR(N67='[49]Tabla Impacto'!$C$13,N67='[49]Tabla Impacto'!$D$13),"Menor",IF(OR(N67='[49]Tabla Impacto'!$C$14,N67='[49]Tabla Impacto'!$D$14),"Moderado",IF(OR(N67='[49]Tabla Impacto'!$C$15,N67='[49]Tabla Impacto'!$D$15),"Mayor",IF(OR(N67='[49]Tabla Impacto'!$C$16,N67='[49]Tabla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1"/>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IFERROR(LOOKUP(LOOKUP(2,1/(AD67:AD73&lt;&gt;""),AD67:AD73),'[49]Opciones Tratamiento'!$I$2:$I$6,'[49]Opciones Tratamiento'!$J$2:$J$6),"")</f>
        <v/>
      </c>
      <c r="AF67" s="48" t="str">
        <f>+AD67</f>
        <v/>
      </c>
      <c r="AG67" s="224" t="str">
        <f>IFERROR(LOOKUP(LOOKUP(2,1/(AH67:AH73&lt;&gt;""),AH67:AH73),'[49]Opciones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30"/>
      <c r="AM67" s="134"/>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130"/>
      <c r="S68" s="52"/>
      <c r="T68" s="52"/>
      <c r="U68" s="52"/>
      <c r="V68" s="135" t="str">
        <f>+CONCATENATE(S68," ",T68," ",U68)</f>
        <v xml:space="preserve">  </v>
      </c>
      <c r="W68" s="47" t="str">
        <f t="shared" si="1"/>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130"/>
      <c r="AM68" s="134"/>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130"/>
      <c r="S69" s="52"/>
      <c r="T69" s="52"/>
      <c r="U69" s="52"/>
      <c r="V69" s="135" t="str">
        <f t="shared" ref="V69:V73" si="56">+CONCATENATE(S69," ",T69," ",U69)</f>
        <v xml:space="preserve">  </v>
      </c>
      <c r="W69" s="47" t="str">
        <f t="shared" si="1"/>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130"/>
      <c r="AM69" s="134"/>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130"/>
      <c r="S70" s="52"/>
      <c r="T70" s="52"/>
      <c r="U70" s="52"/>
      <c r="V70" s="135" t="str">
        <f t="shared" si="56"/>
        <v xml:space="preserve">  </v>
      </c>
      <c r="W70" s="47" t="str">
        <f t="shared" si="1"/>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7"/>
        <v/>
      </c>
      <c r="AE70" s="224"/>
      <c r="AF70" s="48" t="str">
        <f t="shared" ref="AF70:AF72" si="59">+AD70</f>
        <v/>
      </c>
      <c r="AG70" s="224"/>
      <c r="AH70" s="50" t="str">
        <f>IFERROR(IF(AND(W69="Impacto",W70="Impacto"),(AH69-(+AH69*Z70)),IF(W70="Impacto",(P67-(+P67*Z70)),IF(W70="Probabilidad",AH69,""))),"")</f>
        <v/>
      </c>
      <c r="AI70" s="226"/>
      <c r="AJ70" s="228"/>
      <c r="AK70" s="4"/>
      <c r="AL70" s="130"/>
      <c r="AM70" s="134"/>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130"/>
      <c r="S71" s="52"/>
      <c r="T71" s="52"/>
      <c r="U71" s="52"/>
      <c r="V71" s="135" t="str">
        <f t="shared" si="56"/>
        <v xml:space="preserve">  </v>
      </c>
      <c r="W71" s="47" t="str">
        <f t="shared" si="1"/>
        <v/>
      </c>
      <c r="X71" s="136"/>
      <c r="Y71" s="136"/>
      <c r="Z71" s="48" t="str">
        <f t="shared" si="58"/>
        <v/>
      </c>
      <c r="AA71" s="136"/>
      <c r="AB71" s="136"/>
      <c r="AC71" s="136"/>
      <c r="AD71" s="49" t="str">
        <f t="shared" si="57"/>
        <v/>
      </c>
      <c r="AE71" s="224"/>
      <c r="AF71" s="48" t="str">
        <f t="shared" si="59"/>
        <v/>
      </c>
      <c r="AG71" s="224"/>
      <c r="AH71" s="50" t="str">
        <f>IFERROR(IF(AND(W70="Impacto",W71="Impacto"),(AH70-(+AH70*Z71)),IF(W71="Impacto",(P67-(+P67*Z71)),IF(W71="Probabilidad",AH70,""))),"")</f>
        <v/>
      </c>
      <c r="AI71" s="226"/>
      <c r="AJ71" s="228"/>
      <c r="AK71" s="4"/>
      <c r="AL71" s="130"/>
      <c r="AM71" s="134"/>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130"/>
      <c r="S72" s="52"/>
      <c r="T72" s="52"/>
      <c r="U72" s="52"/>
      <c r="V72" s="135" t="str">
        <f t="shared" si="56"/>
        <v xml:space="preserve">  </v>
      </c>
      <c r="W72" s="47" t="str">
        <f t="shared" si="1"/>
        <v/>
      </c>
      <c r="X72" s="136"/>
      <c r="Y72" s="136"/>
      <c r="Z72" s="48" t="str">
        <f t="shared" si="58"/>
        <v/>
      </c>
      <c r="AA72" s="136"/>
      <c r="AB72" s="136"/>
      <c r="AC72" s="136"/>
      <c r="AD72" s="49" t="str">
        <f t="shared" si="57"/>
        <v/>
      </c>
      <c r="AE72" s="224"/>
      <c r="AF72" s="48" t="str">
        <f t="shared" si="59"/>
        <v/>
      </c>
      <c r="AG72" s="224"/>
      <c r="AH72" s="50" t="str">
        <f>IFERROR(IF(AND(W70="Impacto",W71="Impacto",W72="Impacto"),(AH71-(+AH71*Z72)),IF(W72="Impacto",(P67-(+P67*Z72)),IF(W72="Probabilidad",AH71,""))),"")</f>
        <v/>
      </c>
      <c r="AI72" s="226"/>
      <c r="AJ72" s="228"/>
      <c r="AK72" s="4"/>
      <c r="AL72" s="130"/>
      <c r="AM72" s="134"/>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130"/>
      <c r="S73" s="52"/>
      <c r="T73" s="52"/>
      <c r="U73" s="52"/>
      <c r="V73" s="135" t="str">
        <f t="shared" si="56"/>
        <v xml:space="preserve">  </v>
      </c>
      <c r="W73" s="47" t="str">
        <f t="shared" si="1"/>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7"/>
        <v/>
      </c>
      <c r="AE73" s="224"/>
      <c r="AF73" s="48" t="str">
        <f>+AD73</f>
        <v/>
      </c>
      <c r="AG73" s="224"/>
      <c r="AH73" s="50" t="str">
        <f>IFERROR(IF(AND(W70="Impacto",W71="Impacto",W72="Impacto",W73="Impacto"),(AH72-(+AH72*Z73)),IF(W73="Impacto",(P67-(+P67*Z73)),IF(W73="Probabilidad",AH72,""))),"")</f>
        <v/>
      </c>
      <c r="AI73" s="226"/>
      <c r="AJ73" s="228"/>
      <c r="AK73" s="4"/>
      <c r="AL73" s="130"/>
      <c r="AM73" s="134"/>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95"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IF(NOT(ISERROR(MATCH(M74,'[49]Tabla Impacto'!$B$222:$B$224,0))),'[49]Tabla Impacto'!$F$224,M74)</f>
        <v>0</v>
      </c>
      <c r="O74" s="310" t="str">
        <f>IF(OR(N74='[49]Tabla Impacto'!$C$12,N74='[49]Tabla Impacto'!$D$12),"Leve",IF(OR(N74='[49]Tabla Impacto'!$C$13,N74='[49]Tabla Impacto'!$D$13),"Menor",IF(OR(N74='[49]Tabla Impacto'!$C$14,N74='[49]Tabla Impacto'!$D$14),"Moderado",IF(OR(N74='[49]Tabla Impacto'!$C$15,N74='[49]Tabla Impacto'!$D$15),"Mayor",IF(OR(N74='[49]Tabla Impacto'!$C$16,N74='[49]Tabla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1"/>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IFERROR(LOOKUP(LOOKUP(2,1/(AD74:AD80&lt;&gt;""),AD74:AD80),'[49]Opciones Tratamiento'!$I$2:$I$6,'[49]Opciones Tratamiento'!$J$2:$J$6),"")</f>
        <v/>
      </c>
      <c r="AF74" s="48" t="str">
        <f>+AD74</f>
        <v/>
      </c>
      <c r="AG74" s="224" t="str">
        <f>IFERROR(LOOKUP(LOOKUP(2,1/(AH74:AH80&lt;&gt;""),AH74:AH80),'[49]Opciones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30"/>
      <c r="AM74" s="134"/>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130"/>
      <c r="S75" s="52"/>
      <c r="T75" s="52"/>
      <c r="U75" s="52"/>
      <c r="V75" s="135" t="str">
        <f>+CONCATENATE(S75," ",T75," ",U75)</f>
        <v xml:space="preserve">  </v>
      </c>
      <c r="W75" s="47" t="str">
        <f t="shared" si="1"/>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130"/>
      <c r="AM75" s="134"/>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130"/>
      <c r="S76" s="52"/>
      <c r="T76" s="52"/>
      <c r="U76" s="52"/>
      <c r="V76" s="135" t="str">
        <f t="shared" ref="V76:V80" si="63">+CONCATENATE(S76," ",T76," ",U76)</f>
        <v xml:space="preserve">  </v>
      </c>
      <c r="W76" s="47" t="str">
        <f t="shared" ref="W76:W94" si="64">IF(OR(X76="Preventivo",X76="Detectivo"),"Probabilidad",IF(X76="Correctivo","Impacto",""))</f>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130"/>
      <c r="AM76" s="134"/>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130"/>
      <c r="S77" s="52"/>
      <c r="T77" s="52"/>
      <c r="U77" s="52"/>
      <c r="V77" s="135" t="str">
        <f t="shared" si="63"/>
        <v xml:space="preserve">  </v>
      </c>
      <c r="W77" s="47" t="str">
        <f t="shared" si="64"/>
        <v/>
      </c>
      <c r="X77" s="136"/>
      <c r="Y77" s="136"/>
      <c r="Z77" s="48" t="str">
        <f t="shared" ref="Z77:Z79" si="66">IF(AND(X77="Preventivo",Y77="Automático"),"50%",IF(AND(X77="Preventivo",Y77="Manual"),"40%",IF(AND(X77="Detectivo",Y77="Automático"),"40%",IF(AND(X77="Detectivo",Y77="Manual"),"30%",IF(AND(X77="Correctivo",Y77="Automático"),"35%",IF(AND(X77="Correctivo",Y77="Manual"),"25%",""))))))</f>
        <v/>
      </c>
      <c r="AA77" s="136"/>
      <c r="AB77" s="136"/>
      <c r="AC77" s="136"/>
      <c r="AD77" s="49" t="str">
        <f t="shared" si="65"/>
        <v/>
      </c>
      <c r="AE77" s="224"/>
      <c r="AF77" s="48" t="str">
        <f t="shared" ref="AF77:AF79" si="67">+AD77</f>
        <v/>
      </c>
      <c r="AG77" s="224"/>
      <c r="AH77" s="50" t="str">
        <f>IFERROR(IF(AND(W76="Impacto",W77="Impacto"),(AH76-(+AH76*Z77)),IF(W77="Impacto",(P74-(+P74*Z77)),IF(W77="Probabilidad",AH76,""))),"")</f>
        <v/>
      </c>
      <c r="AI77" s="226"/>
      <c r="AJ77" s="228"/>
      <c r="AK77" s="4"/>
      <c r="AL77" s="130"/>
      <c r="AM77" s="134"/>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130"/>
      <c r="S78" s="52"/>
      <c r="T78" s="52"/>
      <c r="U78" s="52"/>
      <c r="V78" s="135" t="str">
        <f t="shared" si="63"/>
        <v xml:space="preserve">  </v>
      </c>
      <c r="W78" s="47" t="str">
        <f t="shared" si="64"/>
        <v/>
      </c>
      <c r="X78" s="136"/>
      <c r="Y78" s="136"/>
      <c r="Z78" s="48" t="str">
        <f t="shared" si="66"/>
        <v/>
      </c>
      <c r="AA78" s="136"/>
      <c r="AB78" s="136"/>
      <c r="AC78" s="136"/>
      <c r="AD78" s="49" t="str">
        <f t="shared" si="65"/>
        <v/>
      </c>
      <c r="AE78" s="224"/>
      <c r="AF78" s="48" t="str">
        <f t="shared" si="67"/>
        <v/>
      </c>
      <c r="AG78" s="224"/>
      <c r="AH78" s="50" t="str">
        <f>IFERROR(IF(AND(W77="Impacto",W78="Impacto"),(AH77-(+AH77*Z78)),IF(W78="Impacto",(P74-(+P74*Z78)),IF(W78="Probabilidad",AH77,""))),"")</f>
        <v/>
      </c>
      <c r="AI78" s="226"/>
      <c r="AJ78" s="228"/>
      <c r="AK78" s="4"/>
      <c r="AL78" s="130"/>
      <c r="AM78" s="134"/>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130"/>
      <c r="S79" s="52"/>
      <c r="T79" s="52"/>
      <c r="U79" s="52"/>
      <c r="V79" s="135" t="str">
        <f t="shared" si="63"/>
        <v xml:space="preserve">  </v>
      </c>
      <c r="W79" s="47" t="str">
        <f t="shared" si="64"/>
        <v/>
      </c>
      <c r="X79" s="136"/>
      <c r="Y79" s="136"/>
      <c r="Z79" s="48" t="str">
        <f t="shared" si="66"/>
        <v/>
      </c>
      <c r="AA79" s="136"/>
      <c r="AB79" s="136"/>
      <c r="AC79" s="136"/>
      <c r="AD79" s="49" t="str">
        <f t="shared" si="65"/>
        <v/>
      </c>
      <c r="AE79" s="224"/>
      <c r="AF79" s="48" t="str">
        <f t="shared" si="67"/>
        <v/>
      </c>
      <c r="AG79" s="224"/>
      <c r="AH79" s="50" t="str">
        <f>IFERROR(IF(AND(W77="Impacto",W78="Impacto",W79="Impacto"),(AH78-(+AH78*Z79)),IF(W79="Impacto",(P74-(+P74*Z79)),IF(W79="Probabilidad",AH78,""))),"")</f>
        <v/>
      </c>
      <c r="AI79" s="226"/>
      <c r="AJ79" s="228"/>
      <c r="AK79" s="4"/>
      <c r="AL79" s="130"/>
      <c r="AM79" s="134"/>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130"/>
      <c r="S80" s="52"/>
      <c r="T80" s="52"/>
      <c r="U80" s="52"/>
      <c r="V80" s="135" t="str">
        <f t="shared" si="63"/>
        <v xml:space="preserve">  </v>
      </c>
      <c r="W80" s="47" t="str">
        <f t="shared" si="64"/>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5"/>
        <v/>
      </c>
      <c r="AE80" s="224"/>
      <c r="AF80" s="48" t="str">
        <f>+AD80</f>
        <v/>
      </c>
      <c r="AG80" s="224"/>
      <c r="AH80" s="50" t="str">
        <f>IFERROR(IF(AND(W77="Impacto",W78="Impacto",W79="Impacto",W80="Impacto"),(AH79-(+AH79*Z80)),IF(W80="Impacto",(P74-(+P74*Z80)),IF(W80="Probabilidad",AH79,""))),"")</f>
        <v/>
      </c>
      <c r="AI80" s="226"/>
      <c r="AJ80" s="228"/>
      <c r="AK80" s="4"/>
      <c r="AL80" s="130"/>
      <c r="AM80" s="134"/>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IF(NOT(ISERROR(MATCH(M81,'[49]Tabla Impacto'!$B$222:$B$224,0))),'[49]Tabla Impacto'!$F$224,M81)</f>
        <v>0</v>
      </c>
      <c r="O81" s="310" t="str">
        <f>IF(OR(N81='[49]Tabla Impacto'!$C$12,N81='[49]Tabla Impacto'!$D$12),"Leve",IF(OR(N81='[49]Tabla Impacto'!$C$13,N81='[49]Tabla Impacto'!$D$13),"Menor",IF(OR(N81='[49]Tabla Impacto'!$C$14,N81='[49]Tabla Impacto'!$D$14),"Moderado",IF(OR(N81='[49]Tabla Impacto'!$C$15,N81='[49]Tabla Impacto'!$D$15),"Mayor",IF(OR(N81='[49]Tabla Impacto'!$C$16,N81='[49]Tabla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64"/>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IFERROR(LOOKUP(LOOKUP(2,1/(AD81:AD87&lt;&gt;""),AD81:AD87),'[49]Opciones Tratamiento'!$I$2:$I$6,'[49]Opciones Tratamiento'!$J$2:$J$6),"")</f>
        <v/>
      </c>
      <c r="AF81" s="48" t="str">
        <f>+AD81</f>
        <v/>
      </c>
      <c r="AG81" s="224" t="str">
        <f>IFERROR(LOOKUP(LOOKUP(2,1/(AH81:AH87&lt;&gt;""),AH81:AH87),'[49]Opciones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30"/>
      <c r="AM81" s="134"/>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130"/>
      <c r="S82" s="52"/>
      <c r="T82" s="52"/>
      <c r="U82" s="52"/>
      <c r="V82" s="135" t="str">
        <f>+CONCATENATE(S82," ",T82," ",U82)</f>
        <v xml:space="preserve">  </v>
      </c>
      <c r="W82" s="47" t="str">
        <f t="shared" si="64"/>
        <v/>
      </c>
      <c r="X82" s="136"/>
      <c r="Y82" s="136"/>
      <c r="Z82" s="48" t="str">
        <f t="shared" ref="Z82" si="69">IF(AND(X82="Preventivo",Y82="Automático"),"50%",IF(AND(X82="Preventivo",Y82="Manual"),"40%",IF(AND(X82="Detectivo",Y82="Automático"),"40%",IF(AND(X82="Detectivo",Y82="Manual"),"30%",IF(AND(X82="Correctivo",Y82="Automático"),"35%",IF(AND(X82="Correctivo",Y82="Manual"),"25%",""))))))</f>
        <v/>
      </c>
      <c r="AA82" s="136"/>
      <c r="AB82" s="136"/>
      <c r="AC82" s="136"/>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30"/>
      <c r="AM82" s="134"/>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130"/>
      <c r="S83" s="52"/>
      <c r="T83" s="52"/>
      <c r="U83" s="52"/>
      <c r="V83" s="135" t="str">
        <f t="shared" ref="V83:V87" si="71">+CONCATENATE(S83," ",T83," ",U83)</f>
        <v xml:space="preserve">  </v>
      </c>
      <c r="W83" s="47" t="str">
        <f t="shared" si="64"/>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130"/>
      <c r="AM83" s="134"/>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130"/>
      <c r="S84" s="52"/>
      <c r="T84" s="52"/>
      <c r="U84" s="52"/>
      <c r="V84" s="135" t="str">
        <f t="shared" si="71"/>
        <v xml:space="preserve">  </v>
      </c>
      <c r="W84" s="47" t="str">
        <f t="shared" si="64"/>
        <v/>
      </c>
      <c r="X84" s="136"/>
      <c r="Y84" s="136"/>
      <c r="Z84" s="48" t="str">
        <f t="shared" ref="Z84:Z86" si="73">IF(AND(X84="Preventivo",Y84="Automático"),"50%",IF(AND(X84="Preventivo",Y84="Manual"),"40%",IF(AND(X84="Detectivo",Y84="Automático"),"40%",IF(AND(X84="Detectivo",Y84="Manual"),"30%",IF(AND(X84="Correctivo",Y84="Automático"),"35%",IF(AND(X84="Correctivo",Y84="Manual"),"25%",""))))))</f>
        <v/>
      </c>
      <c r="AA84" s="136"/>
      <c r="AB84" s="136"/>
      <c r="AC84" s="136"/>
      <c r="AD84" s="49" t="str">
        <f t="shared" si="72"/>
        <v/>
      </c>
      <c r="AE84" s="224"/>
      <c r="AF84" s="48" t="str">
        <f t="shared" ref="AF84:AF86" si="74">+AD84</f>
        <v/>
      </c>
      <c r="AG84" s="224"/>
      <c r="AH84" s="50" t="str">
        <f>IFERROR(IF(AND(W83="Impacto",W84="Impacto"),(AH83-(+AH83*Z84)),IF(W84="Impacto",(P81-(+P81*Z84)),IF(W84="Probabilidad",AH83,""))),"")</f>
        <v/>
      </c>
      <c r="AI84" s="226"/>
      <c r="AJ84" s="228"/>
      <c r="AK84" s="4"/>
      <c r="AL84" s="130"/>
      <c r="AM84" s="134"/>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130"/>
      <c r="S85" s="52"/>
      <c r="T85" s="52"/>
      <c r="U85" s="52"/>
      <c r="V85" s="135" t="str">
        <f t="shared" si="71"/>
        <v xml:space="preserve">  </v>
      </c>
      <c r="W85" s="47" t="str">
        <f t="shared" si="64"/>
        <v/>
      </c>
      <c r="X85" s="136"/>
      <c r="Y85" s="136"/>
      <c r="Z85" s="48" t="str">
        <f t="shared" si="73"/>
        <v/>
      </c>
      <c r="AA85" s="136"/>
      <c r="AB85" s="136"/>
      <c r="AC85" s="136"/>
      <c r="AD85" s="49" t="str">
        <f t="shared" si="72"/>
        <v/>
      </c>
      <c r="AE85" s="224"/>
      <c r="AF85" s="48" t="str">
        <f t="shared" si="74"/>
        <v/>
      </c>
      <c r="AG85" s="224"/>
      <c r="AH85" s="50" t="str">
        <f>IFERROR(IF(AND(W84="Impacto",W85="Impacto"),(AH84-(+AH84*Z85)),IF(W85="Impacto",(P81-(+P81*Z85)),IF(W85="Probabilidad",AH84,""))),"")</f>
        <v/>
      </c>
      <c r="AI85" s="226"/>
      <c r="AJ85" s="228"/>
      <c r="AK85" s="4"/>
      <c r="AL85" s="130"/>
      <c r="AM85" s="134"/>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130"/>
      <c r="S86" s="52"/>
      <c r="T86" s="52"/>
      <c r="U86" s="52"/>
      <c r="V86" s="135" t="str">
        <f t="shared" si="71"/>
        <v xml:space="preserve">  </v>
      </c>
      <c r="W86" s="47" t="str">
        <f t="shared" si="64"/>
        <v/>
      </c>
      <c r="X86" s="136"/>
      <c r="Y86" s="136"/>
      <c r="Z86" s="48" t="str">
        <f t="shared" si="73"/>
        <v/>
      </c>
      <c r="AA86" s="136"/>
      <c r="AB86" s="136"/>
      <c r="AC86" s="136"/>
      <c r="AD86" s="49" t="str">
        <f t="shared" si="72"/>
        <v/>
      </c>
      <c r="AE86" s="224"/>
      <c r="AF86" s="48" t="str">
        <f t="shared" si="74"/>
        <v/>
      </c>
      <c r="AG86" s="224"/>
      <c r="AH86" s="50" t="str">
        <f>IFERROR(IF(AND(W84="Impacto",W85="Impacto",W86="Impacto"),(AH85-(+AH85*Z86)),IF(W86="Impacto",(P81-(+P81*Z86)),IF(W86="Probabilidad",AH85,""))),"")</f>
        <v/>
      </c>
      <c r="AI86" s="226"/>
      <c r="AJ86" s="228"/>
      <c r="AK86" s="4"/>
      <c r="AL86" s="130"/>
      <c r="AM86" s="134"/>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130"/>
      <c r="S87" s="52"/>
      <c r="T87" s="52"/>
      <c r="U87" s="52"/>
      <c r="V87" s="135" t="str">
        <f t="shared" si="71"/>
        <v xml:space="preserve">  </v>
      </c>
      <c r="W87" s="47" t="str">
        <f t="shared" si="64"/>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72"/>
        <v/>
      </c>
      <c r="AE87" s="224"/>
      <c r="AF87" s="48" t="str">
        <f>+AD87</f>
        <v/>
      </c>
      <c r="AG87" s="224"/>
      <c r="AH87" s="50" t="str">
        <f>IFERROR(IF(AND(W84="Impacto",W85="Impacto",W86="Impacto",W87="Impacto"),(AH86-(+AH86*Z87)),IF(W87="Impacto",(P81-(+P81*Z87)),IF(W87="Probabilidad",AH86,""))),"")</f>
        <v/>
      </c>
      <c r="AI87" s="226"/>
      <c r="AJ87" s="228"/>
      <c r="AK87" s="4"/>
      <c r="AL87" s="130"/>
      <c r="AM87" s="134"/>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IF(NOT(ISERROR(MATCH(M88,'[49]Tabla Impacto'!$B$222:$B$224,0))),'[49]Tabla Impacto'!$F$224,M88)</f>
        <v>0</v>
      </c>
      <c r="O88" s="310" t="str">
        <f>IF(OR(N88='[49]Tabla Impacto'!$C$12,N88='[49]Tabla Impacto'!$D$12),"Leve",IF(OR(N88='[49]Tabla Impacto'!$C$13,N88='[49]Tabla Impacto'!$D$13),"Menor",IF(OR(N88='[49]Tabla Impacto'!$C$14,N88='[49]Tabla Impacto'!$D$14),"Moderado",IF(OR(N88='[49]Tabla Impacto'!$C$15,N88='[49]Tabla Impacto'!$D$15),"Mayor",IF(OR(N88='[49]Tabla Impacto'!$C$16,N88='[49]Tabla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64"/>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IFERROR(LOOKUP(LOOKUP(2,1/(AD88:AD94&lt;&gt;""),AD88:AD94),'[49]Opciones Tratamiento'!$I$2:$I$6,'[49]Opciones Tratamiento'!$J$2:$J$6),"")</f>
        <v/>
      </c>
      <c r="AF88" s="48" t="str">
        <f>+AD88</f>
        <v/>
      </c>
      <c r="AG88" s="224" t="str">
        <f>IFERROR(LOOKUP(LOOKUP(2,1/(AH88:AH94&lt;&gt;""),AH88:AH94),'[49]Opciones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30"/>
      <c r="AM88" s="134"/>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130"/>
      <c r="S89" s="52"/>
      <c r="T89" s="52"/>
      <c r="U89" s="52"/>
      <c r="V89" s="135" t="str">
        <f>+CONCATENATE(S89," ",T89," ",U89)</f>
        <v xml:space="preserve">  </v>
      </c>
      <c r="W89" s="47" t="str">
        <f t="shared" si="64"/>
        <v/>
      </c>
      <c r="X89" s="136"/>
      <c r="Y89" s="136"/>
      <c r="Z89" s="48" t="str">
        <f t="shared" ref="Z89" si="76">IF(AND(X89="Preventivo",Y89="Automático"),"50%",IF(AND(X89="Preventivo",Y89="Manual"),"40%",IF(AND(X89="Detectivo",Y89="Automático"),"40%",IF(AND(X89="Detectivo",Y89="Manual"),"30%",IF(AND(X89="Correctivo",Y89="Automático"),"35%",IF(AND(X89="Correctivo",Y89="Manual"),"25%",""))))))</f>
        <v/>
      </c>
      <c r="AA89" s="136"/>
      <c r="AB89" s="136"/>
      <c r="AC89" s="136"/>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30"/>
      <c r="AM89" s="134"/>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130"/>
      <c r="S90" s="52"/>
      <c r="T90" s="52"/>
      <c r="U90" s="52"/>
      <c r="V90" s="135" t="str">
        <f t="shared" ref="V90:V94" si="78">+CONCATENATE(S90," ",T90," ",U90)</f>
        <v xml:space="preserve">  </v>
      </c>
      <c r="W90" s="47" t="str">
        <f t="shared" si="64"/>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130"/>
      <c r="AM90" s="134"/>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130"/>
      <c r="S91" s="52"/>
      <c r="T91" s="52"/>
      <c r="U91" s="52"/>
      <c r="V91" s="135" t="str">
        <f t="shared" si="78"/>
        <v xml:space="preserve">  </v>
      </c>
      <c r="W91" s="47" t="str">
        <f t="shared" si="64"/>
        <v/>
      </c>
      <c r="X91" s="136"/>
      <c r="Y91" s="136"/>
      <c r="Z91" s="48" t="str">
        <f t="shared" ref="Z91:Z93" si="80">IF(AND(X91="Preventivo",Y91="Automático"),"50%",IF(AND(X91="Preventivo",Y91="Manual"),"40%",IF(AND(X91="Detectivo",Y91="Automático"),"40%",IF(AND(X91="Detectivo",Y91="Manual"),"30%",IF(AND(X91="Correctivo",Y91="Automático"),"35%",IF(AND(X91="Correctivo",Y91="Manual"),"25%",""))))))</f>
        <v/>
      </c>
      <c r="AA91" s="136"/>
      <c r="AB91" s="136"/>
      <c r="AC91" s="136"/>
      <c r="AD91" s="49" t="str">
        <f t="shared" si="79"/>
        <v/>
      </c>
      <c r="AE91" s="224"/>
      <c r="AF91" s="48" t="str">
        <f t="shared" ref="AF91:AF93" si="81">+AD91</f>
        <v/>
      </c>
      <c r="AG91" s="224"/>
      <c r="AH91" s="50" t="str">
        <f>IFERROR(IF(AND(W90="Impacto",W91="Impacto"),(AH90-(+AH90*Z91)),IF(W91="Impacto",(P88-(+P88*Z91)),IF(W91="Probabilidad",AH90,""))),"")</f>
        <v/>
      </c>
      <c r="AI91" s="226"/>
      <c r="AJ91" s="228"/>
      <c r="AK91" s="4"/>
      <c r="AL91" s="130"/>
      <c r="AM91" s="134"/>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130"/>
      <c r="S92" s="52"/>
      <c r="T92" s="52"/>
      <c r="U92" s="52"/>
      <c r="V92" s="135" t="str">
        <f t="shared" si="78"/>
        <v xml:space="preserve">  </v>
      </c>
      <c r="W92" s="47" t="str">
        <f t="shared" si="64"/>
        <v/>
      </c>
      <c r="X92" s="136"/>
      <c r="Y92" s="136"/>
      <c r="Z92" s="48" t="str">
        <f t="shared" si="80"/>
        <v/>
      </c>
      <c r="AA92" s="136"/>
      <c r="AB92" s="136"/>
      <c r="AC92" s="136"/>
      <c r="AD92" s="49" t="str">
        <f t="shared" si="79"/>
        <v/>
      </c>
      <c r="AE92" s="224"/>
      <c r="AF92" s="48" t="str">
        <f t="shared" si="81"/>
        <v/>
      </c>
      <c r="AG92" s="224"/>
      <c r="AH92" s="50" t="str">
        <f>IFERROR(IF(AND(W91="Impacto",W92="Impacto"),(AH91-(+AH91*Z92)),IF(W92="Impacto",(P88-(+P88*Z92)),IF(W92="Probabilidad",AH91,""))),"")</f>
        <v/>
      </c>
      <c r="AI92" s="226"/>
      <c r="AJ92" s="228"/>
      <c r="AK92" s="4"/>
      <c r="AL92" s="130"/>
      <c r="AM92" s="134"/>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130"/>
      <c r="S93" s="52"/>
      <c r="T93" s="52"/>
      <c r="U93" s="52"/>
      <c r="V93" s="135" t="str">
        <f t="shared" si="78"/>
        <v xml:space="preserve">  </v>
      </c>
      <c r="W93" s="47" t="str">
        <f t="shared" si="64"/>
        <v/>
      </c>
      <c r="X93" s="136"/>
      <c r="Y93" s="136"/>
      <c r="Z93" s="48" t="str">
        <f t="shared" si="80"/>
        <v/>
      </c>
      <c r="AA93" s="136"/>
      <c r="AB93" s="136"/>
      <c r="AC93" s="136"/>
      <c r="AD93" s="49" t="str">
        <f t="shared" si="79"/>
        <v/>
      </c>
      <c r="AE93" s="224"/>
      <c r="AF93" s="48" t="str">
        <f t="shared" si="81"/>
        <v/>
      </c>
      <c r="AG93" s="224"/>
      <c r="AH93" s="50" t="str">
        <f>IFERROR(IF(AND(W91="Impacto",W92="Impacto",W93="Impacto"),(AH92-(+AH92*Z93)),IF(W93="Impacto",(P88-(+P88*Z93)),IF(W93="Probabilidad",AH92,""))),"")</f>
        <v/>
      </c>
      <c r="AI93" s="226"/>
      <c r="AJ93" s="228"/>
      <c r="AK93" s="4"/>
      <c r="AL93" s="130"/>
      <c r="AM93" s="134"/>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130"/>
      <c r="S94" s="52"/>
      <c r="T94" s="52"/>
      <c r="U94" s="52"/>
      <c r="V94" s="135" t="str">
        <f t="shared" si="78"/>
        <v xml:space="preserve">  </v>
      </c>
      <c r="W94" s="47" t="str">
        <f t="shared" si="64"/>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9"/>
        <v/>
      </c>
      <c r="AE94" s="224"/>
      <c r="AF94" s="48" t="str">
        <f>+AD94</f>
        <v/>
      </c>
      <c r="AG94" s="224"/>
      <c r="AH94" s="50" t="str">
        <f>IFERROR(IF(AND(W91="Impacto",W92="Impacto",W93="Impacto",W94="Impacto"),(AH93-(+AH93*Z94)),IF(W94="Impacto",(P88-(+P88*Z94)),IF(W94="Probabilidad",AH93,""))),"")</f>
        <v/>
      </c>
      <c r="AI94" s="226"/>
      <c r="AJ94" s="228"/>
      <c r="AK94" s="4"/>
      <c r="AL94" s="130"/>
      <c r="AM94" s="134"/>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LvNOpXH4/IvmkXdrEuygS8sgBUMLvXdowD15jnVGXqyPPhAumxGzQdrtIXfXcx9dIUg0bTKmG+3eTlAtEtrYdw==" saltValue="zoRaXNC9cn/Z2w6iegOyX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O60:O66"/>
    <mergeCell ref="P60:P66"/>
    <mergeCell ref="Q60:Q66"/>
    <mergeCell ref="AE60:AE66"/>
    <mergeCell ref="AI60:AI66"/>
    <mergeCell ref="AJ60:AJ66"/>
    <mergeCell ref="AO60:AO66"/>
    <mergeCell ref="AP60:AP66"/>
    <mergeCell ref="AQ60:AS66"/>
    <mergeCell ref="AG60:AG66"/>
    <mergeCell ref="O53:O59"/>
    <mergeCell ref="P53:P59"/>
    <mergeCell ref="Q53:Q59"/>
    <mergeCell ref="AE53:AE59"/>
    <mergeCell ref="AI53:AI59"/>
    <mergeCell ref="AJ53:AJ59"/>
    <mergeCell ref="AO53:AO59"/>
    <mergeCell ref="AP53:AP59"/>
    <mergeCell ref="AQ53:AS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AG25:AG31"/>
    <mergeCell ref="Q11:Q17"/>
    <mergeCell ref="AE11:AE17"/>
    <mergeCell ref="AI11:AI17"/>
    <mergeCell ref="AJ11:AJ17"/>
    <mergeCell ref="AO11:AO17"/>
    <mergeCell ref="AP11:AP17"/>
    <mergeCell ref="AQ11:AS17"/>
    <mergeCell ref="O18:O24"/>
    <mergeCell ref="P18:P24"/>
    <mergeCell ref="Q18:Q24"/>
    <mergeCell ref="AE18:AE24"/>
    <mergeCell ref="AI18:AI24"/>
    <mergeCell ref="AJ18:AJ24"/>
    <mergeCell ref="AO18:AO24"/>
    <mergeCell ref="AP18:AP24"/>
    <mergeCell ref="AQ18:AS24"/>
    <mergeCell ref="AG11:AG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Q9:Q10"/>
    <mergeCell ref="R9:R10"/>
    <mergeCell ref="S9:S10"/>
    <mergeCell ref="T9:T10"/>
    <mergeCell ref="AD9:AD10"/>
    <mergeCell ref="AE9:AE10"/>
    <mergeCell ref="AF9:AF10"/>
    <mergeCell ref="AG9:AG10"/>
    <mergeCell ref="N60:N66"/>
    <mergeCell ref="H60:H66"/>
    <mergeCell ref="I60:I66"/>
    <mergeCell ref="J60:J66"/>
    <mergeCell ref="K60:K66"/>
    <mergeCell ref="L60:L66"/>
    <mergeCell ref="M60:M66"/>
    <mergeCell ref="A60:A66"/>
    <mergeCell ref="C60:C66"/>
    <mergeCell ref="D60:D66"/>
    <mergeCell ref="E60:E66"/>
    <mergeCell ref="F60:F66"/>
    <mergeCell ref="G60:G66"/>
    <mergeCell ref="L53:L59"/>
    <mergeCell ref="M53:M59"/>
    <mergeCell ref="N53:N59"/>
    <mergeCell ref="F53:F59"/>
    <mergeCell ref="G53:G59"/>
    <mergeCell ref="H53:H59"/>
    <mergeCell ref="I53:I59"/>
    <mergeCell ref="J53:J59"/>
    <mergeCell ref="K53:K59"/>
    <mergeCell ref="A53:A59"/>
    <mergeCell ref="J46:J52"/>
    <mergeCell ref="K46:K52"/>
    <mergeCell ref="L46:L52"/>
    <mergeCell ref="M46:M52"/>
    <mergeCell ref="N46:N52"/>
    <mergeCell ref="AG53:AG59"/>
    <mergeCell ref="A46:A52"/>
    <mergeCell ref="C46:C52"/>
    <mergeCell ref="D46:D52"/>
    <mergeCell ref="E46:E52"/>
    <mergeCell ref="F46:F52"/>
    <mergeCell ref="G46:G52"/>
    <mergeCell ref="H46:H52"/>
    <mergeCell ref="I46:I52"/>
    <mergeCell ref="C53:C59"/>
    <mergeCell ref="D53:D59"/>
    <mergeCell ref="E53:E59"/>
    <mergeCell ref="B11:B94"/>
    <mergeCell ref="O11:O17"/>
    <mergeCell ref="P11:P17"/>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AG32:AG38"/>
    <mergeCell ref="F32:F38"/>
    <mergeCell ref="G32:G38"/>
    <mergeCell ref="H32:H38"/>
    <mergeCell ref="I32:I38"/>
    <mergeCell ref="J32:J38"/>
    <mergeCell ref="K32:K38"/>
    <mergeCell ref="L32:L38"/>
    <mergeCell ref="M32:M38"/>
    <mergeCell ref="N32:N38"/>
    <mergeCell ref="N25:N31"/>
    <mergeCell ref="O25:O31"/>
    <mergeCell ref="P25:P31"/>
    <mergeCell ref="Q25:Q31"/>
    <mergeCell ref="AE25:AE31"/>
    <mergeCell ref="AG18:AG24"/>
    <mergeCell ref="N18:N24"/>
    <mergeCell ref="A25:A31"/>
    <mergeCell ref="C25:C31"/>
    <mergeCell ref="D25:D31"/>
    <mergeCell ref="E25:E31"/>
    <mergeCell ref="F25:F31"/>
    <mergeCell ref="G25:G31"/>
    <mergeCell ref="H25:H31"/>
    <mergeCell ref="I25:I31"/>
    <mergeCell ref="J25:J31"/>
    <mergeCell ref="M18:M24"/>
    <mergeCell ref="A18:A24"/>
    <mergeCell ref="C18:C24"/>
    <mergeCell ref="D18:D24"/>
    <mergeCell ref="E18:E24"/>
    <mergeCell ref="F18:F24"/>
    <mergeCell ref="G18:G24"/>
    <mergeCell ref="K25:K31"/>
    <mergeCell ref="L25:L31"/>
    <mergeCell ref="M25:M31"/>
    <mergeCell ref="H11:H17"/>
    <mergeCell ref="I11:I17"/>
    <mergeCell ref="J11:J17"/>
    <mergeCell ref="K11:K17"/>
    <mergeCell ref="H18:H24"/>
    <mergeCell ref="I18:I24"/>
    <mergeCell ref="J18:J24"/>
    <mergeCell ref="K18:K24"/>
    <mergeCell ref="L18:L24"/>
    <mergeCell ref="A11:A17"/>
    <mergeCell ref="C11:C17"/>
    <mergeCell ref="D11:D17"/>
    <mergeCell ref="E11:E17"/>
    <mergeCell ref="AI9:AI10"/>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L11:L17"/>
    <mergeCell ref="M11:M17"/>
    <mergeCell ref="N11:N17"/>
    <mergeCell ref="F11:F17"/>
    <mergeCell ref="G11:G17"/>
    <mergeCell ref="C1:Q1"/>
    <mergeCell ref="R1:AO4"/>
    <mergeCell ref="AP1:AS1"/>
    <mergeCell ref="C2:Q2"/>
    <mergeCell ref="AP2:AS2"/>
    <mergeCell ref="C3:Q3"/>
    <mergeCell ref="AP3:AS3"/>
    <mergeCell ref="C4:Q4"/>
    <mergeCell ref="AP4:AS4"/>
  </mergeCells>
  <conditionalFormatting sqref="K11">
    <cfRule type="cellIs" dxfId="1391" priority="339" operator="equal">
      <formula>"Muy Alta"</formula>
    </cfRule>
    <cfRule type="cellIs" dxfId="1390" priority="340" operator="equal">
      <formula>"Alta"</formula>
    </cfRule>
    <cfRule type="cellIs" dxfId="1389" priority="341" operator="equal">
      <formula>"Media"</formula>
    </cfRule>
    <cfRule type="cellIs" dxfId="1388" priority="342" operator="equal">
      <formula>"Baja"</formula>
    </cfRule>
    <cfRule type="cellIs" dxfId="1387" priority="343" operator="equal">
      <formula>"Muy Baja"</formula>
    </cfRule>
  </conditionalFormatting>
  <conditionalFormatting sqref="K18">
    <cfRule type="cellIs" dxfId="1386" priority="310" operator="equal">
      <formula>"Muy Alta"</formula>
    </cfRule>
    <cfRule type="cellIs" dxfId="1385" priority="311" operator="equal">
      <formula>"Alta"</formula>
    </cfRule>
    <cfRule type="cellIs" dxfId="1384" priority="312" operator="equal">
      <formula>"Media"</formula>
    </cfRule>
    <cfRule type="cellIs" dxfId="1383" priority="313" operator="equal">
      <formula>"Baja"</formula>
    </cfRule>
    <cfRule type="cellIs" dxfId="1382" priority="314" operator="equal">
      <formula>"Muy Baja"</formula>
    </cfRule>
  </conditionalFormatting>
  <conditionalFormatting sqref="K25">
    <cfRule type="cellIs" dxfId="1381" priority="281" operator="equal">
      <formula>"Muy Alta"</formula>
    </cfRule>
    <cfRule type="cellIs" dxfId="1380" priority="282" operator="equal">
      <formula>"Alta"</formula>
    </cfRule>
    <cfRule type="cellIs" dxfId="1379" priority="283" operator="equal">
      <formula>"Media"</formula>
    </cfRule>
    <cfRule type="cellIs" dxfId="1378" priority="284" operator="equal">
      <formula>"Baja"</formula>
    </cfRule>
    <cfRule type="cellIs" dxfId="1377" priority="285" operator="equal">
      <formula>"Muy Baja"</formula>
    </cfRule>
  </conditionalFormatting>
  <conditionalFormatting sqref="K32">
    <cfRule type="cellIs" dxfId="1376" priority="252" operator="equal">
      <formula>"Muy Alta"</formula>
    </cfRule>
    <cfRule type="cellIs" dxfId="1375" priority="253" operator="equal">
      <formula>"Alta"</formula>
    </cfRule>
    <cfRule type="cellIs" dxfId="1374" priority="254" operator="equal">
      <formula>"Media"</formula>
    </cfRule>
    <cfRule type="cellIs" dxfId="1373" priority="255" operator="equal">
      <formula>"Baja"</formula>
    </cfRule>
    <cfRule type="cellIs" dxfId="1372" priority="256" operator="equal">
      <formula>"Muy Baja"</formula>
    </cfRule>
  </conditionalFormatting>
  <conditionalFormatting sqref="K39">
    <cfRule type="cellIs" dxfId="1371" priority="223" operator="equal">
      <formula>"Muy Alta"</formula>
    </cfRule>
    <cfRule type="cellIs" dxfId="1370" priority="224" operator="equal">
      <formula>"Alta"</formula>
    </cfRule>
    <cfRule type="cellIs" dxfId="1369" priority="225" operator="equal">
      <formula>"Media"</formula>
    </cfRule>
    <cfRule type="cellIs" dxfId="1368" priority="226" operator="equal">
      <formula>"Baja"</formula>
    </cfRule>
    <cfRule type="cellIs" dxfId="1367" priority="227" operator="equal">
      <formula>"Muy Baja"</formula>
    </cfRule>
  </conditionalFormatting>
  <conditionalFormatting sqref="K46">
    <cfRule type="cellIs" dxfId="1366" priority="194" operator="equal">
      <formula>"Muy Alta"</formula>
    </cfRule>
    <cfRule type="cellIs" dxfId="1365" priority="195" operator="equal">
      <formula>"Alta"</formula>
    </cfRule>
    <cfRule type="cellIs" dxfId="1364" priority="196" operator="equal">
      <formula>"Media"</formula>
    </cfRule>
    <cfRule type="cellIs" dxfId="1363" priority="197" operator="equal">
      <formula>"Baja"</formula>
    </cfRule>
    <cfRule type="cellIs" dxfId="1362" priority="198" operator="equal">
      <formula>"Muy Baja"</formula>
    </cfRule>
  </conditionalFormatting>
  <conditionalFormatting sqref="K53">
    <cfRule type="cellIs" dxfId="1361" priority="165" operator="equal">
      <formula>"Muy Alta"</formula>
    </cfRule>
    <cfRule type="cellIs" dxfId="1360" priority="166" operator="equal">
      <formula>"Alta"</formula>
    </cfRule>
    <cfRule type="cellIs" dxfId="1359" priority="167" operator="equal">
      <formula>"Media"</formula>
    </cfRule>
    <cfRule type="cellIs" dxfId="1358" priority="168" operator="equal">
      <formula>"Baja"</formula>
    </cfRule>
    <cfRule type="cellIs" dxfId="1357" priority="169" operator="equal">
      <formula>"Muy Baja"</formula>
    </cfRule>
  </conditionalFormatting>
  <conditionalFormatting sqref="K60">
    <cfRule type="cellIs" dxfId="1356" priority="136" operator="equal">
      <formula>"Muy Alta"</formula>
    </cfRule>
    <cfRule type="cellIs" dxfId="1355" priority="137" operator="equal">
      <formula>"Alta"</formula>
    </cfRule>
    <cfRule type="cellIs" dxfId="1354" priority="138" operator="equal">
      <formula>"Media"</formula>
    </cfRule>
    <cfRule type="cellIs" dxfId="1353" priority="139" operator="equal">
      <formula>"Baja"</formula>
    </cfRule>
    <cfRule type="cellIs" dxfId="1352" priority="140" operator="equal">
      <formula>"Muy Baja"</formula>
    </cfRule>
  </conditionalFormatting>
  <conditionalFormatting sqref="K67">
    <cfRule type="cellIs" dxfId="1351" priority="107" operator="equal">
      <formula>"Muy Alta"</formula>
    </cfRule>
    <cfRule type="cellIs" dxfId="1350" priority="108" operator="equal">
      <formula>"Alta"</formula>
    </cfRule>
    <cfRule type="cellIs" dxfId="1349" priority="109" operator="equal">
      <formula>"Media"</formula>
    </cfRule>
    <cfRule type="cellIs" dxfId="1348" priority="110" operator="equal">
      <formula>"Baja"</formula>
    </cfRule>
    <cfRule type="cellIs" dxfId="1347" priority="111" operator="equal">
      <formula>"Muy Baja"</formula>
    </cfRule>
  </conditionalFormatting>
  <conditionalFormatting sqref="K74">
    <cfRule type="cellIs" dxfId="1346" priority="78" operator="equal">
      <formula>"Muy Alta"</formula>
    </cfRule>
    <cfRule type="cellIs" dxfId="1345" priority="79" operator="equal">
      <formula>"Alta"</formula>
    </cfRule>
    <cfRule type="cellIs" dxfId="1344" priority="80" operator="equal">
      <formula>"Media"</formula>
    </cfRule>
    <cfRule type="cellIs" dxfId="1343" priority="81" operator="equal">
      <formula>"Baja"</formula>
    </cfRule>
    <cfRule type="cellIs" dxfId="1342" priority="82" operator="equal">
      <formula>"Muy Baja"</formula>
    </cfRule>
  </conditionalFormatting>
  <conditionalFormatting sqref="K81">
    <cfRule type="cellIs" dxfId="1341" priority="49" operator="equal">
      <formula>"Muy Alta"</formula>
    </cfRule>
    <cfRule type="cellIs" dxfId="1340" priority="50" operator="equal">
      <formula>"Alta"</formula>
    </cfRule>
    <cfRule type="cellIs" dxfId="1339" priority="51" operator="equal">
      <formula>"Media"</formula>
    </cfRule>
    <cfRule type="cellIs" dxfId="1338" priority="52" operator="equal">
      <formula>"Baja"</formula>
    </cfRule>
    <cfRule type="cellIs" dxfId="1337" priority="53" operator="equal">
      <formula>"Muy Baja"</formula>
    </cfRule>
  </conditionalFormatting>
  <conditionalFormatting sqref="K88">
    <cfRule type="cellIs" dxfId="1336" priority="29" operator="equal">
      <formula>"Muy Alta"</formula>
    </cfRule>
    <cfRule type="cellIs" dxfId="1335" priority="30" operator="equal">
      <formula>"Alta"</formula>
    </cfRule>
    <cfRule type="cellIs" dxfId="1334" priority="31" operator="equal">
      <formula>"Media"</formula>
    </cfRule>
    <cfRule type="cellIs" dxfId="1333" priority="32" operator="equal">
      <formula>"Baja"</formula>
    </cfRule>
    <cfRule type="cellIs" dxfId="1332" priority="33" operator="equal">
      <formula>"Muy Baja"</formula>
    </cfRule>
  </conditionalFormatting>
  <conditionalFormatting sqref="N11">
    <cfRule type="containsText" dxfId="1331" priority="320" operator="containsText" text="❌">
      <formula>NOT(ISERROR(SEARCH("❌",N11)))</formula>
    </cfRule>
  </conditionalFormatting>
  <conditionalFormatting sqref="N18">
    <cfRule type="containsText" dxfId="1330" priority="291" operator="containsText" text="❌">
      <formula>NOT(ISERROR(SEARCH("❌",N18)))</formula>
    </cfRule>
  </conditionalFormatting>
  <conditionalFormatting sqref="N25">
    <cfRule type="containsText" dxfId="1329" priority="262" operator="containsText" text="❌">
      <formula>NOT(ISERROR(SEARCH("❌",N25)))</formula>
    </cfRule>
  </conditionalFormatting>
  <conditionalFormatting sqref="N32">
    <cfRule type="containsText" dxfId="1328" priority="233" operator="containsText" text="❌">
      <formula>NOT(ISERROR(SEARCH("❌",N32)))</formula>
    </cfRule>
  </conditionalFormatting>
  <conditionalFormatting sqref="N39">
    <cfRule type="containsText" dxfId="1327" priority="204" operator="containsText" text="❌">
      <formula>NOT(ISERROR(SEARCH("❌",N39)))</formula>
    </cfRule>
  </conditionalFormatting>
  <conditionalFormatting sqref="N46">
    <cfRule type="containsText" dxfId="1326" priority="175" operator="containsText" text="❌">
      <formula>NOT(ISERROR(SEARCH("❌",N46)))</formula>
    </cfRule>
  </conditionalFormatting>
  <conditionalFormatting sqref="N53">
    <cfRule type="containsText" dxfId="1325" priority="146" operator="containsText" text="❌">
      <formula>NOT(ISERROR(SEARCH("❌",N53)))</formula>
    </cfRule>
  </conditionalFormatting>
  <conditionalFormatting sqref="N60">
    <cfRule type="containsText" dxfId="1324" priority="117" operator="containsText" text="❌">
      <formula>NOT(ISERROR(SEARCH("❌",N60)))</formula>
    </cfRule>
  </conditionalFormatting>
  <conditionalFormatting sqref="N67">
    <cfRule type="containsText" dxfId="1323" priority="88" operator="containsText" text="❌">
      <formula>NOT(ISERROR(SEARCH("❌",N67)))</formula>
    </cfRule>
  </conditionalFormatting>
  <conditionalFormatting sqref="N74">
    <cfRule type="containsText" dxfId="1322" priority="59" operator="containsText" text="❌">
      <formula>NOT(ISERROR(SEARCH("❌",N74)))</formula>
    </cfRule>
  </conditionalFormatting>
  <conditionalFormatting sqref="N81">
    <cfRule type="containsText" dxfId="1321" priority="39" operator="containsText" text="❌">
      <formula>NOT(ISERROR(SEARCH("❌",N81)))</formula>
    </cfRule>
  </conditionalFormatting>
  <conditionalFormatting sqref="N88">
    <cfRule type="containsText" dxfId="1320" priority="19" operator="containsText" text="❌">
      <formula>NOT(ISERROR(SEARCH("❌",N88)))</formula>
    </cfRule>
  </conditionalFormatting>
  <conditionalFormatting sqref="O11">
    <cfRule type="cellIs" dxfId="1319" priority="344" operator="equal">
      <formula>"Catastrófico"</formula>
    </cfRule>
    <cfRule type="cellIs" dxfId="1318" priority="345" operator="equal">
      <formula>"Mayor"</formula>
    </cfRule>
    <cfRule type="cellIs" dxfId="1317" priority="346" operator="equal">
      <formula>"Moderado"</formula>
    </cfRule>
    <cfRule type="cellIs" dxfId="1316" priority="347" operator="equal">
      <formula>"Menor"</formula>
    </cfRule>
    <cfRule type="cellIs" dxfId="1315" priority="348" operator="equal">
      <formula>"Leve"</formula>
    </cfRule>
  </conditionalFormatting>
  <conditionalFormatting sqref="O18">
    <cfRule type="cellIs" dxfId="1314" priority="315" operator="equal">
      <formula>"Catastrófico"</formula>
    </cfRule>
    <cfRule type="cellIs" dxfId="1313" priority="316" operator="equal">
      <formula>"Mayor"</formula>
    </cfRule>
    <cfRule type="cellIs" dxfId="1312" priority="317" operator="equal">
      <formula>"Moderado"</formula>
    </cfRule>
    <cfRule type="cellIs" dxfId="1311" priority="318" operator="equal">
      <formula>"Menor"</formula>
    </cfRule>
    <cfRule type="cellIs" dxfId="1310" priority="319" operator="equal">
      <formula>"Leve"</formula>
    </cfRule>
  </conditionalFormatting>
  <conditionalFormatting sqref="O25">
    <cfRule type="cellIs" dxfId="1309" priority="286" operator="equal">
      <formula>"Catastrófico"</formula>
    </cfRule>
    <cfRule type="cellIs" dxfId="1308" priority="287" operator="equal">
      <formula>"Mayor"</formula>
    </cfRule>
    <cfRule type="cellIs" dxfId="1307" priority="288" operator="equal">
      <formula>"Moderado"</formula>
    </cfRule>
    <cfRule type="cellIs" dxfId="1306" priority="289" operator="equal">
      <formula>"Menor"</formula>
    </cfRule>
    <cfRule type="cellIs" dxfId="1305" priority="290" operator="equal">
      <formula>"Leve"</formula>
    </cfRule>
  </conditionalFormatting>
  <conditionalFormatting sqref="O32">
    <cfRule type="cellIs" dxfId="1304" priority="257" operator="equal">
      <formula>"Catastrófico"</formula>
    </cfRule>
    <cfRule type="cellIs" dxfId="1303" priority="258" operator="equal">
      <formula>"Mayor"</formula>
    </cfRule>
    <cfRule type="cellIs" dxfId="1302" priority="259" operator="equal">
      <formula>"Moderado"</formula>
    </cfRule>
    <cfRule type="cellIs" dxfId="1301" priority="260" operator="equal">
      <formula>"Menor"</formula>
    </cfRule>
    <cfRule type="cellIs" dxfId="1300" priority="261" operator="equal">
      <formula>"Leve"</formula>
    </cfRule>
  </conditionalFormatting>
  <conditionalFormatting sqref="O39">
    <cfRule type="cellIs" dxfId="1299" priority="228" operator="equal">
      <formula>"Catastrófico"</formula>
    </cfRule>
    <cfRule type="cellIs" dxfId="1298" priority="229" operator="equal">
      <formula>"Mayor"</formula>
    </cfRule>
    <cfRule type="cellIs" dxfId="1297" priority="230" operator="equal">
      <formula>"Moderado"</formula>
    </cfRule>
    <cfRule type="cellIs" dxfId="1296" priority="231" operator="equal">
      <formula>"Menor"</formula>
    </cfRule>
    <cfRule type="cellIs" dxfId="1295" priority="232" operator="equal">
      <formula>"Leve"</formula>
    </cfRule>
  </conditionalFormatting>
  <conditionalFormatting sqref="O46">
    <cfRule type="cellIs" dxfId="1294" priority="199" operator="equal">
      <formula>"Catastrófico"</formula>
    </cfRule>
    <cfRule type="cellIs" dxfId="1293" priority="200" operator="equal">
      <formula>"Mayor"</formula>
    </cfRule>
    <cfRule type="cellIs" dxfId="1292" priority="201" operator="equal">
      <formula>"Moderado"</formula>
    </cfRule>
    <cfRule type="cellIs" dxfId="1291" priority="202" operator="equal">
      <formula>"Menor"</formula>
    </cfRule>
    <cfRule type="cellIs" dxfId="1290" priority="203" operator="equal">
      <formula>"Leve"</formula>
    </cfRule>
  </conditionalFormatting>
  <conditionalFormatting sqref="O53">
    <cfRule type="cellIs" dxfId="1289" priority="170" operator="equal">
      <formula>"Catastrófico"</formula>
    </cfRule>
    <cfRule type="cellIs" dxfId="1288" priority="171" operator="equal">
      <formula>"Mayor"</formula>
    </cfRule>
    <cfRule type="cellIs" dxfId="1287" priority="172" operator="equal">
      <formula>"Moderado"</formula>
    </cfRule>
    <cfRule type="cellIs" dxfId="1286" priority="173" operator="equal">
      <formula>"Menor"</formula>
    </cfRule>
    <cfRule type="cellIs" dxfId="1285" priority="174" operator="equal">
      <formula>"Leve"</formula>
    </cfRule>
  </conditionalFormatting>
  <conditionalFormatting sqref="O60">
    <cfRule type="cellIs" dxfId="1284" priority="141" operator="equal">
      <formula>"Catastrófico"</formula>
    </cfRule>
    <cfRule type="cellIs" dxfId="1283" priority="142" operator="equal">
      <formula>"Mayor"</formula>
    </cfRule>
    <cfRule type="cellIs" dxfId="1282" priority="143" operator="equal">
      <formula>"Moderado"</formula>
    </cfRule>
    <cfRule type="cellIs" dxfId="1281" priority="144" operator="equal">
      <formula>"Menor"</formula>
    </cfRule>
    <cfRule type="cellIs" dxfId="1280" priority="145" operator="equal">
      <formula>"Leve"</formula>
    </cfRule>
  </conditionalFormatting>
  <conditionalFormatting sqref="O67">
    <cfRule type="cellIs" dxfId="1279" priority="112" operator="equal">
      <formula>"Catastrófico"</formula>
    </cfRule>
    <cfRule type="cellIs" dxfId="1278" priority="113" operator="equal">
      <formula>"Mayor"</formula>
    </cfRule>
    <cfRule type="cellIs" dxfId="1277" priority="114" operator="equal">
      <formula>"Moderado"</formula>
    </cfRule>
    <cfRule type="cellIs" dxfId="1276" priority="115" operator="equal">
      <formula>"Menor"</formula>
    </cfRule>
    <cfRule type="cellIs" dxfId="1275" priority="116" operator="equal">
      <formula>"Leve"</formula>
    </cfRule>
  </conditionalFormatting>
  <conditionalFormatting sqref="O74">
    <cfRule type="cellIs" dxfId="1274" priority="83" operator="equal">
      <formula>"Catastrófico"</formula>
    </cfRule>
    <cfRule type="cellIs" dxfId="1273" priority="84" operator="equal">
      <formula>"Mayor"</formula>
    </cfRule>
    <cfRule type="cellIs" dxfId="1272" priority="85" operator="equal">
      <formula>"Moderado"</formula>
    </cfRule>
    <cfRule type="cellIs" dxfId="1271" priority="86" operator="equal">
      <formula>"Menor"</formula>
    </cfRule>
    <cfRule type="cellIs" dxfId="1270" priority="87" operator="equal">
      <formula>"Leve"</formula>
    </cfRule>
  </conditionalFormatting>
  <conditionalFormatting sqref="O81">
    <cfRule type="cellIs" dxfId="1269" priority="54" operator="equal">
      <formula>"Catastrófico"</formula>
    </cfRule>
    <cfRule type="cellIs" dxfId="1268" priority="55" operator="equal">
      <formula>"Mayor"</formula>
    </cfRule>
    <cfRule type="cellIs" dxfId="1267" priority="56" operator="equal">
      <formula>"Moderado"</formula>
    </cfRule>
    <cfRule type="cellIs" dxfId="1266" priority="57" operator="equal">
      <formula>"Menor"</formula>
    </cfRule>
    <cfRule type="cellIs" dxfId="1265" priority="58" operator="equal">
      <formula>"Leve"</formula>
    </cfRule>
  </conditionalFormatting>
  <conditionalFormatting sqref="O88">
    <cfRule type="cellIs" dxfId="1264" priority="34" operator="equal">
      <formula>"Catastrófico"</formula>
    </cfRule>
    <cfRule type="cellIs" dxfId="1263" priority="35" operator="equal">
      <formula>"Mayor"</formula>
    </cfRule>
    <cfRule type="cellIs" dxfId="1262" priority="36" operator="equal">
      <formula>"Moderado"</formula>
    </cfRule>
    <cfRule type="cellIs" dxfId="1261" priority="37" operator="equal">
      <formula>"Menor"</formula>
    </cfRule>
    <cfRule type="cellIs" dxfId="1260" priority="38" operator="equal">
      <formula>"Leve"</formula>
    </cfRule>
  </conditionalFormatting>
  <conditionalFormatting sqref="Q11">
    <cfRule type="cellIs" dxfId="1259" priority="335" operator="equal">
      <formula>"Extremo"</formula>
    </cfRule>
    <cfRule type="cellIs" dxfId="1258" priority="336" operator="equal">
      <formula>"Alto"</formula>
    </cfRule>
    <cfRule type="cellIs" dxfId="1257" priority="337" operator="equal">
      <formula>"Moderado"</formula>
    </cfRule>
    <cfRule type="cellIs" dxfId="1256" priority="338" operator="equal">
      <formula>"Bajo"</formula>
    </cfRule>
  </conditionalFormatting>
  <conditionalFormatting sqref="Q18">
    <cfRule type="cellIs" dxfId="1255" priority="306" operator="equal">
      <formula>"Extremo"</formula>
    </cfRule>
    <cfRule type="cellIs" dxfId="1254" priority="307" operator="equal">
      <formula>"Alto"</formula>
    </cfRule>
    <cfRule type="cellIs" dxfId="1253" priority="308" operator="equal">
      <formula>"Moderado"</formula>
    </cfRule>
    <cfRule type="cellIs" dxfId="1252" priority="309" operator="equal">
      <formula>"Bajo"</formula>
    </cfRule>
  </conditionalFormatting>
  <conditionalFormatting sqref="Q25">
    <cfRule type="cellIs" dxfId="1251" priority="277" operator="equal">
      <formula>"Extremo"</formula>
    </cfRule>
    <cfRule type="cellIs" dxfId="1250" priority="278" operator="equal">
      <formula>"Alto"</formula>
    </cfRule>
    <cfRule type="cellIs" dxfId="1249" priority="279" operator="equal">
      <formula>"Moderado"</formula>
    </cfRule>
    <cfRule type="cellIs" dxfId="1248" priority="280" operator="equal">
      <formula>"Bajo"</formula>
    </cfRule>
  </conditionalFormatting>
  <conditionalFormatting sqref="Q32">
    <cfRule type="cellIs" dxfId="1247" priority="248" operator="equal">
      <formula>"Extremo"</formula>
    </cfRule>
    <cfRule type="cellIs" dxfId="1246" priority="249" operator="equal">
      <formula>"Alto"</formula>
    </cfRule>
    <cfRule type="cellIs" dxfId="1245" priority="250" operator="equal">
      <formula>"Moderado"</formula>
    </cfRule>
    <cfRule type="cellIs" dxfId="1244" priority="251" operator="equal">
      <formula>"Bajo"</formula>
    </cfRule>
  </conditionalFormatting>
  <conditionalFormatting sqref="Q39">
    <cfRule type="cellIs" dxfId="1243" priority="219" operator="equal">
      <formula>"Extremo"</formula>
    </cfRule>
    <cfRule type="cellIs" dxfId="1242" priority="220" operator="equal">
      <formula>"Alto"</formula>
    </cfRule>
    <cfRule type="cellIs" dxfId="1241" priority="221" operator="equal">
      <formula>"Moderado"</formula>
    </cfRule>
    <cfRule type="cellIs" dxfId="1240" priority="222" operator="equal">
      <formula>"Bajo"</formula>
    </cfRule>
  </conditionalFormatting>
  <conditionalFormatting sqref="Q46">
    <cfRule type="cellIs" dxfId="1239" priority="190" operator="equal">
      <formula>"Extremo"</formula>
    </cfRule>
    <cfRule type="cellIs" dxfId="1238" priority="191" operator="equal">
      <formula>"Alto"</formula>
    </cfRule>
    <cfRule type="cellIs" dxfId="1237" priority="192" operator="equal">
      <formula>"Moderado"</formula>
    </cfRule>
    <cfRule type="cellIs" dxfId="1236" priority="193" operator="equal">
      <formula>"Bajo"</formula>
    </cfRule>
  </conditionalFormatting>
  <conditionalFormatting sqref="Q53">
    <cfRule type="cellIs" dxfId="1235" priority="161" operator="equal">
      <formula>"Extremo"</formula>
    </cfRule>
    <cfRule type="cellIs" dxfId="1234" priority="162" operator="equal">
      <formula>"Alto"</formula>
    </cfRule>
    <cfRule type="cellIs" dxfId="1233" priority="163" operator="equal">
      <formula>"Moderado"</formula>
    </cfRule>
    <cfRule type="cellIs" dxfId="1232" priority="164" operator="equal">
      <formula>"Bajo"</formula>
    </cfRule>
  </conditionalFormatting>
  <conditionalFormatting sqref="Q60">
    <cfRule type="cellIs" dxfId="1231" priority="132" operator="equal">
      <formula>"Extremo"</formula>
    </cfRule>
    <cfRule type="cellIs" dxfId="1230" priority="133" operator="equal">
      <formula>"Alto"</formula>
    </cfRule>
    <cfRule type="cellIs" dxfId="1229" priority="134" operator="equal">
      <formula>"Moderado"</formula>
    </cfRule>
    <cfRule type="cellIs" dxfId="1228" priority="135" operator="equal">
      <formula>"Bajo"</formula>
    </cfRule>
  </conditionalFormatting>
  <conditionalFormatting sqref="Q67">
    <cfRule type="cellIs" dxfId="1227" priority="103" operator="equal">
      <formula>"Extremo"</formula>
    </cfRule>
    <cfRule type="cellIs" dxfId="1226" priority="104" operator="equal">
      <formula>"Alto"</formula>
    </cfRule>
    <cfRule type="cellIs" dxfId="1225" priority="105" operator="equal">
      <formula>"Moderado"</formula>
    </cfRule>
    <cfRule type="cellIs" dxfId="1224" priority="106" operator="equal">
      <formula>"Bajo"</formula>
    </cfRule>
  </conditionalFormatting>
  <conditionalFormatting sqref="Q74">
    <cfRule type="cellIs" dxfId="1223" priority="74" operator="equal">
      <formula>"Extremo"</formula>
    </cfRule>
    <cfRule type="cellIs" dxfId="1222" priority="75" operator="equal">
      <formula>"Alto"</formula>
    </cfRule>
    <cfRule type="cellIs" dxfId="1221" priority="76" operator="equal">
      <formula>"Moderado"</formula>
    </cfRule>
    <cfRule type="cellIs" dxfId="1220" priority="77" operator="equal">
      <formula>"Bajo"</formula>
    </cfRule>
  </conditionalFormatting>
  <conditionalFormatting sqref="Q81">
    <cfRule type="cellIs" dxfId="1219" priority="45" operator="equal">
      <formula>"Extremo"</formula>
    </cfRule>
    <cfRule type="cellIs" dxfId="1218" priority="46" operator="equal">
      <formula>"Alto"</formula>
    </cfRule>
    <cfRule type="cellIs" dxfId="1217" priority="47" operator="equal">
      <formula>"Moderado"</formula>
    </cfRule>
    <cfRule type="cellIs" dxfId="1216" priority="48" operator="equal">
      <formula>"Bajo"</formula>
    </cfRule>
  </conditionalFormatting>
  <conditionalFormatting sqref="Q88">
    <cfRule type="cellIs" dxfId="1215" priority="25" operator="equal">
      <formula>"Extremo"</formula>
    </cfRule>
    <cfRule type="cellIs" dxfId="1214" priority="26" operator="equal">
      <formula>"Alto"</formula>
    </cfRule>
    <cfRule type="cellIs" dxfId="1213" priority="27" operator="equal">
      <formula>"Moderado"</formula>
    </cfRule>
    <cfRule type="cellIs" dxfId="1212" priority="28" operator="equal">
      <formula>"Bajo"</formula>
    </cfRule>
  </conditionalFormatting>
  <conditionalFormatting sqref="AE11">
    <cfRule type="cellIs" dxfId="1211" priority="330" operator="equal">
      <formula>"Muy Alta"</formula>
    </cfRule>
    <cfRule type="cellIs" dxfId="1210" priority="331" operator="equal">
      <formula>"Alta"</formula>
    </cfRule>
    <cfRule type="cellIs" dxfId="1209" priority="332" operator="equal">
      <formula>"Media"</formula>
    </cfRule>
    <cfRule type="cellIs" dxfId="1208" priority="333" operator="equal">
      <formula>"Baja"</formula>
    </cfRule>
    <cfRule type="cellIs" dxfId="1207" priority="334" operator="equal">
      <formula>"Muy Baja"</formula>
    </cfRule>
  </conditionalFormatting>
  <conditionalFormatting sqref="AE18">
    <cfRule type="cellIs" dxfId="1206" priority="301" operator="equal">
      <formula>"Muy Alta"</formula>
    </cfRule>
    <cfRule type="cellIs" dxfId="1205" priority="302" operator="equal">
      <formula>"Alta"</formula>
    </cfRule>
    <cfRule type="cellIs" dxfId="1204" priority="303" operator="equal">
      <formula>"Media"</formula>
    </cfRule>
    <cfRule type="cellIs" dxfId="1203" priority="304" operator="equal">
      <formula>"Baja"</formula>
    </cfRule>
    <cfRule type="cellIs" dxfId="1202" priority="305" operator="equal">
      <formula>"Muy Baja"</formula>
    </cfRule>
  </conditionalFormatting>
  <conditionalFormatting sqref="AE25">
    <cfRule type="cellIs" dxfId="1201" priority="272" operator="equal">
      <formula>"Muy Alta"</formula>
    </cfRule>
    <cfRule type="cellIs" dxfId="1200" priority="273" operator="equal">
      <formula>"Alta"</formula>
    </cfRule>
    <cfRule type="cellIs" dxfId="1199" priority="274" operator="equal">
      <formula>"Media"</formula>
    </cfRule>
    <cfRule type="cellIs" dxfId="1198" priority="275" operator="equal">
      <formula>"Baja"</formula>
    </cfRule>
    <cfRule type="cellIs" dxfId="1197" priority="276" operator="equal">
      <formula>"Muy Baja"</formula>
    </cfRule>
  </conditionalFormatting>
  <conditionalFormatting sqref="AE32">
    <cfRule type="cellIs" dxfId="1196" priority="243" operator="equal">
      <formula>"Muy Alta"</formula>
    </cfRule>
    <cfRule type="cellIs" dxfId="1195" priority="244" operator="equal">
      <formula>"Alta"</formula>
    </cfRule>
    <cfRule type="cellIs" dxfId="1194" priority="245" operator="equal">
      <formula>"Media"</formula>
    </cfRule>
    <cfRule type="cellIs" dxfId="1193" priority="246" operator="equal">
      <formula>"Baja"</formula>
    </cfRule>
    <cfRule type="cellIs" dxfId="1192" priority="247" operator="equal">
      <formula>"Muy Baja"</formula>
    </cfRule>
  </conditionalFormatting>
  <conditionalFormatting sqref="AE39">
    <cfRule type="cellIs" dxfId="1191" priority="214" operator="equal">
      <formula>"Muy Alta"</formula>
    </cfRule>
    <cfRule type="cellIs" dxfId="1190" priority="215" operator="equal">
      <formula>"Alta"</formula>
    </cfRule>
    <cfRule type="cellIs" dxfId="1189" priority="216" operator="equal">
      <formula>"Media"</formula>
    </cfRule>
    <cfRule type="cellIs" dxfId="1188" priority="217" operator="equal">
      <formula>"Baja"</formula>
    </cfRule>
    <cfRule type="cellIs" dxfId="1187" priority="218" operator="equal">
      <formula>"Muy Baja"</formula>
    </cfRule>
  </conditionalFormatting>
  <conditionalFormatting sqref="AE46">
    <cfRule type="cellIs" dxfId="1186" priority="185" operator="equal">
      <formula>"Muy Alta"</formula>
    </cfRule>
    <cfRule type="cellIs" dxfId="1185" priority="186" operator="equal">
      <formula>"Alta"</formula>
    </cfRule>
    <cfRule type="cellIs" dxfId="1184" priority="187" operator="equal">
      <formula>"Media"</formula>
    </cfRule>
    <cfRule type="cellIs" dxfId="1183" priority="188" operator="equal">
      <formula>"Baja"</formula>
    </cfRule>
    <cfRule type="cellIs" dxfId="1182" priority="189" operator="equal">
      <formula>"Muy Baja"</formula>
    </cfRule>
  </conditionalFormatting>
  <conditionalFormatting sqref="AE53">
    <cfRule type="cellIs" dxfId="1181" priority="156" operator="equal">
      <formula>"Muy Alta"</formula>
    </cfRule>
    <cfRule type="cellIs" dxfId="1180" priority="157" operator="equal">
      <formula>"Alta"</formula>
    </cfRule>
    <cfRule type="cellIs" dxfId="1179" priority="158" operator="equal">
      <formula>"Media"</formula>
    </cfRule>
    <cfRule type="cellIs" dxfId="1178" priority="159" operator="equal">
      <formula>"Baja"</formula>
    </cfRule>
    <cfRule type="cellIs" dxfId="1177" priority="160" operator="equal">
      <formula>"Muy Baja"</formula>
    </cfRule>
  </conditionalFormatting>
  <conditionalFormatting sqref="AE60">
    <cfRule type="cellIs" dxfId="1176" priority="127" operator="equal">
      <formula>"Muy Alta"</formula>
    </cfRule>
    <cfRule type="cellIs" dxfId="1175" priority="128" operator="equal">
      <formula>"Alta"</formula>
    </cfRule>
    <cfRule type="cellIs" dxfId="1174" priority="129" operator="equal">
      <formula>"Media"</formula>
    </cfRule>
    <cfRule type="cellIs" dxfId="1173" priority="130" operator="equal">
      <formula>"Baja"</formula>
    </cfRule>
    <cfRule type="cellIs" dxfId="1172" priority="131" operator="equal">
      <formula>"Muy Baja"</formula>
    </cfRule>
  </conditionalFormatting>
  <conditionalFormatting sqref="AE67">
    <cfRule type="cellIs" dxfId="1171" priority="98" operator="equal">
      <formula>"Muy Alta"</formula>
    </cfRule>
    <cfRule type="cellIs" dxfId="1170" priority="99" operator="equal">
      <formula>"Alta"</formula>
    </cfRule>
    <cfRule type="cellIs" dxfId="1169" priority="100" operator="equal">
      <formula>"Media"</formula>
    </cfRule>
    <cfRule type="cellIs" dxfId="1168" priority="101" operator="equal">
      <formula>"Baja"</formula>
    </cfRule>
    <cfRule type="cellIs" dxfId="1167" priority="102" operator="equal">
      <formula>"Muy Baja"</formula>
    </cfRule>
  </conditionalFormatting>
  <conditionalFormatting sqref="AE74">
    <cfRule type="cellIs" dxfId="1166" priority="69" operator="equal">
      <formula>"Muy Alta"</formula>
    </cfRule>
    <cfRule type="cellIs" dxfId="1165" priority="70" operator="equal">
      <formula>"Alta"</formula>
    </cfRule>
    <cfRule type="cellIs" dxfId="1164" priority="71" operator="equal">
      <formula>"Media"</formula>
    </cfRule>
    <cfRule type="cellIs" dxfId="1163" priority="72" operator="equal">
      <formula>"Baja"</formula>
    </cfRule>
    <cfRule type="cellIs" dxfId="1162" priority="73" operator="equal">
      <formula>"Muy Baja"</formula>
    </cfRule>
  </conditionalFormatting>
  <conditionalFormatting sqref="AE81">
    <cfRule type="cellIs" dxfId="1161" priority="40" operator="equal">
      <formula>"Muy Alta"</formula>
    </cfRule>
    <cfRule type="cellIs" dxfId="1160" priority="41" operator="equal">
      <formula>"Alta"</formula>
    </cfRule>
    <cfRule type="cellIs" dxfId="1159" priority="42" operator="equal">
      <formula>"Media"</formula>
    </cfRule>
    <cfRule type="cellIs" dxfId="1158" priority="43" operator="equal">
      <formula>"Baja"</formula>
    </cfRule>
    <cfRule type="cellIs" dxfId="1157" priority="44" operator="equal">
      <formula>"Muy Baja"</formula>
    </cfRule>
  </conditionalFormatting>
  <conditionalFormatting sqref="AE88">
    <cfRule type="cellIs" dxfId="1156" priority="20" operator="equal">
      <formula>"Muy Alta"</formula>
    </cfRule>
    <cfRule type="cellIs" dxfId="1155" priority="21" operator="equal">
      <formula>"Alta"</formula>
    </cfRule>
    <cfRule type="cellIs" dxfId="1154" priority="22" operator="equal">
      <formula>"Media"</formula>
    </cfRule>
    <cfRule type="cellIs" dxfId="1153" priority="23" operator="equal">
      <formula>"Baja"</formula>
    </cfRule>
    <cfRule type="cellIs" dxfId="1152" priority="24" operator="equal">
      <formula>"Muy Baja"</formula>
    </cfRule>
  </conditionalFormatting>
  <conditionalFormatting sqref="AG11">
    <cfRule type="cellIs" dxfId="1151" priority="325" operator="equal">
      <formula>"Catastrófico"</formula>
    </cfRule>
    <cfRule type="cellIs" dxfId="1150" priority="326" operator="equal">
      <formula>"Mayor"</formula>
    </cfRule>
    <cfRule type="cellIs" dxfId="1149" priority="327" operator="equal">
      <formula>"Moderado"</formula>
    </cfRule>
    <cfRule type="cellIs" dxfId="1148" priority="328" operator="equal">
      <formula>"Menor"</formula>
    </cfRule>
    <cfRule type="cellIs" dxfId="1147" priority="329" operator="equal">
      <formula>"Leve"</formula>
    </cfRule>
  </conditionalFormatting>
  <conditionalFormatting sqref="AG18">
    <cfRule type="cellIs" dxfId="1146" priority="296" operator="equal">
      <formula>"Catastrófico"</formula>
    </cfRule>
    <cfRule type="cellIs" dxfId="1145" priority="297" operator="equal">
      <formula>"Mayor"</formula>
    </cfRule>
    <cfRule type="cellIs" dxfId="1144" priority="298" operator="equal">
      <formula>"Moderado"</formula>
    </cfRule>
    <cfRule type="cellIs" dxfId="1143" priority="299" operator="equal">
      <formula>"Menor"</formula>
    </cfRule>
    <cfRule type="cellIs" dxfId="1142" priority="300" operator="equal">
      <formula>"Leve"</formula>
    </cfRule>
  </conditionalFormatting>
  <conditionalFormatting sqref="AG25">
    <cfRule type="cellIs" dxfId="1141" priority="267" operator="equal">
      <formula>"Catastrófico"</formula>
    </cfRule>
    <cfRule type="cellIs" dxfId="1140" priority="268" operator="equal">
      <formula>"Mayor"</formula>
    </cfRule>
    <cfRule type="cellIs" dxfId="1139" priority="269" operator="equal">
      <formula>"Moderado"</formula>
    </cfRule>
    <cfRule type="cellIs" dxfId="1138" priority="270" operator="equal">
      <formula>"Menor"</formula>
    </cfRule>
    <cfRule type="cellIs" dxfId="1137" priority="271" operator="equal">
      <formula>"Leve"</formula>
    </cfRule>
  </conditionalFormatting>
  <conditionalFormatting sqref="AG32">
    <cfRule type="cellIs" dxfId="1136" priority="238" operator="equal">
      <formula>"Catastrófico"</formula>
    </cfRule>
    <cfRule type="cellIs" dxfId="1135" priority="239" operator="equal">
      <formula>"Mayor"</formula>
    </cfRule>
    <cfRule type="cellIs" dxfId="1134" priority="240" operator="equal">
      <formula>"Moderado"</formula>
    </cfRule>
    <cfRule type="cellIs" dxfId="1133" priority="241" operator="equal">
      <formula>"Menor"</formula>
    </cfRule>
    <cfRule type="cellIs" dxfId="1132" priority="242" operator="equal">
      <formula>"Leve"</formula>
    </cfRule>
  </conditionalFormatting>
  <conditionalFormatting sqref="AG39">
    <cfRule type="cellIs" dxfId="1131" priority="209" operator="equal">
      <formula>"Catastrófico"</formula>
    </cfRule>
    <cfRule type="cellIs" dxfId="1130" priority="210" operator="equal">
      <formula>"Mayor"</formula>
    </cfRule>
    <cfRule type="cellIs" dxfId="1129" priority="211" operator="equal">
      <formula>"Moderado"</formula>
    </cfRule>
    <cfRule type="cellIs" dxfId="1128" priority="212" operator="equal">
      <formula>"Menor"</formula>
    </cfRule>
    <cfRule type="cellIs" dxfId="1127" priority="213" operator="equal">
      <formula>"Leve"</formula>
    </cfRule>
  </conditionalFormatting>
  <conditionalFormatting sqref="AG46">
    <cfRule type="cellIs" dxfId="1126" priority="180" operator="equal">
      <formula>"Catastrófico"</formula>
    </cfRule>
    <cfRule type="cellIs" dxfId="1125" priority="181" operator="equal">
      <formula>"Mayor"</formula>
    </cfRule>
    <cfRule type="cellIs" dxfId="1124" priority="182" operator="equal">
      <formula>"Moderado"</formula>
    </cfRule>
    <cfRule type="cellIs" dxfId="1123" priority="183" operator="equal">
      <formula>"Menor"</formula>
    </cfRule>
    <cfRule type="cellIs" dxfId="1122" priority="184" operator="equal">
      <formula>"Leve"</formula>
    </cfRule>
  </conditionalFormatting>
  <conditionalFormatting sqref="AG53">
    <cfRule type="cellIs" dxfId="1121" priority="151" operator="equal">
      <formula>"Catastrófico"</formula>
    </cfRule>
    <cfRule type="cellIs" dxfId="1120" priority="152" operator="equal">
      <formula>"Mayor"</formula>
    </cfRule>
    <cfRule type="cellIs" dxfId="1119" priority="153" operator="equal">
      <formula>"Moderado"</formula>
    </cfRule>
    <cfRule type="cellIs" dxfId="1118" priority="154" operator="equal">
      <formula>"Menor"</formula>
    </cfRule>
    <cfRule type="cellIs" dxfId="1117" priority="155" operator="equal">
      <formula>"Leve"</formula>
    </cfRule>
  </conditionalFormatting>
  <conditionalFormatting sqref="AG60">
    <cfRule type="cellIs" dxfId="1116" priority="122" operator="equal">
      <formula>"Catastrófico"</formula>
    </cfRule>
    <cfRule type="cellIs" dxfId="1115" priority="123" operator="equal">
      <formula>"Mayor"</formula>
    </cfRule>
    <cfRule type="cellIs" dxfId="1114" priority="124" operator="equal">
      <formula>"Moderado"</formula>
    </cfRule>
    <cfRule type="cellIs" dxfId="1113" priority="125" operator="equal">
      <formula>"Menor"</formula>
    </cfRule>
    <cfRule type="cellIs" dxfId="1112" priority="126" operator="equal">
      <formula>"Leve"</formula>
    </cfRule>
  </conditionalFormatting>
  <conditionalFormatting sqref="AG67">
    <cfRule type="cellIs" dxfId="1111" priority="93" operator="equal">
      <formula>"Catastrófico"</formula>
    </cfRule>
    <cfRule type="cellIs" dxfId="1110" priority="94" operator="equal">
      <formula>"Mayor"</formula>
    </cfRule>
    <cfRule type="cellIs" dxfId="1109" priority="95" operator="equal">
      <formula>"Moderado"</formula>
    </cfRule>
    <cfRule type="cellIs" dxfId="1108" priority="96" operator="equal">
      <formula>"Menor"</formula>
    </cfRule>
    <cfRule type="cellIs" dxfId="1107" priority="97" operator="equal">
      <formula>"Leve"</formula>
    </cfRule>
  </conditionalFormatting>
  <conditionalFormatting sqref="AG74">
    <cfRule type="cellIs" dxfId="1106" priority="64" operator="equal">
      <formula>"Catastrófico"</formula>
    </cfRule>
    <cfRule type="cellIs" dxfId="1105" priority="65" operator="equal">
      <formula>"Mayor"</formula>
    </cfRule>
    <cfRule type="cellIs" dxfId="1104" priority="66" operator="equal">
      <formula>"Moderado"</formula>
    </cfRule>
    <cfRule type="cellIs" dxfId="1103" priority="67" operator="equal">
      <formula>"Menor"</formula>
    </cfRule>
    <cfRule type="cellIs" dxfId="1102" priority="68" operator="equal">
      <formula>"Leve"</formula>
    </cfRule>
  </conditionalFormatting>
  <conditionalFormatting sqref="AG81">
    <cfRule type="cellIs" dxfId="1101" priority="6" operator="equal">
      <formula>"Catastrófico"</formula>
    </cfRule>
    <cfRule type="cellIs" dxfId="1100" priority="7" operator="equal">
      <formula>"Mayor"</formula>
    </cfRule>
    <cfRule type="cellIs" dxfId="1099" priority="8" operator="equal">
      <formula>"Moderado"</formula>
    </cfRule>
    <cfRule type="cellIs" dxfId="1098" priority="9" operator="equal">
      <formula>"Menor"</formula>
    </cfRule>
    <cfRule type="cellIs" dxfId="1097" priority="10" operator="equal">
      <formula>"Leve"</formula>
    </cfRule>
  </conditionalFormatting>
  <conditionalFormatting sqref="AG88">
    <cfRule type="cellIs" dxfId="1096" priority="1" operator="equal">
      <formula>"Catastrófico"</formula>
    </cfRule>
    <cfRule type="cellIs" dxfId="1095" priority="2" operator="equal">
      <formula>"Mayor"</formula>
    </cfRule>
    <cfRule type="cellIs" dxfId="1094" priority="3" operator="equal">
      <formula>"Moderado"</formula>
    </cfRule>
    <cfRule type="cellIs" dxfId="1093" priority="4" operator="equal">
      <formula>"Menor"</formula>
    </cfRule>
    <cfRule type="cellIs" dxfId="1092" priority="5" operator="equal">
      <formula>"Leve"</formula>
    </cfRule>
  </conditionalFormatting>
  <conditionalFormatting sqref="AI11">
    <cfRule type="cellIs" dxfId="1091" priority="321" operator="equal">
      <formula>"Extremo"</formula>
    </cfRule>
    <cfRule type="cellIs" dxfId="1090" priority="322" operator="equal">
      <formula>"Alto"</formula>
    </cfRule>
    <cfRule type="cellIs" dxfId="1089" priority="323" operator="equal">
      <formula>"Moderado"</formula>
    </cfRule>
    <cfRule type="cellIs" dxfId="1088" priority="324" operator="equal">
      <formula>"Bajo"</formula>
    </cfRule>
  </conditionalFormatting>
  <conditionalFormatting sqref="AI18">
    <cfRule type="cellIs" dxfId="1087" priority="292" operator="equal">
      <formula>"Extremo"</formula>
    </cfRule>
    <cfRule type="cellIs" dxfId="1086" priority="293" operator="equal">
      <formula>"Alto"</formula>
    </cfRule>
    <cfRule type="cellIs" dxfId="1085" priority="294" operator="equal">
      <formula>"Moderado"</formula>
    </cfRule>
    <cfRule type="cellIs" dxfId="1084" priority="295" operator="equal">
      <formula>"Bajo"</formula>
    </cfRule>
  </conditionalFormatting>
  <conditionalFormatting sqref="AI25">
    <cfRule type="cellIs" dxfId="1083" priority="263" operator="equal">
      <formula>"Extremo"</formula>
    </cfRule>
    <cfRule type="cellIs" dxfId="1082" priority="264" operator="equal">
      <formula>"Alto"</formula>
    </cfRule>
    <cfRule type="cellIs" dxfId="1081" priority="265" operator="equal">
      <formula>"Moderado"</formula>
    </cfRule>
    <cfRule type="cellIs" dxfId="1080" priority="266" operator="equal">
      <formula>"Bajo"</formula>
    </cfRule>
  </conditionalFormatting>
  <conditionalFormatting sqref="AI32">
    <cfRule type="cellIs" dxfId="1079" priority="234" operator="equal">
      <formula>"Extremo"</formula>
    </cfRule>
    <cfRule type="cellIs" dxfId="1078" priority="235" operator="equal">
      <formula>"Alto"</formula>
    </cfRule>
    <cfRule type="cellIs" dxfId="1077" priority="236" operator="equal">
      <formula>"Moderado"</formula>
    </cfRule>
    <cfRule type="cellIs" dxfId="1076" priority="237" operator="equal">
      <formula>"Bajo"</formula>
    </cfRule>
  </conditionalFormatting>
  <conditionalFormatting sqref="AI39">
    <cfRule type="cellIs" dxfId="1075" priority="205" operator="equal">
      <formula>"Extremo"</formula>
    </cfRule>
    <cfRule type="cellIs" dxfId="1074" priority="206" operator="equal">
      <formula>"Alto"</formula>
    </cfRule>
    <cfRule type="cellIs" dxfId="1073" priority="207" operator="equal">
      <formula>"Moderado"</formula>
    </cfRule>
    <cfRule type="cellIs" dxfId="1072" priority="208" operator="equal">
      <formula>"Bajo"</formula>
    </cfRule>
  </conditionalFormatting>
  <conditionalFormatting sqref="AI46">
    <cfRule type="cellIs" dxfId="1071" priority="176" operator="equal">
      <formula>"Extremo"</formula>
    </cfRule>
    <cfRule type="cellIs" dxfId="1070" priority="177" operator="equal">
      <formula>"Alto"</formula>
    </cfRule>
    <cfRule type="cellIs" dxfId="1069" priority="178" operator="equal">
      <formula>"Moderado"</formula>
    </cfRule>
    <cfRule type="cellIs" dxfId="1068" priority="179" operator="equal">
      <formula>"Bajo"</formula>
    </cfRule>
  </conditionalFormatting>
  <conditionalFormatting sqref="AI53">
    <cfRule type="cellIs" dxfId="1067" priority="147" operator="equal">
      <formula>"Extremo"</formula>
    </cfRule>
    <cfRule type="cellIs" dxfId="1066" priority="148" operator="equal">
      <formula>"Alto"</formula>
    </cfRule>
    <cfRule type="cellIs" dxfId="1065" priority="149" operator="equal">
      <formula>"Moderado"</formula>
    </cfRule>
    <cfRule type="cellIs" dxfId="1064" priority="150" operator="equal">
      <formula>"Bajo"</formula>
    </cfRule>
  </conditionalFormatting>
  <conditionalFormatting sqref="AI60">
    <cfRule type="cellIs" dxfId="1063" priority="118" operator="equal">
      <formula>"Extremo"</formula>
    </cfRule>
    <cfRule type="cellIs" dxfId="1062" priority="119" operator="equal">
      <formula>"Alto"</formula>
    </cfRule>
    <cfRule type="cellIs" dxfId="1061" priority="120" operator="equal">
      <formula>"Moderado"</formula>
    </cfRule>
    <cfRule type="cellIs" dxfId="1060" priority="121" operator="equal">
      <formula>"Bajo"</formula>
    </cfRule>
  </conditionalFormatting>
  <conditionalFormatting sqref="AI67">
    <cfRule type="cellIs" dxfId="1059" priority="89" operator="equal">
      <formula>"Extremo"</formula>
    </cfRule>
    <cfRule type="cellIs" dxfId="1058" priority="90" operator="equal">
      <formula>"Alto"</formula>
    </cfRule>
    <cfRule type="cellIs" dxfId="1057" priority="91" operator="equal">
      <formula>"Moderado"</formula>
    </cfRule>
    <cfRule type="cellIs" dxfId="1056" priority="92" operator="equal">
      <formula>"Bajo"</formula>
    </cfRule>
  </conditionalFormatting>
  <conditionalFormatting sqref="AI74">
    <cfRule type="cellIs" dxfId="1055" priority="60" operator="equal">
      <formula>"Extremo"</formula>
    </cfRule>
    <cfRule type="cellIs" dxfId="1054" priority="61" operator="equal">
      <formula>"Alto"</formula>
    </cfRule>
    <cfRule type="cellIs" dxfId="1053" priority="62" operator="equal">
      <formula>"Moderado"</formula>
    </cfRule>
    <cfRule type="cellIs" dxfId="1052" priority="63" operator="equal">
      <formula>"Bajo"</formula>
    </cfRule>
  </conditionalFormatting>
  <conditionalFormatting sqref="AI81">
    <cfRule type="cellIs" dxfId="1051" priority="15" operator="equal">
      <formula>"Extremo"</formula>
    </cfRule>
    <cfRule type="cellIs" dxfId="1050" priority="16" operator="equal">
      <formula>"Alto"</formula>
    </cfRule>
    <cfRule type="cellIs" dxfId="1049" priority="17" operator="equal">
      <formula>"Moderado"</formula>
    </cfRule>
    <cfRule type="cellIs" dxfId="1048" priority="18" operator="equal">
      <formula>"Bajo"</formula>
    </cfRule>
  </conditionalFormatting>
  <conditionalFormatting sqref="AI88">
    <cfRule type="cellIs" dxfId="1047" priority="11" operator="equal">
      <formula>"Extremo"</formula>
    </cfRule>
    <cfRule type="cellIs" dxfId="1046" priority="12" operator="equal">
      <formula>"Alto"</formula>
    </cfRule>
    <cfRule type="cellIs" dxfId="1045" priority="13" operator="equal">
      <formula>"Moderado"</formula>
    </cfRule>
    <cfRule type="cellIs" dxfId="104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ENERO\[FO-CEDE5-DIGEC-487 Matriz para la Gestión Integral del Riesgo V.14 CONSOLIDACION OK (2).xlsx]Opciones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ENERO\[FO-CEDE5-DIGEC-487 Matriz para la Gestión Integral del Riesgo V.14 CONSOLIDACION OK (2).xlsx]Tabla Impacto'!#REF!</xm:f>
          </x14:formula1>
          <xm:sqref>M11:M94</xm:sqref>
        </x14:dataValidation>
        <x14:dataValidation type="list" allowBlank="1" showInputMessage="1" showErrorMessage="1">
          <x14:formula1>
            <xm:f>'D:\BACK UP 2026\RIESGOS DE INTEGRIDAD - 2026\MATRIZ ENVIÓ CEDE5 - ENERO\[FO-CEDE5-DIGEC-487 Matriz para la Gestión Integral del Riesgo V.14 CONSOLIDACION OK (2).xlsx]Tabla Valoración controles'!#REF!</xm:f>
          </x14:formula1>
          <xm:sqref>X11:Y94 AA11:AC94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dimension ref="A1:BN94"/>
  <sheetViews>
    <sheetView zoomScale="85" zoomScaleNormal="85" workbookViewId="0">
      <selection activeCell="H25" sqref="H25:H31"/>
    </sheetView>
  </sheetViews>
  <sheetFormatPr baseColWidth="10" defaultColWidth="11.42578125" defaultRowHeight="16.5"/>
  <cols>
    <col min="1" max="1" width="5.28515625" style="54" customWidth="1"/>
    <col min="2" max="2" width="17.28515625" style="54" customWidth="1"/>
    <col min="3" max="3" width="17.7109375" style="54" customWidth="1"/>
    <col min="4" max="4" width="20.4257812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27.75"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33"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686</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9" customHeight="1" thickBot="1">
      <c r="A6" s="243" t="s">
        <v>15</v>
      </c>
      <c r="B6" s="244"/>
      <c r="C6" s="244"/>
      <c r="D6" s="245"/>
      <c r="E6" s="246"/>
      <c r="F6" s="247" t="s">
        <v>687</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6" customHeight="1" thickBot="1">
      <c r="A7" s="262" t="s">
        <v>17</v>
      </c>
      <c r="B7" s="263"/>
      <c r="C7" s="263"/>
      <c r="D7" s="264"/>
      <c r="E7" s="265"/>
      <c r="F7" s="266" t="s">
        <v>67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11</v>
      </c>
      <c r="C11" s="220" t="s">
        <v>69</v>
      </c>
      <c r="D11" s="220" t="s">
        <v>322</v>
      </c>
      <c r="E11" s="229" t="s">
        <v>334</v>
      </c>
      <c r="F11" s="229" t="s">
        <v>1606</v>
      </c>
      <c r="G11" s="229" t="s">
        <v>1607</v>
      </c>
      <c r="H11" s="302" t="str">
        <f>+CONCATENATE(E11," ",F11," ",G11)</f>
        <v>Posibilidad de afectación reputacional por inconformismo de los ciudadanos  durante definición de la situación militar como reservista de segunda clase debido a la omisión de los lineamientos emitidos por el Comando de Reclutamiento y Control Reservas</v>
      </c>
      <c r="I11" s="232" t="s">
        <v>324</v>
      </c>
      <c r="J11" s="218">
        <v>4400</v>
      </c>
      <c r="K11" s="309" t="str">
        <f>IF(J11&lt;=0,"",IF(J11&lt;=3,"Muy Baja",IF(J11&lt;=34,"Baja",IF(J11&lt;=600,"Media",IF(J11&lt;=6000,"Alta","Muy Alta")))))</f>
        <v>Alta</v>
      </c>
      <c r="L11" s="305">
        <f>IF(K11="","",IF(K11="Muy Baja",0.2,IF(K11="Baja",0.4,IF(K11="Media",0.6,IF(K11="Alta",0.8,IF(K11="Muy Alta",1,))))))</f>
        <v>0.8</v>
      </c>
      <c r="M11" s="307" t="s">
        <v>338</v>
      </c>
      <c r="N11" s="303" t="str">
        <f>IF(NOT(ISERROR(MATCH(M11,'[51]Tabla Impacto'!$B$222:$B$224,0))),'[51]Tabla Impacto'!$F$224,M11)</f>
        <v xml:space="preserve">     El riesgo afecta la imagen de la entidad con algunos usuarios de relevancia frente al logro de los objetivos</v>
      </c>
      <c r="O11" s="309" t="str">
        <f>IF(OR(N11='[51]Tabla Impacto'!$C$12,N11='[51]Tabla Impacto'!$D$12),"Leve",IF(OR(N11='[51]Tabla Impacto'!$C$13,N11='[51]Tabla Impacto'!$D$13),"Menor",IF(OR(N11='[51]Tabla Impacto'!$C$14,N11='[51]Tabla Impacto'!$D$14),"Moderado",IF(OR(N11='[51]Tabla Impacto'!$C$15,N11='[51]Tabla Impacto'!$D$15),"Mayor",IF(OR(N11='[51]Tabla Impacto'!$C$16,N11='[51]Tabla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7">
        <v>1</v>
      </c>
      <c r="S11" s="141" t="s">
        <v>1608</v>
      </c>
      <c r="T11" s="141" t="s">
        <v>1609</v>
      </c>
      <c r="U11" s="141" t="s">
        <v>2013</v>
      </c>
      <c r="V11" s="138" t="str">
        <f>+CONCATENATE(S11," ",T11," ",U11)</f>
        <v>El Oficial de Evaluación y Seguimiento del COREC verificar trimestralmente a las Zonas de Reclutamiento y Distritos Miliares de acuerdo al plan de acompañamiento de la Dirección de Reclutamiento con el fin de dar cumplimiento a los artículos descritos en la Ley 1861 de 2017, Ley 2341 de 2023 y demás lineamientos  emitidos por el Comando de Reclutamiento y Control Reservas, en caso de encontrar inconsistencias en el cumplimiento de la gestión, se reportará al Comandante del COREC,  como soporte documental de la verificación se realizará un informe de resultados.</v>
      </c>
      <c r="W11" s="36" t="str">
        <f>IF(OR(X11="Preventivo",X11="Detectivo"),"Probabilidad",IF(X11="Correctivo","Impacto",""))</f>
        <v>Probabilidad</v>
      </c>
      <c r="X11" s="136" t="s">
        <v>53</v>
      </c>
      <c r="Y11" s="136" t="s">
        <v>54</v>
      </c>
      <c r="Z11" s="38" t="str">
        <f>IF(AND(X11="Preventivo",Y11="Automático"),"50%",IF(AND(X11="Preventivo",Y11="Manual"),"40%",IF(AND(X11="Detectivo",Y11="Automático"),"40%",IF(AND(X11="Detectivo",Y11="Manual"),"30%",IF(AND(X11="Correctivo",Y11="Automático"),"35%",IF(AND(X11="Correctivo",Y11="Manual"),"25%",""))))))</f>
        <v>40%</v>
      </c>
      <c r="AA11" s="139" t="s">
        <v>55</v>
      </c>
      <c r="AB11" s="139" t="s">
        <v>89</v>
      </c>
      <c r="AC11" s="139" t="s">
        <v>57</v>
      </c>
      <c r="AD11" s="40">
        <f>IFERROR(IF(W11="Probabilidad",(L11-(+L11*Z11)),IF(W11="Impacto",L11,"")),"")</f>
        <v>0.48</v>
      </c>
      <c r="AE11" s="313" t="str">
        <f>IFERROR(LOOKUP(LOOKUP(2,1/(AD11:AD17&lt;&gt;""),AD11:AD17),'[51]Opciones Tratamiento'!$I$2:$I$6,'[51]Opciones Tratamiento'!$J$2:$J$6),"")</f>
        <v>Muy Baja</v>
      </c>
      <c r="AF11" s="41">
        <f>+AD11</f>
        <v>0.48</v>
      </c>
      <c r="AG11" s="313" t="str">
        <f>IFERROR(LOOKUP(LOOKUP(2,1/(AH11:AH17&lt;&gt;""),AH11:AH17),'[51]Opciones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140"/>
      <c r="AL11" s="137">
        <v>1</v>
      </c>
      <c r="AM11" s="141" t="s">
        <v>1610</v>
      </c>
      <c r="AN11" s="141" t="s">
        <v>1611</v>
      </c>
      <c r="AO11" s="218" t="s">
        <v>59</v>
      </c>
      <c r="AP11" s="344"/>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30">
        <v>2</v>
      </c>
      <c r="S12" s="131" t="s">
        <v>1608</v>
      </c>
      <c r="T12" s="131" t="s">
        <v>1612</v>
      </c>
      <c r="U12" s="131" t="s">
        <v>2014</v>
      </c>
      <c r="V12" s="135" t="str">
        <f t="shared" ref="V12:V17" si="0">+CONCATENATE(S12," ",T12," ",U12)</f>
        <v>El Oficial de Evaluación y Seguimiento del COREC verifica trimestralmente el nivel de conocimiento que tienen los oficiales, suboficiales, personal no uniformado, soldados profesionales y SL12 mixto de los Distritos Militares, Zonas de Reclutamiento y Call Center de la Dirección de Reclutamiento de acuerdo al plan de acompañamiento con el fin de evaluar los aspectos relevantes de la normatividad vigente y demás lineamientos fundamentales que aplica al subsistema de reclutamiento, en caso de encontrar novedades en el resultado de la evaluación se dejará evidencia de las inconsistencias, informado  al Director de Reclutamiento para la toma de decisiones, como soporte de la verificación será un informe.</v>
      </c>
      <c r="W12" s="47" t="str">
        <f t="shared" ref="W12:W75" si="1">IF(OR(X12="Preventivo",X12="Detectivo"),"Probabilidad",IF(X12="Correctivo","Impacto",""))</f>
        <v>Probabilidad</v>
      </c>
      <c r="X12" s="136" t="s">
        <v>53</v>
      </c>
      <c r="Y12" s="136" t="s">
        <v>54</v>
      </c>
      <c r="Z12" s="48" t="str">
        <f t="shared" ref="Z12" si="2">IF(AND(X12="Preventivo",Y12="Automático"),"50%",IF(AND(X12="Preventivo",Y12="Manual"),"40%",IF(AND(X12="Detectivo",Y12="Automático"),"40%",IF(AND(X12="Detectivo",Y12="Manual"),"30%",IF(AND(X12="Correctivo",Y12="Automático"),"35%",IF(AND(X12="Correctivo",Y12="Manual"),"25%",""))))))</f>
        <v>40%</v>
      </c>
      <c r="AA12" s="136" t="s">
        <v>55</v>
      </c>
      <c r="AB12" s="136" t="s">
        <v>89</v>
      </c>
      <c r="AC12" s="136"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0.6</v>
      </c>
      <c r="AI12" s="226"/>
      <c r="AJ12" s="228"/>
      <c r="AK12" s="4"/>
      <c r="AL12" s="130">
        <v>2</v>
      </c>
      <c r="AM12" s="131" t="s">
        <v>2015</v>
      </c>
      <c r="AN12" s="131" t="s">
        <v>1611</v>
      </c>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30">
        <v>3</v>
      </c>
      <c r="S13" s="131" t="s">
        <v>1613</v>
      </c>
      <c r="T13" s="131" t="s">
        <v>1614</v>
      </c>
      <c r="U13" s="131" t="s">
        <v>2016</v>
      </c>
      <c r="V13" s="135" t="str">
        <f t="shared" si="0"/>
        <v xml:space="preserve">El Comandante de la Zona de Reclutamiento verifica mensualmente el nivel de satisfacción de los ciudadanos que se registraron en la Planilla Control Servicio Atención al Ciudadano de acuerdo a lo establecido en el plan de SAC (Servicio Atención al Ciudadano) con el fin de medir la atención prestada por los Distritos Militares durante la definición de su situación militar, en caso de encontrar bajos porcentajes de satisfacción por parte del ciudadano, se tomarán las acciones pertinentes,  como soporte documental de la verificación se generará un informe de resultados. </v>
      </c>
      <c r="W13" s="47" t="str">
        <f t="shared" si="1"/>
        <v>Probabilidad</v>
      </c>
      <c r="X13" s="136" t="s">
        <v>53</v>
      </c>
      <c r="Y13" s="136" t="s">
        <v>54</v>
      </c>
      <c r="Z13" s="48" t="str">
        <f>IF(AND(X13="Preventivo",Y13="Automático"),"50%",IF(AND(X13="Preventivo",Y13="Manual"),"40%",IF(AND(X13="Detectivo",Y13="Automático"),"40%",IF(AND(X13="Detectivo",Y13="Manual"),"30%",IF(AND(X13="Correctivo",Y13="Automático"),"35%",IF(AND(X13="Correctivo",Y13="Manual"),"25%",""))))))</f>
        <v>40%</v>
      </c>
      <c r="AA13" s="136" t="s">
        <v>55</v>
      </c>
      <c r="AB13" s="136" t="s">
        <v>89</v>
      </c>
      <c r="AC13" s="136"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0.6</v>
      </c>
      <c r="AI13" s="226"/>
      <c r="AJ13" s="228"/>
      <c r="AK13" s="4"/>
      <c r="AL13" s="130"/>
      <c r="AM13" s="134"/>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0"/>
      <c r="S14" s="134"/>
      <c r="T14" s="134"/>
      <c r="U14" s="134"/>
      <c r="V14" s="135" t="str">
        <f t="shared" si="0"/>
        <v xml:space="preserve">  </v>
      </c>
      <c r="W14" s="47" t="str">
        <f t="shared" si="1"/>
        <v/>
      </c>
      <c r="X14" s="136"/>
      <c r="Y14" s="136"/>
      <c r="Z14" s="48" t="str">
        <f t="shared" ref="Z14" si="4">IF(AND(X14="Preventivo",Y14="Automático"),"50%",IF(AND(X14="Preventivo",Y14="Manual"),"40%",IF(AND(X14="Detectivo",Y14="Automático"),"40%",IF(AND(X14="Detectivo",Y14="Manual"),"30%",IF(AND(X14="Correctivo",Y14="Automático"),"35%",IF(AND(X14="Correctivo",Y14="Manual"),"25%",""))))))</f>
        <v/>
      </c>
      <c r="AA14" s="136"/>
      <c r="AB14" s="136"/>
      <c r="AC14" s="136"/>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130"/>
      <c r="AM14" s="134"/>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30"/>
      <c r="AM15" s="134"/>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30"/>
      <c r="AM16" s="134"/>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30"/>
      <c r="AM17" s="134"/>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69</v>
      </c>
      <c r="D18" s="220" t="s">
        <v>322</v>
      </c>
      <c r="E18" s="229" t="s">
        <v>379</v>
      </c>
      <c r="F18" s="221" t="s">
        <v>1615</v>
      </c>
      <c r="G18" s="221" t="s">
        <v>1616</v>
      </c>
      <c r="H18" s="231" t="str">
        <f t="shared" ref="H18" si="6">+CONCATENATE(E18," ",F18," ",G18)</f>
        <v xml:space="preserve">Posibilidad de afectación económica y reputacional  por Incorporación de personal con novedades de salud  debido a la inadecuada valoración de los profesionales en salud que conforman el Comité APSIC y profesionales de salud de apoyo durante las concentraciones de SL12 y SL18 </v>
      </c>
      <c r="I18" s="232" t="s">
        <v>324</v>
      </c>
      <c r="J18" s="218">
        <v>102</v>
      </c>
      <c r="K18" s="310" t="str">
        <f>IF(J18&lt;=0,"",IF(J18&lt;=3,"Muy Baja",IF(J18&lt;=34,"Baja",IF(J18&lt;=600,"Media",IF(J18&lt;=6000,"Alta","Muy Alta")))))</f>
        <v>Media</v>
      </c>
      <c r="L18" s="306">
        <f>IF(K18="","",IF(K18="Muy Baja",0.2,IF(K18="Baja",0.4,IF(K18="Media",0.6,IF(K18="Alta",0.8,IF(K18="Muy Alta",1,))))))</f>
        <v>0.6</v>
      </c>
      <c r="M18" s="314" t="s">
        <v>588</v>
      </c>
      <c r="N18" s="304" t="str">
        <f>IF(NOT(ISERROR(MATCH(M18,'[51]Tabla Impacto'!$B$222:$B$224,0))),'[51]Tabla Impacto'!$F$224,M18)</f>
        <v xml:space="preserve">     Entre 10 y 50 SMLMV </v>
      </c>
      <c r="O18" s="310" t="str">
        <f>IF(OR(N18='[51]Tabla Impacto'!$C$12,N18='[51]Tabla Impacto'!$D$12),"Leve",IF(OR(N18='[51]Tabla Impacto'!$C$13,N18='[51]Tabla Impacto'!$D$13),"Menor",IF(OR(N18='[51]Tabla Impacto'!$C$14,N18='[51]Tabla Impacto'!$D$14),"Moderado",IF(OR(N18='[51]Tabla Impacto'!$C$15,N18='[51]Tabla Impacto'!$D$15),"Mayor",IF(OR(N18='[51]Tabla Impacto'!$C$16,N18='[51]Tabla Impacto'!$D$16),"Catastrófico","")))))</f>
        <v>Menor</v>
      </c>
      <c r="P18" s="306">
        <f>IF(O18="","",IF(O18="Leve",0.2,IF(O18="Menor",0.4,IF(O18="Moderado",0.6,IF(O18="Mayor",0.8,IF(O18="Catastrófico",1,))))))</f>
        <v>0.4</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30">
        <v>1</v>
      </c>
      <c r="S18" s="131" t="s">
        <v>1617</v>
      </c>
      <c r="T18" s="131" t="s">
        <v>1618</v>
      </c>
      <c r="U18" s="131" t="s">
        <v>2017</v>
      </c>
      <c r="V18" s="135" t="str">
        <f>+CONCATENATE(S18," ",T18," ",U18)</f>
        <v>El comandante de la Zona de Reclutamiento y el Comandante de Distrito Militar verificar trimestralmente que los funcionarios que conforman los comités de incorporación, estén nombrados en la orden el día y sean enviados a las Zonas de Reclutamiento y Distritos Militares con el respectivo oficio remisorio, de acuerdo a lo descrito en la Directiva "Políticas y lineamientos en administración de personal a desarrollar al interior del Ejército Nacional"  con el fin de garantizar que dicho personal sea capacitado en los aspectos y lineamientos relevantes para la incorporación, en caso de no realizarse esta actividad se debe reprogramar, dejando como soporte documental de la verificación un informe de resultados.</v>
      </c>
      <c r="W18" s="47" t="str">
        <f t="shared" si="1"/>
        <v>Probabilidad</v>
      </c>
      <c r="X18" s="136" t="s">
        <v>53</v>
      </c>
      <c r="Y18" s="136" t="s">
        <v>54</v>
      </c>
      <c r="Z18" s="48" t="str">
        <f>IF(AND(X18="Preventivo",Y18="Automático"),"50%",IF(AND(X18="Preventivo",Y18="Manual"),"40%",IF(AND(X18="Detectivo",Y18="Automático"),"40%",IF(AND(X18="Detectivo",Y18="Manual"),"30%",IF(AND(X18="Correctivo",Y18="Automático"),"35%",IF(AND(X18="Correctivo",Y18="Manual"),"25%",""))))))</f>
        <v>40%</v>
      </c>
      <c r="AA18" s="136" t="s">
        <v>55</v>
      </c>
      <c r="AB18" s="136" t="s">
        <v>56</v>
      </c>
      <c r="AC18" s="136" t="s">
        <v>57</v>
      </c>
      <c r="AD18" s="49">
        <f>IFERROR(IF(W18="Probabilidad",(L18-(+L18*Z18)),IF(W18="Impacto",L18,"")),"")</f>
        <v>0.36</v>
      </c>
      <c r="AE18" s="224" t="str">
        <f>IFERROR(LOOKUP(LOOKUP(2,1/(AD18:AD24&lt;&gt;""),AD18:AD24),'[51]Opciones Tratamiento'!$I$2:$I$6,'[51]Opciones Tratamiento'!$J$2:$J$6),"")</f>
        <v>Muy Baja</v>
      </c>
      <c r="AF18" s="48">
        <f t="shared" si="5"/>
        <v>0.36</v>
      </c>
      <c r="AG18" s="224" t="str">
        <f>IFERROR(LOOKUP(LOOKUP(2,1/(AH18:AH24&lt;&gt;""),AH18:AH24),'[51]Opciones Tratamiento'!L2:M6),"")</f>
        <v>Menor</v>
      </c>
      <c r="AH18" s="50">
        <f>IFERROR(IF(W18="Impacto",(P18-(+P18*Z18)),IF(W18="Probabilidad",P18,"")),"")</f>
        <v>0.4</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Bajo</v>
      </c>
      <c r="AJ18" s="228" t="s">
        <v>58</v>
      </c>
      <c r="AK18" s="4"/>
      <c r="AL18" s="130">
        <v>1</v>
      </c>
      <c r="AM18" s="131" t="s">
        <v>1619</v>
      </c>
      <c r="AN18" s="130" t="s">
        <v>1620</v>
      </c>
      <c r="AO18" s="219" t="s">
        <v>59</v>
      </c>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21"/>
      <c r="G19" s="221"/>
      <c r="H19" s="231"/>
      <c r="I19" s="233"/>
      <c r="J19" s="219"/>
      <c r="K19" s="310"/>
      <c r="L19" s="306"/>
      <c r="M19" s="308"/>
      <c r="N19" s="304"/>
      <c r="O19" s="310"/>
      <c r="P19" s="306"/>
      <c r="Q19" s="312"/>
      <c r="R19" s="130">
        <v>2</v>
      </c>
      <c r="S19" s="131" t="s">
        <v>1621</v>
      </c>
      <c r="T19" s="131" t="s">
        <v>1622</v>
      </c>
      <c r="U19" s="131" t="s">
        <v>1623</v>
      </c>
      <c r="V19" s="135" t="str">
        <f>+CONCATENATE(S19," ",T19," ",U19)</f>
        <v>El coordinador(a) Jurídico(a) del COREC verificar bimestralmente el control y seguimiento a las quejas presentadas por irregularidades en la incorporación de conscriptos, de acuerdo a la ley 1862 de 2017 con el fin de identificar las causas principales por las cuales se generan las PQRS de los ciudadanos, en caso de no realizarse esta actividad se deberá reprogramarla,  dejando como soporte documental de la verificación un informe de resultado.</v>
      </c>
      <c r="W19" s="47" t="str">
        <f t="shared" si="1"/>
        <v>Probabilidad</v>
      </c>
      <c r="X19" s="136" t="s">
        <v>53</v>
      </c>
      <c r="Y19" s="136" t="s">
        <v>54</v>
      </c>
      <c r="Z19" s="48" t="str">
        <f t="shared" ref="Z19" si="7">IF(AND(X19="Preventivo",Y19="Automático"),"50%",IF(AND(X19="Preventivo",Y19="Manual"),"40%",IF(AND(X19="Detectivo",Y19="Automático"),"40%",IF(AND(X19="Detectivo",Y19="Manual"),"30%",IF(AND(X19="Correctivo",Y19="Automático"),"35%",IF(AND(X19="Correctivo",Y19="Manual"),"25%",""))))))</f>
        <v>40%</v>
      </c>
      <c r="AA19" s="136" t="s">
        <v>55</v>
      </c>
      <c r="AB19" s="136" t="s">
        <v>56</v>
      </c>
      <c r="AC19" s="136" t="s">
        <v>57</v>
      </c>
      <c r="AD19" s="49">
        <f t="shared" ref="AD19:AD24" si="8">IFERROR(IF(AND(W18="Probabilidad",W19="Probabilidad"),(AF18-(+AF18*Z19)),IF(W19="Probabilidad",(L18-(+L18*Z19)),IF(W19="Impacto",AF18,""))),"")</f>
        <v>0.216</v>
      </c>
      <c r="AE19" s="224"/>
      <c r="AF19" s="48">
        <f t="shared" si="5"/>
        <v>0.216</v>
      </c>
      <c r="AG19" s="224"/>
      <c r="AH19" s="50">
        <f>IFERROR(IF(AND(W18="Impacto",W19="Impacto"),(AH18-(+AH18*Z19)),IF(W19="Impacto",(P18-(+P18*Z19)),IF(W19="Probabilidad",AH18,""))),"")</f>
        <v>0.4</v>
      </c>
      <c r="AI19" s="226"/>
      <c r="AJ19" s="228"/>
      <c r="AK19" s="4"/>
      <c r="AL19" s="130">
        <v>2</v>
      </c>
      <c r="AM19" s="131" t="s">
        <v>2018</v>
      </c>
      <c r="AN19" s="131" t="s">
        <v>1624</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21"/>
      <c r="G20" s="221"/>
      <c r="H20" s="231"/>
      <c r="I20" s="233"/>
      <c r="J20" s="219"/>
      <c r="K20" s="310"/>
      <c r="L20" s="306"/>
      <c r="M20" s="308"/>
      <c r="N20" s="304"/>
      <c r="O20" s="310"/>
      <c r="P20" s="306"/>
      <c r="Q20" s="312"/>
      <c r="R20" s="130">
        <v>3</v>
      </c>
      <c r="S20" s="130" t="s">
        <v>249</v>
      </c>
      <c r="T20" s="131" t="s">
        <v>1625</v>
      </c>
      <c r="U20" s="131" t="s">
        <v>1626</v>
      </c>
      <c r="V20" s="135" t="str">
        <f t="shared" ref="V20:V24" si="9">+CONCATENATE(S20," ",T20," ",U20)</f>
        <v xml:space="preserve">El Director de Reclutamiento verificar trimestralmente el nombramiento de los comités de incorporación en las órdenes del día y/o semanal de las zonas de reclutamiento, de acuerdo a oficio remisorio de las unidades tácticas,  con referencia a la Directiva "Políticas y lineamientos en administración de personal a desarrollar al interior del Ejército Nacional" con la finalidad de comparar que el personal que está realizando la incorporación sea el designado por sus unidades, en caso de no realizarse la actividad se deberá reprogramarla, dejando como soporte documental de la verificación, un informe de resultados.  </v>
      </c>
      <c r="W20" s="47" t="str">
        <f t="shared" si="1"/>
        <v>Probabilidad</v>
      </c>
      <c r="X20" s="136" t="s">
        <v>53</v>
      </c>
      <c r="Y20" s="136" t="s">
        <v>54</v>
      </c>
      <c r="Z20" s="48" t="str">
        <f>IF(AND(X20="Preventivo",Y20="Automático"),"50%",IF(AND(X20="Preventivo",Y20="Manual"),"40%",IF(AND(X20="Detectivo",Y20="Automático"),"40%",IF(AND(X20="Detectivo",Y20="Manual"),"30%",IF(AND(X20="Correctivo",Y20="Automático"),"35%",IF(AND(X20="Correctivo",Y20="Manual"),"25%",""))))))</f>
        <v>40%</v>
      </c>
      <c r="AA20" s="136" t="s">
        <v>55</v>
      </c>
      <c r="AB20" s="136" t="s">
        <v>89</v>
      </c>
      <c r="AC20" s="136" t="s">
        <v>57</v>
      </c>
      <c r="AD20" s="49">
        <f t="shared" si="8"/>
        <v>0.12959999999999999</v>
      </c>
      <c r="AE20" s="224"/>
      <c r="AF20" s="48">
        <f t="shared" si="5"/>
        <v>0.12959999999999999</v>
      </c>
      <c r="AG20" s="224"/>
      <c r="AH20" s="50">
        <f>IFERROR(IF(AND(W18="Impacto",W19="Impacto",W20="Impacto"),(AH19-(+AH19*Z20)),IF(W20="Impacto",(P18-(+P18*Z20)),IF(W20="Probabilidad",AH19,""))),"")</f>
        <v>0.4</v>
      </c>
      <c r="AI20" s="226"/>
      <c r="AJ20" s="228"/>
      <c r="AK20" s="4"/>
      <c r="AL20" s="130"/>
      <c r="AM20" s="134"/>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21"/>
      <c r="G21" s="221"/>
      <c r="H21" s="231"/>
      <c r="I21" s="233"/>
      <c r="J21" s="219"/>
      <c r="K21" s="310"/>
      <c r="L21" s="306"/>
      <c r="M21" s="308"/>
      <c r="N21" s="304"/>
      <c r="O21" s="310"/>
      <c r="P21" s="306"/>
      <c r="Q21" s="312"/>
      <c r="R21" s="130"/>
      <c r="S21" s="52"/>
      <c r="T21" s="52"/>
      <c r="U21" s="52"/>
      <c r="V21" s="135" t="str">
        <f t="shared" si="9"/>
        <v xml:space="preserve">  </v>
      </c>
      <c r="W21" s="47" t="str">
        <f t="shared" si="1"/>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8"/>
        <v/>
      </c>
      <c r="AE21" s="224"/>
      <c r="AF21" s="48" t="str">
        <f t="shared" si="5"/>
        <v/>
      </c>
      <c r="AG21" s="224"/>
      <c r="AH21" s="50" t="str">
        <f>IFERROR(IF(AND(W20="Impacto",W21="Impacto"),(AH20-(+AH20*Z21)),IF(W21="Impacto",(P18-(+P18*Z21)),IF(W21="Probabilidad",AH20,""))),"")</f>
        <v/>
      </c>
      <c r="AI21" s="226"/>
      <c r="AJ21" s="228"/>
      <c r="AK21" s="4"/>
      <c r="AL21" s="130"/>
      <c r="AM21" s="134"/>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21"/>
      <c r="G22" s="221"/>
      <c r="H22" s="231"/>
      <c r="I22" s="233"/>
      <c r="J22" s="219"/>
      <c r="K22" s="310"/>
      <c r="L22" s="306"/>
      <c r="M22" s="308"/>
      <c r="N22" s="304"/>
      <c r="O22" s="310"/>
      <c r="P22" s="306"/>
      <c r="Q22" s="312"/>
      <c r="R22" s="130"/>
      <c r="S22" s="52"/>
      <c r="T22" s="52"/>
      <c r="U22" s="52"/>
      <c r="V22" s="135" t="str">
        <f t="shared" si="9"/>
        <v xml:space="preserve">  </v>
      </c>
      <c r="W22" s="47" t="str">
        <f t="shared" si="1"/>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8"/>
        <v/>
      </c>
      <c r="AE22" s="224"/>
      <c r="AF22" s="48" t="str">
        <f>+AD22</f>
        <v/>
      </c>
      <c r="AG22" s="224"/>
      <c r="AH22" s="50" t="str">
        <f>IFERROR(IF(AND(W21="Impacto",W22="Impacto"),(AH21-(+AH21*Z22)),IF(W22="Impacto",(P18-(+P18*Z22)),IF(W22="Probabilidad",AH21,""))),"")</f>
        <v/>
      </c>
      <c r="AI22" s="226"/>
      <c r="AJ22" s="228"/>
      <c r="AK22" s="4"/>
      <c r="AL22" s="130"/>
      <c r="AM22" s="134"/>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21"/>
      <c r="G23" s="221"/>
      <c r="H23" s="231"/>
      <c r="I23" s="233"/>
      <c r="J23" s="219"/>
      <c r="K23" s="310"/>
      <c r="L23" s="306"/>
      <c r="M23" s="308"/>
      <c r="N23" s="304"/>
      <c r="O23" s="310"/>
      <c r="P23" s="306"/>
      <c r="Q23" s="312"/>
      <c r="R23" s="130"/>
      <c r="S23" s="52"/>
      <c r="T23" s="52"/>
      <c r="U23" s="52"/>
      <c r="V23" s="135" t="str">
        <f t="shared" si="9"/>
        <v xml:space="preserve">  </v>
      </c>
      <c r="W23" s="47" t="str">
        <f t="shared" si="1"/>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8"/>
        <v/>
      </c>
      <c r="AE23" s="224"/>
      <c r="AF23" s="48" t="str">
        <f>+AD23</f>
        <v/>
      </c>
      <c r="AG23" s="224"/>
      <c r="AH23" s="50" t="str">
        <f>IFERROR(IF(AND(W21="Impacto",W22="Impacto",W23="Impacto"),(AH22-(+AH22*Z23)),IF(W23="Impacto",(P18-(+P18*Z23)),IF(W23="Probabilidad",AH22,""))),"")</f>
        <v/>
      </c>
      <c r="AI23" s="226"/>
      <c r="AJ23" s="228"/>
      <c r="AK23" s="4"/>
      <c r="AL23" s="130"/>
      <c r="AM23" s="134"/>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21"/>
      <c r="G24" s="221"/>
      <c r="H24" s="231"/>
      <c r="I24" s="234"/>
      <c r="J24" s="219"/>
      <c r="K24" s="310"/>
      <c r="L24" s="306"/>
      <c r="M24" s="303"/>
      <c r="N24" s="304"/>
      <c r="O24" s="310"/>
      <c r="P24" s="306"/>
      <c r="Q24" s="312"/>
      <c r="R24" s="130"/>
      <c r="S24" s="52"/>
      <c r="T24" s="52"/>
      <c r="U24" s="52"/>
      <c r="V24" s="135" t="str">
        <f t="shared" si="9"/>
        <v xml:space="preserve">  </v>
      </c>
      <c r="W24" s="47" t="str">
        <f t="shared" si="1"/>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8"/>
        <v/>
      </c>
      <c r="AE24" s="224"/>
      <c r="AF24" s="48" t="str">
        <f>+AD24</f>
        <v/>
      </c>
      <c r="AG24" s="224"/>
      <c r="AH24" s="50" t="str">
        <f>IFERROR(IF(AND(W21="Impacto",W22="Impacto",W23="Impacto",W24="Impacto"),(AH23-(+AH23*Z24)),IF(W24="Impacto",(P18-(+P18*Z24)),IF(W24="Probabilidad",AH23,""))),"")</f>
        <v/>
      </c>
      <c r="AI24" s="226"/>
      <c r="AJ24" s="228"/>
      <c r="AK24" s="4"/>
      <c r="AL24" s="130"/>
      <c r="AM24" s="134"/>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69</v>
      </c>
      <c r="D25" s="220" t="s">
        <v>340</v>
      </c>
      <c r="E25" s="229" t="s">
        <v>334</v>
      </c>
      <c r="F25" s="230" t="s">
        <v>2077</v>
      </c>
      <c r="G25" s="230" t="s">
        <v>2078</v>
      </c>
      <c r="H25" s="231" t="str">
        <f t="shared" ref="H25" si="11">+CONCATENATE(E25," ",F25," ",G25)</f>
        <v>Posibilidad de afectación reputacional por soborno entrante al definir de forma iregular la situación militar  de II clase de los ciudadanos a causa de la falta de ética y transparencia en los procedimientos utilizados buscando el beneficio propio y/o de terceros.</v>
      </c>
      <c r="I25" s="232" t="s">
        <v>341</v>
      </c>
      <c r="J25" s="218">
        <v>1480</v>
      </c>
      <c r="K25" s="310" t="str">
        <f>IF(J25&lt;=0,"",IF(J25&lt;=3,"Muy Baja",IF(J25&lt;=34,"Baja",IF(J25&lt;=600,"Media",IF(J25&lt;=6000,"Alta","Muy Alta")))))</f>
        <v>Alta</v>
      </c>
      <c r="L25" s="306">
        <f>IF(K25="","",IF(K25="Muy Baja",0.2,IF(K25="Baja",0.4,IF(K25="Media",0.6,IF(K25="Alta",0.8,IF(K25="Muy Alta",1,))))))</f>
        <v>0.8</v>
      </c>
      <c r="M25" s="314" t="s">
        <v>351</v>
      </c>
      <c r="N25" s="304" t="str">
        <f>IF(NOT(ISERROR(MATCH(M25,'[51]Tabla Impacto'!$B$222:$B$224,0))),'[51]Tabla Impacto'!$F$224,M25)</f>
        <v xml:space="preserve">     El riesgo afecta la imagen de la entidad a nivel nacional, con efecto publicitarios sostenible a nivel país</v>
      </c>
      <c r="O25" s="310" t="str">
        <f>IF(OR(N25='[51]Tabla Impacto'!$C$12,N25='[51]Tabla Impacto'!$D$12),"Leve",IF(OR(N25='[51]Tabla Impacto'!$C$13,N25='[51]Tabla Impacto'!$D$13),"Menor",IF(OR(N25='[51]Tabla Impacto'!$C$14,N25='[51]Tabla Impacto'!$D$14),"Moderado",IF(OR(N25='[51]Tabla Impacto'!$C$15,N25='[51]Tabla Impacto'!$D$15),"Mayor",IF(OR(N25='[51]Tabla Impacto'!$C$16,N25='[51]Tabla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30">
        <v>1</v>
      </c>
      <c r="S25" s="134" t="s">
        <v>247</v>
      </c>
      <c r="T25" s="148" t="s">
        <v>1627</v>
      </c>
      <c r="U25" s="148" t="s">
        <v>1628</v>
      </c>
      <c r="V25" s="135" t="str">
        <f>+CONCATENATE(S25," ",T25," ",U25)</f>
        <v xml:space="preserve">El Director de Reclutamiento, Comandante de Zona de Reclutamiento y Control Reservas valida mensualmente en el Sistema Misional de Reclutamiento el cumplimiento del estado de "inscripción registrado" y "liquidación no liquidado por validar" de los ciudadanos  de acuerdo a los lineamientos establecidos por el Comando de Reclutamiento y Control Reservas con el fin de evitar cambios de estado de forma manual. En caso de encontrar modificaciones manuales se informará al comando mediante comunicación oficial dejando como soporte documental de la validación un informe de resultados. </v>
      </c>
      <c r="W25" s="47" t="str">
        <f t="shared" si="1"/>
        <v>Probabilidad</v>
      </c>
      <c r="X25" s="136" t="s">
        <v>53</v>
      </c>
      <c r="Y25" s="136" t="s">
        <v>54</v>
      </c>
      <c r="Z25" s="48" t="str">
        <f>IF(AND(X25="Preventivo",Y25="Automático"),"50%",IF(AND(X25="Preventivo",Y25="Manual"),"40%",IF(AND(X25="Detectivo",Y25="Automático"),"40%",IF(AND(X25="Detectivo",Y25="Manual"),"30%",IF(AND(X25="Correctivo",Y25="Automático"),"35%",IF(AND(X25="Correctivo",Y25="Manual"),"25%",""))))))</f>
        <v>40%</v>
      </c>
      <c r="AA25" s="136" t="s">
        <v>55</v>
      </c>
      <c r="AB25" s="136" t="s">
        <v>89</v>
      </c>
      <c r="AC25" s="136" t="s">
        <v>57</v>
      </c>
      <c r="AD25" s="49">
        <f>IFERROR(IF(W25="Probabilidad",(L25-(+L25*Z25)),IF(W25="Impacto",L25,"")),"")</f>
        <v>0.48</v>
      </c>
      <c r="AE25" s="224" t="str">
        <f>IFERROR(LOOKUP(LOOKUP(2,1/(AD25:AD31&lt;&gt;""),AD25:AD31),'[51]Opciones Tratamiento'!$I$2:$I$6,'[51]Opciones Tratamiento'!$J$2:$J$6),"")</f>
        <v>Muy Baja</v>
      </c>
      <c r="AF25" s="48">
        <f>+AD25</f>
        <v>0.48</v>
      </c>
      <c r="AG25" s="224" t="str">
        <f>IFERROR(LOOKUP(LOOKUP(2,1/(AH25:AH31&lt;&gt;""),AH25:AH31),'[51]Opciones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4"/>
      <c r="AL25" s="130">
        <v>1</v>
      </c>
      <c r="AM25" s="134" t="s">
        <v>1629</v>
      </c>
      <c r="AN25" s="52" t="s">
        <v>1611</v>
      </c>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30">
        <v>2</v>
      </c>
      <c r="S26" s="52" t="s">
        <v>248</v>
      </c>
      <c r="T26" s="148" t="s">
        <v>1630</v>
      </c>
      <c r="U26" s="148" t="s">
        <v>1628</v>
      </c>
      <c r="V26" s="135" t="str">
        <f>+CONCATENATE(S26," ",T26," ",U26)</f>
        <v xml:space="preserve">El oficial EVASE COREC, Oficial o suboficial de contrainteligencia C2 COREC verifica mensualmente la información suministrada por los ciudadanos que definieron su situación militar como reservistas de segunda clase en el sistema misional de Reclutamiento de acuerdo a los lineamientos establecidos por el Comando de Reclutamiento y Control Reservas con el fin de evitar cambios de estado de forma manual. En caso de encontrar modificaciones manuales se informará al comando mediante comunicación oficial dejando como soporte documental de la validación un informe de resultados. </v>
      </c>
      <c r="W26" s="47" t="str">
        <f t="shared" si="1"/>
        <v>Probabilidad</v>
      </c>
      <c r="X26" s="136" t="s">
        <v>53</v>
      </c>
      <c r="Y26" s="136" t="s">
        <v>54</v>
      </c>
      <c r="Z26" s="48" t="str">
        <f t="shared" ref="Z26" si="12">IF(AND(X26="Preventivo",Y26="Automático"),"50%",IF(AND(X26="Preventivo",Y26="Manual"),"40%",IF(AND(X26="Detectivo",Y26="Automático"),"40%",IF(AND(X26="Detectivo",Y26="Manual"),"30%",IF(AND(X26="Correctivo",Y26="Automático"),"35%",IF(AND(X26="Correctivo",Y26="Manual"),"25%",""))))))</f>
        <v>40%</v>
      </c>
      <c r="AA26" s="136" t="s">
        <v>55</v>
      </c>
      <c r="AB26" s="136" t="s">
        <v>89</v>
      </c>
      <c r="AC26" s="136" t="s">
        <v>57</v>
      </c>
      <c r="AD26" s="49">
        <f t="shared" ref="AD26:AD31" si="13">IFERROR(IF(AND(W25="Probabilidad",W26="Probabilidad"),(AF25-(+AF25*Z26)),IF(W26="Probabilidad",(L25-(+L25*Z26)),IF(W26="Impacto",AF25,""))),"")</f>
        <v>0.28799999999999998</v>
      </c>
      <c r="AE26" s="224"/>
      <c r="AF26" s="48">
        <f t="shared" ref="AF26" si="14">+AD26</f>
        <v>0.28799999999999998</v>
      </c>
      <c r="AG26" s="224"/>
      <c r="AH26" s="50">
        <f>IFERROR(IF(AND(W25="Impacto",W26="Impacto"),(AH25-(+AH25*Z26)),IF(W26="Impacto",(P25-(+P25*Z26)),IF(W26="Probabilidad",AH25,""))),"")</f>
        <v>1</v>
      </c>
      <c r="AI26" s="226"/>
      <c r="AJ26" s="228"/>
      <c r="AK26" s="4"/>
      <c r="AL26" s="130"/>
      <c r="AM26" s="134"/>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130">
        <v>3</v>
      </c>
      <c r="S27" s="52" t="s">
        <v>1613</v>
      </c>
      <c r="T27" s="148" t="s">
        <v>1631</v>
      </c>
      <c r="U27" s="148" t="s">
        <v>1632</v>
      </c>
      <c r="V27" s="135" t="str">
        <f t="shared" ref="V27:V31" si="15">+CONCATENATE(S27," ",T27," ",U27)</f>
        <v xml:space="preserve">El Comandante de la Zona de Reclutamiento realiza mensualmente la verificación y control del procedimiento de definición de situación militar a través del Sistema Misional de reclutamiento con el fin de verificar el adecuado cumplimiento de los lineamientos emitidos por el Comando de Reclutamiento y Control Reservas, en caso de encontrar alguna novedad se realiza el reporte a Evaluación y Seguimiento del COREC, dejando como evidencia un informe de resultados.  </v>
      </c>
      <c r="W27" s="47" t="str">
        <f t="shared" si="1"/>
        <v>Probabilidad</v>
      </c>
      <c r="X27" s="136" t="s">
        <v>53</v>
      </c>
      <c r="Y27" s="136" t="s">
        <v>54</v>
      </c>
      <c r="Z27" s="48" t="str">
        <f>IF(AND(X27="Preventivo",Y27="Automático"),"50%",IF(AND(X27="Preventivo",Y27="Manual"),"40%",IF(AND(X27="Detectivo",Y27="Automático"),"40%",IF(AND(X27="Detectivo",Y27="Manual"),"30%",IF(AND(X27="Correctivo",Y27="Automático"),"35%",IF(AND(X27="Correctivo",Y27="Manual"),"25%",""))))))</f>
        <v>40%</v>
      </c>
      <c r="AA27" s="136" t="s">
        <v>55</v>
      </c>
      <c r="AB27" s="136" t="s">
        <v>89</v>
      </c>
      <c r="AC27" s="136" t="s">
        <v>57</v>
      </c>
      <c r="AD27" s="49">
        <f t="shared" si="13"/>
        <v>0.17279999999999998</v>
      </c>
      <c r="AE27" s="224"/>
      <c r="AF27" s="48">
        <f>+AD27</f>
        <v>0.17279999999999998</v>
      </c>
      <c r="AG27" s="224"/>
      <c r="AH27" s="50">
        <f>IFERROR(IF(AND(W25="Impacto",W26="Impacto",W27="Impacto"),(AH26-(+AH26*Z27)),IF(W27="Impacto",(P25-(+P25*Z27)),IF(W27="Probabilidad",AH26,""))),"")</f>
        <v>1</v>
      </c>
      <c r="AI27" s="226"/>
      <c r="AJ27" s="228"/>
      <c r="AK27" s="4"/>
      <c r="AL27" s="130"/>
      <c r="AM27" s="134"/>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v>4</v>
      </c>
      <c r="S28" s="52"/>
      <c r="T28" s="52"/>
      <c r="U28" s="52"/>
      <c r="V28" s="135" t="str">
        <f t="shared" si="15"/>
        <v xml:space="preserve">  </v>
      </c>
      <c r="W28" s="47" t="str">
        <f t="shared" si="1"/>
        <v>Probabilidad</v>
      </c>
      <c r="X28" s="136" t="s">
        <v>53</v>
      </c>
      <c r="Y28" s="136" t="s">
        <v>54</v>
      </c>
      <c r="Z28" s="48" t="str">
        <f t="shared" ref="Z28" si="16">IF(AND(X28="Preventivo",Y28="Automático"),"50%",IF(AND(X28="Preventivo",Y28="Manual"),"40%",IF(AND(X28="Detectivo",Y28="Automático"),"40%",IF(AND(X28="Detectivo",Y28="Manual"),"30%",IF(AND(X28="Correctivo",Y28="Automático"),"35%",IF(AND(X28="Correctivo",Y28="Manual"),"25%",""))))))</f>
        <v>40%</v>
      </c>
      <c r="AA28" s="136" t="s">
        <v>55</v>
      </c>
      <c r="AB28" s="136" t="s">
        <v>89</v>
      </c>
      <c r="AC28" s="136" t="s">
        <v>57</v>
      </c>
      <c r="AD28" s="49">
        <f t="shared" si="13"/>
        <v>0.10367999999999998</v>
      </c>
      <c r="AE28" s="224"/>
      <c r="AF28" s="48">
        <f t="shared" ref="AF28" si="17">+AD28</f>
        <v>0.10367999999999998</v>
      </c>
      <c r="AG28" s="224"/>
      <c r="AH28" s="50">
        <f>IFERROR(IF(AND(W27="Impacto",W28="Impacto"),(AH27-(+AH27*Z28)),IF(W28="Impacto",(P25-(+P25*Z28)),IF(W28="Probabilidad",AH27,""))),"")</f>
        <v>1</v>
      </c>
      <c r="AI28" s="226"/>
      <c r="AJ28" s="228"/>
      <c r="AK28" s="4"/>
      <c r="AL28" s="130"/>
      <c r="AM28" s="134"/>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c r="S29" s="52"/>
      <c r="T29" s="52"/>
      <c r="U29" s="52"/>
      <c r="V29" s="135" t="str">
        <f t="shared" si="15"/>
        <v xml:space="preserve">  </v>
      </c>
      <c r="W29" s="47" t="str">
        <f t="shared" si="1"/>
        <v/>
      </c>
      <c r="X29" s="136"/>
      <c r="Y29" s="136"/>
      <c r="Z29" s="48" t="str">
        <f>IF(AND(X29="Preventivo",Y29="Automático"),"50%",IF(AND(X29="Preventivo",Y29="Manual"),"40%",IF(AND(X29="Detectivo",Y29="Automático"),"40%",IF(AND(X29="Detectivo",Y29="Manual"),"30%",IF(AND(X29="Correctivo",Y29="Automático"),"35%",IF(AND(X29="Correctivo",Y29="Manual"),"25%",""))))))</f>
        <v/>
      </c>
      <c r="AA29" s="136"/>
      <c r="AB29" s="136"/>
      <c r="AC29" s="136"/>
      <c r="AD29" s="49" t="str">
        <f t="shared" si="13"/>
        <v/>
      </c>
      <c r="AE29" s="224"/>
      <c r="AF29" s="48" t="str">
        <f>+AD29</f>
        <v/>
      </c>
      <c r="AG29" s="224"/>
      <c r="AH29" s="50" t="str">
        <f>IFERROR(IF(AND(W28="Impacto",W29="Impacto"),(AH28-(+AH28*Z29)),IF(W29="Impacto",(P25-(+P25*Z29)),IF(W29="Probabilidad",AH28,""))),"")</f>
        <v/>
      </c>
      <c r="AI29" s="226"/>
      <c r="AJ29" s="228"/>
      <c r="AK29" s="4"/>
      <c r="AL29" s="130"/>
      <c r="AM29" s="134"/>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c r="S30" s="52"/>
      <c r="T30" s="52"/>
      <c r="U30" s="52"/>
      <c r="V30" s="135" t="str">
        <f t="shared" si="15"/>
        <v xml:space="preserve">  </v>
      </c>
      <c r="W30" s="47" t="str">
        <f t="shared" si="1"/>
        <v/>
      </c>
      <c r="X30" s="136"/>
      <c r="Y30" s="136"/>
      <c r="Z30" s="48" t="str">
        <f>IF(AND(X30="Preventivo",Y30="Automático"),"50%",IF(AND(X30="Preventivo",Y30="Manual"),"40%",IF(AND(X30="Detectivo",Y30="Automático"),"40%",IF(AND(X30="Detectivo",Y30="Manual"),"30%",IF(AND(X30="Correctivo",Y30="Automático"),"35%",IF(AND(X30="Correctivo",Y30="Manual"),"25%",""))))))</f>
        <v/>
      </c>
      <c r="AA30" s="136"/>
      <c r="AB30" s="136"/>
      <c r="AC30" s="136"/>
      <c r="AD30" s="49" t="str">
        <f t="shared" si="13"/>
        <v/>
      </c>
      <c r="AE30" s="224"/>
      <c r="AF30" s="48" t="str">
        <f>+AD30</f>
        <v/>
      </c>
      <c r="AG30" s="224"/>
      <c r="AH30" s="50" t="str">
        <f>IFERROR(IF(AND(W28="Impacto",W29="Impacto",W30="Impacto"),(AH29-(+AH29*Z30)),IF(W30="Impacto",(P25-(+P25*Z30)),IF(W30="Probabilidad",AH29,""))),"")</f>
        <v/>
      </c>
      <c r="AI30" s="226"/>
      <c r="AJ30" s="228"/>
      <c r="AK30" s="4"/>
      <c r="AL30" s="130"/>
      <c r="AM30" s="134"/>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15"/>
        <v xml:space="preserve">  </v>
      </c>
      <c r="W31" s="47" t="str">
        <f t="shared" si="1"/>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3"/>
        <v/>
      </c>
      <c r="AE31" s="224"/>
      <c r="AF31" s="48" t="str">
        <f>+AD31</f>
        <v/>
      </c>
      <c r="AG31" s="224"/>
      <c r="AH31" s="50" t="str">
        <f>IFERROR(IF(AND(W28="Impacto",W29="Impacto",W30="Impacto",W31="Impacto"),(AH30-(+AH30*Z31)),IF(W31="Impacto",(P25-(+P25*Z31)),IF(W31="Probabilidad",AH30,""))),"")</f>
        <v/>
      </c>
      <c r="AI31" s="226"/>
      <c r="AJ31" s="228"/>
      <c r="AK31" s="4"/>
      <c r="AL31" s="130"/>
      <c r="AM31" s="134"/>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IF(NOT(ISERROR(MATCH(M32,'[51]Tabla Impacto'!$B$222:$B$224,0))),'[51]Tabla Impacto'!$F$224,M32)</f>
        <v>0</v>
      </c>
      <c r="O32" s="310" t="str">
        <f>IF(OR(N32='[51]Tabla Impacto'!$C$12,N32='[51]Tabla Impacto'!$D$12),"Leve",IF(OR(N32='[51]Tabla Impacto'!$C$13,N32='[51]Tabla Impacto'!$D$13),"Menor",IF(OR(N32='[51]Tabla Impacto'!$C$14,N32='[51]Tabla Impacto'!$D$14),"Moderado",IF(OR(N32='[51]Tabla Impacto'!$C$15,N32='[51]Tabla Impacto'!$D$15),"Mayor",IF(OR(N32='[51]Tabla Impacto'!$C$16,N32='[51]Tabla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30"/>
      <c r="S32" s="134"/>
      <c r="T32" s="52"/>
      <c r="U32" s="134"/>
      <c r="V32" s="135" t="str">
        <f>+CONCATENATE(S32," ",T32," ",U32)</f>
        <v xml:space="preserve">  </v>
      </c>
      <c r="W32" s="47" t="str">
        <f t="shared" si="1"/>
        <v/>
      </c>
      <c r="X32" s="136"/>
      <c r="Y32" s="136"/>
      <c r="Z32" s="48" t="str">
        <f>IF(AND(X32="Preventivo",Y32="Automático"),"50%",IF(AND(X32="Preventivo",Y32="Manual"),"40%",IF(AND(X32="Detectivo",Y32="Automático"),"40%",IF(AND(X32="Detectivo",Y32="Manual"),"30%",IF(AND(X32="Correctivo",Y32="Automático"),"35%",IF(AND(X32="Correctivo",Y32="Manual"),"25%",""))))))</f>
        <v/>
      </c>
      <c r="AA32" s="136"/>
      <c r="AB32" s="136"/>
      <c r="AC32" s="136"/>
      <c r="AD32" s="49" t="str">
        <f>IFERROR(IF(W32="Probabilidad",(L32-(+L32*Z32)),IF(W32="Impacto",L32,"")),"")</f>
        <v/>
      </c>
      <c r="AE32" s="224" t="str">
        <f>IFERROR(LOOKUP(LOOKUP(2,1/(AD32:AD38&lt;&gt;""),AD32:AD38),'[51]Opciones Tratamiento'!$I$2:$I$6,'[51]Opciones Tratamiento'!$J$2:$J$6),"")</f>
        <v/>
      </c>
      <c r="AF32" s="48" t="str">
        <f>+AD32</f>
        <v/>
      </c>
      <c r="AG32" s="224" t="str">
        <f>IFERROR(LOOKUP(LOOKUP(2,1/(AH32:AH38&lt;&gt;""),AH32:AH38),'[51]Opciones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30"/>
      <c r="AM32" s="134"/>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30"/>
      <c r="S33" s="52"/>
      <c r="T33" s="52"/>
      <c r="U33" s="52"/>
      <c r="V33" s="135" t="str">
        <f>+CONCATENATE(S33," ",T33," ",U33)</f>
        <v xml:space="preserve">  </v>
      </c>
      <c r="W33" s="47" t="str">
        <f t="shared" si="1"/>
        <v/>
      </c>
      <c r="X33" s="136"/>
      <c r="Y33" s="136"/>
      <c r="Z33" s="48" t="str">
        <f t="shared" ref="Z33" si="19">IF(AND(X33="Preventivo",Y33="Automático"),"50%",IF(AND(X33="Preventivo",Y33="Manual"),"40%",IF(AND(X33="Detectivo",Y33="Automático"),"40%",IF(AND(X33="Detectivo",Y33="Manual"),"30%",IF(AND(X33="Correctivo",Y33="Automático"),"35%",IF(AND(X33="Correctivo",Y33="Manual"),"25%",""))))))</f>
        <v/>
      </c>
      <c r="AA33" s="136"/>
      <c r="AB33" s="136"/>
      <c r="AC33" s="136"/>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4"/>
      <c r="AL33" s="130"/>
      <c r="AM33" s="134"/>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30"/>
      <c r="S34" s="52"/>
      <c r="T34" s="52"/>
      <c r="U34" s="52"/>
      <c r="V34" s="135" t="str">
        <f t="shared" ref="V34:V38" si="22">+CONCATENATE(S34," ",T34," ",U34)</f>
        <v xml:space="preserve">  </v>
      </c>
      <c r="W34" s="47" t="str">
        <f t="shared" si="1"/>
        <v/>
      </c>
      <c r="X34" s="136"/>
      <c r="Y34" s="136"/>
      <c r="Z34" s="48" t="str">
        <f>IF(AND(X34="Preventivo",Y34="Automático"),"50%",IF(AND(X34="Preventivo",Y34="Manual"),"40%",IF(AND(X34="Detectivo",Y34="Automático"),"40%",IF(AND(X34="Detectivo",Y34="Manual"),"30%",IF(AND(X34="Correctivo",Y34="Automático"),"35%",IF(AND(X34="Correctivo",Y34="Manual"),"25%",""))))))</f>
        <v/>
      </c>
      <c r="AA34" s="136"/>
      <c r="AB34" s="136"/>
      <c r="AC34" s="136"/>
      <c r="AD34" s="49" t="str">
        <f t="shared" si="20"/>
        <v/>
      </c>
      <c r="AE34" s="224"/>
      <c r="AF34" s="48" t="str">
        <f>+AD34</f>
        <v/>
      </c>
      <c r="AG34" s="224"/>
      <c r="AH34" s="50" t="str">
        <f>IFERROR(IF(AND(W32="Impacto",W33="Impacto",W34="Impacto"),(AH33-(+AH33*Z34)),IF(W34="Impacto",(P32-(+P32*Z34)),IF(W34="Probabilidad",AH33,""))),"")</f>
        <v/>
      </c>
      <c r="AI34" s="226"/>
      <c r="AJ34" s="228"/>
      <c r="AK34" s="4"/>
      <c r="AL34" s="130"/>
      <c r="AM34" s="134"/>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30"/>
      <c r="S35" s="52"/>
      <c r="T35" s="52"/>
      <c r="U35" s="52"/>
      <c r="V35" s="135" t="str">
        <f t="shared" si="22"/>
        <v xml:space="preserve">  </v>
      </c>
      <c r="W35" s="47" t="str">
        <f t="shared" si="1"/>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0"/>
        <v/>
      </c>
      <c r="AE35" s="224"/>
      <c r="AF35" s="48" t="str">
        <f t="shared" ref="AF35" si="24">+AD35</f>
        <v/>
      </c>
      <c r="AG35" s="224"/>
      <c r="AH35" s="50" t="str">
        <f>IFERROR(IF(AND(W34="Impacto",W35="Impacto"),(AH34-(+AH34*Z35)),IF(W35="Impacto",(P32-(+P32*Z35)),IF(W35="Probabilidad",AH34,""))),"")</f>
        <v/>
      </c>
      <c r="AI35" s="226"/>
      <c r="AJ35" s="228"/>
      <c r="AK35" s="4"/>
      <c r="AL35" s="130"/>
      <c r="AM35" s="134"/>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30"/>
      <c r="S36" s="52"/>
      <c r="T36" s="52"/>
      <c r="U36" s="52"/>
      <c r="V36" s="135" t="str">
        <f t="shared" si="22"/>
        <v xml:space="preserve">  </v>
      </c>
      <c r="W36" s="47" t="str">
        <f t="shared" si="1"/>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0"/>
        <v/>
      </c>
      <c r="AE36" s="224"/>
      <c r="AF36" s="48" t="str">
        <f>+AD36</f>
        <v/>
      </c>
      <c r="AG36" s="224"/>
      <c r="AH36" s="50" t="str">
        <f>IFERROR(IF(AND(W35="Impacto",W36="Impacto"),(AH35-(+AH35*Z36)),IF(W36="Impacto",(P32-(+P32*Z36)),IF(W36="Probabilidad",AH35,""))),"")</f>
        <v/>
      </c>
      <c r="AI36" s="226"/>
      <c r="AJ36" s="228"/>
      <c r="AK36" s="4"/>
      <c r="AL36" s="130"/>
      <c r="AM36" s="134"/>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30"/>
      <c r="S37" s="52"/>
      <c r="T37" s="52"/>
      <c r="U37" s="52"/>
      <c r="V37" s="135" t="str">
        <f t="shared" si="22"/>
        <v xml:space="preserve">  </v>
      </c>
      <c r="W37" s="47" t="str">
        <f t="shared" si="1"/>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0"/>
        <v/>
      </c>
      <c r="AE37" s="224"/>
      <c r="AF37" s="48" t="str">
        <f>+AD37</f>
        <v/>
      </c>
      <c r="AG37" s="224"/>
      <c r="AH37" s="50" t="str">
        <f>IFERROR(IF(AND(W35="Impacto",W36="Impacto",W37="Impacto"),(AH36-(+AH36*Z37)),IF(W37="Impacto",(P32-(+P32*Z37)),IF(W37="Probabilidad",AH36,""))),"")</f>
        <v/>
      </c>
      <c r="AI37" s="226"/>
      <c r="AJ37" s="228"/>
      <c r="AK37" s="4"/>
      <c r="AL37" s="130"/>
      <c r="AM37" s="134"/>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30"/>
      <c r="S38" s="52"/>
      <c r="T38" s="52"/>
      <c r="U38" s="52"/>
      <c r="V38" s="135" t="str">
        <f t="shared" si="22"/>
        <v xml:space="preserve">  </v>
      </c>
      <c r="W38" s="47" t="str">
        <f t="shared" si="1"/>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0"/>
        <v/>
      </c>
      <c r="AE38" s="224"/>
      <c r="AF38" s="48" t="str">
        <f>+AD38</f>
        <v/>
      </c>
      <c r="AG38" s="224"/>
      <c r="AH38" s="50" t="str">
        <f>IFERROR(IF(AND(W35="Impacto",W36="Impacto",W37="Impacto",W38="Impacto"),(AH37-(+AH37*Z38)),IF(W38="Impacto",(P32-(+P32*Z38)),IF(W38="Probabilidad",AH37,""))),"")</f>
        <v/>
      </c>
      <c r="AI38" s="226"/>
      <c r="AJ38" s="228"/>
      <c r="AK38" s="4"/>
      <c r="AL38" s="130"/>
      <c r="AM38" s="134"/>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IF(NOT(ISERROR(MATCH(M39,'[51]Tabla Impacto'!$B$222:$B$224,0))),'[51]Tabla Impacto'!$F$224,M39)</f>
        <v>0</v>
      </c>
      <c r="O39" s="310" t="str">
        <f>IF(OR(N39='[51]Tabla Impacto'!$C$12,N39='[51]Tabla Impacto'!$D$12),"Leve",IF(OR(N39='[51]Tabla Impacto'!$C$13,N39='[51]Tabla Impacto'!$D$13),"Menor",IF(OR(N39='[51]Tabla Impacto'!$C$14,N39='[51]Tabla Impacto'!$D$14),"Moderado",IF(OR(N39='[51]Tabla Impacto'!$C$15,N39='[51]Tabla Impacto'!$D$15),"Mayor",IF(OR(N39='[51]Tabla Impacto'!$C$16,N39='[51]Tabla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30"/>
      <c r="S39" s="134"/>
      <c r="T39" s="52"/>
      <c r="U39" s="134"/>
      <c r="V39" s="135" t="str">
        <f>+CONCATENATE(S39," ",T39," ",U39)</f>
        <v xml:space="preserve">  </v>
      </c>
      <c r="W39" s="47" t="str">
        <f t="shared" si="1"/>
        <v/>
      </c>
      <c r="X39" s="136"/>
      <c r="Y39" s="136"/>
      <c r="Z39" s="48" t="str">
        <f>IF(AND(X39="Preventivo",Y39="Automático"),"50%",IF(AND(X39="Preventivo",Y39="Manual"),"40%",IF(AND(X39="Detectivo",Y39="Automático"),"40%",IF(AND(X39="Detectivo",Y39="Manual"),"30%",IF(AND(X39="Correctivo",Y39="Automático"),"35%",IF(AND(X39="Correctivo",Y39="Manual"),"25%",""))))))</f>
        <v/>
      </c>
      <c r="AA39" s="136"/>
      <c r="AB39" s="136"/>
      <c r="AC39" s="136"/>
      <c r="AD39" s="49" t="str">
        <f>IFERROR(IF(W39="Probabilidad",(L39-(+L39*Z39)),IF(W39="Impacto",L39,"")),"")</f>
        <v/>
      </c>
      <c r="AE39" s="224" t="str">
        <f>IFERROR(LOOKUP(LOOKUP(2,1/(AD39:AD45&lt;&gt;""),AD39:AD45),'[51]Opciones Tratamiento'!$I$2:$I$6,'[51]Opciones Tratamiento'!$J$2:$J$6),"")</f>
        <v/>
      </c>
      <c r="AF39" s="48" t="str">
        <f>+AD39</f>
        <v/>
      </c>
      <c r="AG39" s="224" t="str">
        <f>IFERROR(LOOKUP(LOOKUP(2,1/(AH39:AH45&lt;&gt;""),AH39:AH45),'[51]Opciones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30"/>
      <c r="AM39" s="134"/>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30"/>
      <c r="S40" s="52"/>
      <c r="T40" s="52"/>
      <c r="U40" s="52"/>
      <c r="V40" s="135" t="str">
        <f>+CONCATENATE(S40," ",T40," ",U40)</f>
        <v xml:space="preserve">  </v>
      </c>
      <c r="W40" s="47" t="str">
        <f t="shared" si="1"/>
        <v/>
      </c>
      <c r="X40" s="136"/>
      <c r="Y40" s="136"/>
      <c r="Z40" s="48" t="str">
        <f t="shared" ref="Z40" si="26">IF(AND(X40="Preventivo",Y40="Automático"),"50%",IF(AND(X40="Preventivo",Y40="Manual"),"40%",IF(AND(X40="Detectivo",Y40="Automático"),"40%",IF(AND(X40="Detectivo",Y40="Manual"),"30%",IF(AND(X40="Correctivo",Y40="Automático"),"35%",IF(AND(X40="Correctivo",Y40="Manual"),"25%",""))))))</f>
        <v/>
      </c>
      <c r="AA40" s="136"/>
      <c r="AB40" s="136"/>
      <c r="AC40" s="136"/>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4"/>
      <c r="AL40" s="130"/>
      <c r="AM40" s="134"/>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30"/>
      <c r="S41" s="52"/>
      <c r="T41" s="52"/>
      <c r="U41" s="52"/>
      <c r="V41" s="135" t="str">
        <f t="shared" ref="V41:V45" si="29">+CONCATENATE(S41," ",T41," ",U41)</f>
        <v xml:space="preserve">  </v>
      </c>
      <c r="W41" s="47" t="str">
        <f t="shared" si="1"/>
        <v/>
      </c>
      <c r="X41" s="136"/>
      <c r="Y41" s="136"/>
      <c r="Z41" s="48" t="str">
        <f>IF(AND(X41="Preventivo",Y41="Automático"),"50%",IF(AND(X41="Preventivo",Y41="Manual"),"40%",IF(AND(X41="Detectivo",Y41="Automático"),"40%",IF(AND(X41="Detectivo",Y41="Manual"),"30%",IF(AND(X41="Correctivo",Y41="Automático"),"35%",IF(AND(X41="Correctivo",Y41="Manual"),"25%",""))))))</f>
        <v/>
      </c>
      <c r="AA41" s="136"/>
      <c r="AB41" s="136"/>
      <c r="AC41" s="136"/>
      <c r="AD41" s="49" t="str">
        <f t="shared" si="27"/>
        <v/>
      </c>
      <c r="AE41" s="224"/>
      <c r="AF41" s="48" t="str">
        <f>+AD41</f>
        <v/>
      </c>
      <c r="AG41" s="224"/>
      <c r="AH41" s="50" t="str">
        <f>IFERROR(IF(AND(W39="Impacto",W40="Impacto",W41="Impacto"),(AH40-(+AH40*Z41)),IF(W41="Impacto",(P39-(+P39*Z41)),IF(W41="Probabilidad",AH40,""))),"")</f>
        <v/>
      </c>
      <c r="AI41" s="226"/>
      <c r="AJ41" s="228"/>
      <c r="AK41" s="4"/>
      <c r="AL41" s="130"/>
      <c r="AM41" s="134"/>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30"/>
      <c r="S42" s="52"/>
      <c r="T42" s="52"/>
      <c r="U42" s="52"/>
      <c r="V42" s="135" t="str">
        <f t="shared" si="29"/>
        <v xml:space="preserve">  </v>
      </c>
      <c r="W42" s="47" t="str">
        <f t="shared" si="1"/>
        <v/>
      </c>
      <c r="X42" s="136"/>
      <c r="Y42" s="136"/>
      <c r="Z42" s="48" t="str">
        <f t="shared" ref="Z42" si="30">IF(AND(X42="Preventivo",Y42="Automático"),"50%",IF(AND(X42="Preventivo",Y42="Manual"),"40%",IF(AND(X42="Detectivo",Y42="Automático"),"40%",IF(AND(X42="Detectivo",Y42="Manual"),"30%",IF(AND(X42="Correctivo",Y42="Automático"),"35%",IF(AND(X42="Correctivo",Y42="Manual"),"25%",""))))))</f>
        <v/>
      </c>
      <c r="AA42" s="136"/>
      <c r="AB42" s="136"/>
      <c r="AC42" s="136"/>
      <c r="AD42" s="49" t="str">
        <f t="shared" si="27"/>
        <v/>
      </c>
      <c r="AE42" s="224"/>
      <c r="AF42" s="48" t="str">
        <f t="shared" ref="AF42" si="31">+AD42</f>
        <v/>
      </c>
      <c r="AG42" s="224"/>
      <c r="AH42" s="50" t="str">
        <f>IFERROR(IF(AND(W41="Impacto",W42="Impacto"),(AH41-(+AH41*Z42)),IF(W42="Impacto",(P39-(+P39*Z42)),IF(W42="Probabilidad",AH41,""))),"")</f>
        <v/>
      </c>
      <c r="AI42" s="226"/>
      <c r="AJ42" s="228"/>
      <c r="AK42" s="4"/>
      <c r="AL42" s="130"/>
      <c r="AM42" s="134"/>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29"/>
        <v xml:space="preserve">  </v>
      </c>
      <c r="W43" s="47" t="str">
        <f t="shared" si="1"/>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7"/>
        <v/>
      </c>
      <c r="AE43" s="224"/>
      <c r="AF43" s="48" t="str">
        <f>+AD43</f>
        <v/>
      </c>
      <c r="AG43" s="224"/>
      <c r="AH43" s="50" t="str">
        <f>IFERROR(IF(AND(W42="Impacto",W43="Impacto"),(AH42-(+AH42*Z43)),IF(W43="Impacto",(P39-(+P39*Z43)),IF(W43="Probabilidad",AH42,""))),"")</f>
        <v/>
      </c>
      <c r="AI43" s="226"/>
      <c r="AJ43" s="228"/>
      <c r="AK43" s="4"/>
      <c r="AL43" s="130"/>
      <c r="AM43" s="134"/>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29"/>
        <v xml:space="preserve">  </v>
      </c>
      <c r="W44" s="47" t="str">
        <f t="shared" si="1"/>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7"/>
        <v/>
      </c>
      <c r="AE44" s="224"/>
      <c r="AF44" s="48" t="str">
        <f>+AD44</f>
        <v/>
      </c>
      <c r="AG44" s="224"/>
      <c r="AH44" s="50" t="str">
        <f>IFERROR(IF(AND(W42="Impacto",W43="Impacto",W44="Impacto"),(AH43-(+AH43*Z44)),IF(W44="Impacto",(P39-(+P39*Z44)),IF(W44="Probabilidad",AH43,""))),"")</f>
        <v/>
      </c>
      <c r="AI44" s="226"/>
      <c r="AJ44" s="228"/>
      <c r="AK44" s="4"/>
      <c r="AL44" s="130"/>
      <c r="AM44" s="134"/>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29"/>
        <v xml:space="preserve">  </v>
      </c>
      <c r="W45" s="47" t="str">
        <f t="shared" si="1"/>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7"/>
        <v/>
      </c>
      <c r="AE45" s="224"/>
      <c r="AF45" s="48" t="str">
        <f>+AD45</f>
        <v/>
      </c>
      <c r="AG45" s="224"/>
      <c r="AH45" s="50" t="str">
        <f>IFERROR(IF(AND(W42="Impacto",W43="Impacto",W44="Impacto",W45="Impacto"),(AH44-(+AH44*Z45)),IF(W45="Impacto",(P39-(+P39*Z45)),IF(W45="Probabilidad",AH44,""))),"")</f>
        <v/>
      </c>
      <c r="AI45" s="226"/>
      <c r="AJ45" s="228"/>
      <c r="AK45" s="4"/>
      <c r="AL45" s="130"/>
      <c r="AM45" s="134"/>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IF(NOT(ISERROR(MATCH(M46,'[51]Tabla Impacto'!$B$222:$B$224,0))),'[51]Tabla Impacto'!$F$224,M46)</f>
        <v>0</v>
      </c>
      <c r="O46" s="310" t="str">
        <f>IF(OR(N46='[51]Tabla Impacto'!$C$12,N46='[51]Tabla Impacto'!$D$12),"Leve",IF(OR(N46='[51]Tabla Impacto'!$C$13,N46='[51]Tabla Impacto'!$D$13),"Menor",IF(OR(N46='[51]Tabla Impacto'!$C$14,N46='[51]Tabla Impacto'!$D$14),"Moderado",IF(OR(N46='[51]Tabla Impacto'!$C$15,N46='[51]Tabla Impacto'!$D$15),"Mayor",IF(OR(N46='[51]Tabla Impacto'!$C$16,N46='[51]Tabla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30"/>
      <c r="S46" s="134"/>
      <c r="T46" s="52"/>
      <c r="U46" s="134"/>
      <c r="V46" s="135" t="str">
        <f>+CONCATENATE(S46," ",T46," ",U46)</f>
        <v xml:space="preserve">  </v>
      </c>
      <c r="W46" s="47" t="str">
        <f t="shared" si="1"/>
        <v/>
      </c>
      <c r="X46" s="136"/>
      <c r="Y46" s="136"/>
      <c r="Z46" s="48" t="str">
        <f>IF(AND(X46="Preventivo",Y46="Automático"),"50%",IF(AND(X46="Preventivo",Y46="Manual"),"40%",IF(AND(X46="Detectivo",Y46="Automático"),"40%",IF(AND(X46="Detectivo",Y46="Manual"),"30%",IF(AND(X46="Correctivo",Y46="Automático"),"35%",IF(AND(X46="Correctivo",Y46="Manual"),"25%",""))))))</f>
        <v/>
      </c>
      <c r="AA46" s="136"/>
      <c r="AB46" s="136"/>
      <c r="AC46" s="136"/>
      <c r="AD46" s="49" t="str">
        <f>IFERROR(IF(W46="Probabilidad",(L46-(+L46*Z46)),IF(W46="Impacto",L46,"")),"")</f>
        <v/>
      </c>
      <c r="AE46" s="224" t="str">
        <f>IFERROR(LOOKUP(LOOKUP(2,1/(AD46:AD52&lt;&gt;""),AD46:AD52),'[51]Opciones Tratamiento'!$I$2:$I$6,'[51]Opciones Tratamiento'!$J$2:$J$6),"")</f>
        <v/>
      </c>
      <c r="AF46" s="48" t="str">
        <f>+AD46</f>
        <v/>
      </c>
      <c r="AG46" s="224" t="str">
        <f>IFERROR(LOOKUP(LOOKUP(2,1/(AH46:AH52&lt;&gt;""),AH46:AH52),'[51]Opciones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30"/>
      <c r="AM46" s="134"/>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30"/>
      <c r="S47" s="52"/>
      <c r="T47" s="52"/>
      <c r="U47" s="52"/>
      <c r="V47" s="135" t="str">
        <f>+CONCATENATE(S47," ",T47," ",U47)</f>
        <v xml:space="preserve">  </v>
      </c>
      <c r="W47" s="47" t="str">
        <f t="shared" si="1"/>
        <v/>
      </c>
      <c r="X47" s="136"/>
      <c r="Y47" s="136"/>
      <c r="Z47" s="48" t="str">
        <f t="shared" ref="Z47" si="33">IF(AND(X47="Preventivo",Y47="Automático"),"50%",IF(AND(X47="Preventivo",Y47="Manual"),"40%",IF(AND(X47="Detectivo",Y47="Automático"),"40%",IF(AND(X47="Detectivo",Y47="Manual"),"30%",IF(AND(X47="Correctivo",Y47="Automático"),"35%",IF(AND(X47="Correctivo",Y47="Manual"),"25%",""))))))</f>
        <v/>
      </c>
      <c r="AA47" s="136"/>
      <c r="AB47" s="136"/>
      <c r="AC47" s="136"/>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4"/>
      <c r="AL47" s="130"/>
      <c r="AM47" s="134"/>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30"/>
      <c r="S48" s="52"/>
      <c r="T48" s="52"/>
      <c r="U48" s="52"/>
      <c r="V48" s="135" t="str">
        <f t="shared" ref="V48:V52" si="36">+CONCATENATE(S48," ",T48," ",U48)</f>
        <v xml:space="preserve">  </v>
      </c>
      <c r="W48" s="47" t="str">
        <f t="shared" si="1"/>
        <v/>
      </c>
      <c r="X48" s="136"/>
      <c r="Y48" s="136"/>
      <c r="Z48" s="48" t="str">
        <f>IF(AND(X48="Preventivo",Y48="Automático"),"50%",IF(AND(X48="Preventivo",Y48="Manual"),"40%",IF(AND(X48="Detectivo",Y48="Automático"),"40%",IF(AND(X48="Detectivo",Y48="Manual"),"30%",IF(AND(X48="Correctivo",Y48="Automático"),"35%",IF(AND(X48="Correctivo",Y48="Manual"),"25%",""))))))</f>
        <v/>
      </c>
      <c r="AA48" s="136"/>
      <c r="AB48" s="136"/>
      <c r="AC48" s="136"/>
      <c r="AD48" s="49" t="str">
        <f t="shared" si="34"/>
        <v/>
      </c>
      <c r="AE48" s="224"/>
      <c r="AF48" s="48" t="str">
        <f>+AD48</f>
        <v/>
      </c>
      <c r="AG48" s="224"/>
      <c r="AH48" s="50" t="str">
        <f>IFERROR(IF(AND(W46="Impacto",W47="Impacto",W48="Impacto"),(AH47-(+AH47*Z48)),IF(W48="Impacto",(P46-(+P46*Z48)),IF(W48="Probabilidad",AH47,""))),"")</f>
        <v/>
      </c>
      <c r="AI48" s="226"/>
      <c r="AJ48" s="228"/>
      <c r="AK48" s="4"/>
      <c r="AL48" s="130"/>
      <c r="AM48" s="134"/>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30"/>
      <c r="S49" s="52"/>
      <c r="T49" s="52"/>
      <c r="U49" s="52"/>
      <c r="V49" s="135" t="str">
        <f t="shared" si="36"/>
        <v xml:space="preserve">  </v>
      </c>
      <c r="W49" s="47" t="str">
        <f t="shared" si="1"/>
        <v/>
      </c>
      <c r="X49" s="136"/>
      <c r="Y49" s="136"/>
      <c r="Z49" s="48" t="str">
        <f t="shared" ref="Z49" si="37">IF(AND(X49="Preventivo",Y49="Automático"),"50%",IF(AND(X49="Preventivo",Y49="Manual"),"40%",IF(AND(X49="Detectivo",Y49="Automático"),"40%",IF(AND(X49="Detectivo",Y49="Manual"),"30%",IF(AND(X49="Correctivo",Y49="Automático"),"35%",IF(AND(X49="Correctivo",Y49="Manual"),"25%",""))))))</f>
        <v/>
      </c>
      <c r="AA49" s="136"/>
      <c r="AB49" s="136"/>
      <c r="AC49" s="136"/>
      <c r="AD49" s="49" t="str">
        <f t="shared" si="34"/>
        <v/>
      </c>
      <c r="AE49" s="224"/>
      <c r="AF49" s="48" t="str">
        <f t="shared" ref="AF49" si="38">+AD49</f>
        <v/>
      </c>
      <c r="AG49" s="224"/>
      <c r="AH49" s="50" t="str">
        <f>IFERROR(IF(AND(W48="Impacto",W49="Impacto"),(AH48-(+AH48*Z49)),IF(W49="Impacto",(P46-(+P46*Z49)),IF(W49="Probabilidad",AH48,""))),"")</f>
        <v/>
      </c>
      <c r="AI49" s="226"/>
      <c r="AJ49" s="228"/>
      <c r="AK49" s="4"/>
      <c r="AL49" s="130"/>
      <c r="AM49" s="134"/>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30"/>
      <c r="S50" s="52"/>
      <c r="T50" s="52"/>
      <c r="U50" s="52"/>
      <c r="V50" s="135" t="str">
        <f t="shared" si="36"/>
        <v xml:space="preserve">  </v>
      </c>
      <c r="W50" s="47" t="str">
        <f t="shared" si="1"/>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4"/>
        <v/>
      </c>
      <c r="AE50" s="224"/>
      <c r="AF50" s="48" t="str">
        <f>+AD50</f>
        <v/>
      </c>
      <c r="AG50" s="224"/>
      <c r="AH50" s="50" t="str">
        <f>IFERROR(IF(AND(W49="Impacto",W50="Impacto"),(AH49-(+AH49*Z50)),IF(W50="Impacto",(P46-(+P46*Z50)),IF(W50="Probabilidad",AH49,""))),"")</f>
        <v/>
      </c>
      <c r="AI50" s="226"/>
      <c r="AJ50" s="228"/>
      <c r="AK50" s="4"/>
      <c r="AL50" s="130"/>
      <c r="AM50" s="134"/>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30"/>
      <c r="S51" s="52"/>
      <c r="T51" s="52"/>
      <c r="U51" s="52"/>
      <c r="V51" s="135" t="str">
        <f t="shared" si="36"/>
        <v xml:space="preserve">  </v>
      </c>
      <c r="W51" s="47" t="str">
        <f t="shared" si="1"/>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4"/>
        <v/>
      </c>
      <c r="AE51" s="224"/>
      <c r="AF51" s="48" t="str">
        <f>+AD51</f>
        <v/>
      </c>
      <c r="AG51" s="224"/>
      <c r="AH51" s="50" t="str">
        <f>IFERROR(IF(AND(W49="Impacto",W50="Impacto",W51="Impacto"),(AH50-(+AH50*Z51)),IF(W51="Impacto",(P46-(+P46*Z51)),IF(W51="Probabilidad",AH50,""))),"")</f>
        <v/>
      </c>
      <c r="AI51" s="226"/>
      <c r="AJ51" s="228"/>
      <c r="AK51" s="4"/>
      <c r="AL51" s="130"/>
      <c r="AM51" s="134"/>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30"/>
      <c r="S52" s="52"/>
      <c r="T52" s="52"/>
      <c r="U52" s="52"/>
      <c r="V52" s="135" t="str">
        <f t="shared" si="36"/>
        <v xml:space="preserve">  </v>
      </c>
      <c r="W52" s="47" t="str">
        <f t="shared" si="1"/>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4"/>
        <v/>
      </c>
      <c r="AE52" s="224"/>
      <c r="AF52" s="48" t="str">
        <f>+AD52</f>
        <v/>
      </c>
      <c r="AG52" s="224"/>
      <c r="AH52" s="50" t="str">
        <f>IFERROR(IF(AND(W49="Impacto",W50="Impacto",W51="Impacto",W52="Impacto"),(AH51-(+AH51*Z52)),IF(W52="Impacto",(P46-(+P46*Z52)),IF(W52="Probabilidad",AH51,""))),"")</f>
        <v/>
      </c>
      <c r="AI52" s="226"/>
      <c r="AJ52" s="228"/>
      <c r="AK52" s="4"/>
      <c r="AL52" s="130"/>
      <c r="AM52" s="134"/>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IF(NOT(ISERROR(MATCH(M53,'[51]Tabla Impacto'!$B$222:$B$224,0))),'[51]Tabla Impacto'!$F$224,M53)</f>
        <v>0</v>
      </c>
      <c r="O53" s="310" t="str">
        <f>IF(OR(N53='[51]Tabla Impacto'!$C$12,N53='[51]Tabla Impacto'!$D$12),"Leve",IF(OR(N53='[51]Tabla Impacto'!$C$13,N53='[51]Tabla Impacto'!$D$13),"Menor",IF(OR(N53='[51]Tabla Impacto'!$C$14,N53='[51]Tabla Impacto'!$D$14),"Moderado",IF(OR(N53='[51]Tabla Impacto'!$C$15,N53='[51]Tabla Impacto'!$D$15),"Mayor",IF(OR(N53='[51]Tabla Impacto'!$C$16,N53='[51]Tabla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4"/>
      <c r="T53" s="52"/>
      <c r="U53" s="134"/>
      <c r="V53" s="135" t="str">
        <f>+CONCATENATE(S53," ",T53," ",U53)</f>
        <v xml:space="preserve">  </v>
      </c>
      <c r="W53" s="47" t="str">
        <f t="shared" si="1"/>
        <v/>
      </c>
      <c r="X53" s="136"/>
      <c r="Y53" s="136"/>
      <c r="Z53" s="48" t="str">
        <f>IF(AND(X53="Preventivo",Y53="Automático"),"50%",IF(AND(X53="Preventivo",Y53="Manual"),"40%",IF(AND(X53="Detectivo",Y53="Automático"),"40%",IF(AND(X53="Detectivo",Y53="Manual"),"30%",IF(AND(X53="Correctivo",Y53="Automático"),"35%",IF(AND(X53="Correctivo",Y53="Manual"),"25%",""))))))</f>
        <v/>
      </c>
      <c r="AA53" s="136"/>
      <c r="AB53" s="136"/>
      <c r="AC53" s="136"/>
      <c r="AD53" s="49" t="str">
        <f>IFERROR(IF(W53="Probabilidad",(L53-(+L53*Z53)),IF(W53="Impacto",L53,"")),"")</f>
        <v/>
      </c>
      <c r="AE53" s="224" t="str">
        <f>IFERROR(LOOKUP(LOOKUP(2,1/(AD53:AD59&lt;&gt;""),AD53:AD59),'[51]Opciones Tratamiento'!$I$2:$I$6,'[51]Opciones Tratamiento'!$J$2:$J$6),"")</f>
        <v/>
      </c>
      <c r="AF53" s="48" t="str">
        <f>+AD53</f>
        <v/>
      </c>
      <c r="AG53" s="224" t="str">
        <f>IFERROR(LOOKUP(LOOKUP(2,1/(AH53:AH59&lt;&gt;""),AH53:AH59),'[51]Opciones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30"/>
      <c r="AM53" s="134"/>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30"/>
      <c r="S54" s="52"/>
      <c r="T54" s="52"/>
      <c r="U54" s="52"/>
      <c r="V54" s="135" t="str">
        <f>+CONCATENATE(S54," ",T54," ",U54)</f>
        <v xml:space="preserve">  </v>
      </c>
      <c r="W54" s="47" t="str">
        <f t="shared" si="1"/>
        <v/>
      </c>
      <c r="X54" s="136"/>
      <c r="Y54" s="136"/>
      <c r="Z54" s="48" t="str">
        <f t="shared" ref="Z54" si="40">IF(AND(X54="Preventivo",Y54="Automático"),"50%",IF(AND(X54="Preventivo",Y54="Manual"),"40%",IF(AND(X54="Detectivo",Y54="Automático"),"40%",IF(AND(X54="Detectivo",Y54="Manual"),"30%",IF(AND(X54="Correctivo",Y54="Automático"),"35%",IF(AND(X54="Correctivo",Y54="Manual"),"25%",""))))))</f>
        <v/>
      </c>
      <c r="AA54" s="136"/>
      <c r="AB54" s="136"/>
      <c r="AC54" s="136"/>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4"/>
      <c r="AL54" s="130"/>
      <c r="AM54" s="134"/>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30"/>
      <c r="S55" s="52"/>
      <c r="T55" s="52"/>
      <c r="U55" s="52"/>
      <c r="V55" s="135" t="str">
        <f t="shared" ref="V55:V59" si="43">+CONCATENATE(S55," ",T55," ",U55)</f>
        <v xml:space="preserve">  </v>
      </c>
      <c r="W55" s="47" t="str">
        <f t="shared" si="1"/>
        <v/>
      </c>
      <c r="X55" s="136"/>
      <c r="Y55" s="136"/>
      <c r="Z55" s="48" t="str">
        <f>IF(AND(X55="Preventivo",Y55="Automático"),"50%",IF(AND(X55="Preventivo",Y55="Manual"),"40%",IF(AND(X55="Detectivo",Y55="Automático"),"40%",IF(AND(X55="Detectivo",Y55="Manual"),"30%",IF(AND(X55="Correctivo",Y55="Automático"),"35%",IF(AND(X55="Correctivo",Y55="Manual"),"25%",""))))))</f>
        <v/>
      </c>
      <c r="AA55" s="136"/>
      <c r="AB55" s="136"/>
      <c r="AC55" s="136"/>
      <c r="AD55" s="49" t="str">
        <f t="shared" si="41"/>
        <v/>
      </c>
      <c r="AE55" s="224"/>
      <c r="AF55" s="48" t="str">
        <f>+AD55</f>
        <v/>
      </c>
      <c r="AG55" s="224"/>
      <c r="AH55" s="50" t="str">
        <f>IFERROR(IF(AND(W53="Impacto",W54="Impacto",W55="Impacto"),(AH54-(+AH54*Z55)),IF(W55="Impacto",(P53-(+P53*Z55)),IF(W55="Probabilidad",AH54,""))),"")</f>
        <v/>
      </c>
      <c r="AI55" s="226"/>
      <c r="AJ55" s="228"/>
      <c r="AK55" s="4"/>
      <c r="AL55" s="130"/>
      <c r="AM55" s="134"/>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si="43"/>
        <v xml:space="preserve">  </v>
      </c>
      <c r="W56" s="47" t="str">
        <f t="shared" si="1"/>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1"/>
        <v/>
      </c>
      <c r="AE56" s="224"/>
      <c r="AF56" s="48" t="str">
        <f t="shared" ref="AF56" si="45">+AD56</f>
        <v/>
      </c>
      <c r="AG56" s="224"/>
      <c r="AH56" s="50" t="str">
        <f>IFERROR(IF(AND(W55="Impacto",W56="Impacto"),(AH55-(+AH55*Z56)),IF(W56="Impacto",(P53-(+P53*Z56)),IF(W56="Probabilidad",AH55,""))),"")</f>
        <v/>
      </c>
      <c r="AI56" s="226"/>
      <c r="AJ56" s="228"/>
      <c r="AK56" s="4"/>
      <c r="AL56" s="130"/>
      <c r="AM56" s="134"/>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43"/>
        <v xml:space="preserve">  </v>
      </c>
      <c r="W57" s="47" t="str">
        <f t="shared" si="1"/>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1"/>
        <v/>
      </c>
      <c r="AE57" s="224"/>
      <c r="AF57" s="48" t="str">
        <f>+AD57</f>
        <v/>
      </c>
      <c r="AG57" s="224"/>
      <c r="AH57" s="50" t="str">
        <f>IFERROR(IF(AND(W56="Impacto",W57="Impacto"),(AH56-(+AH56*Z57)),IF(W57="Impacto",(P53-(+P53*Z57)),IF(W57="Probabilidad",AH56,""))),"")</f>
        <v/>
      </c>
      <c r="AI57" s="226"/>
      <c r="AJ57" s="228"/>
      <c r="AK57" s="4"/>
      <c r="AL57" s="130"/>
      <c r="AM57" s="134"/>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43"/>
        <v xml:space="preserve">  </v>
      </c>
      <c r="W58" s="47" t="str">
        <f t="shared" si="1"/>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1"/>
        <v/>
      </c>
      <c r="AE58" s="224"/>
      <c r="AF58" s="48" t="str">
        <f>+AD58</f>
        <v/>
      </c>
      <c r="AG58" s="224"/>
      <c r="AH58" s="50" t="str">
        <f>IFERROR(IF(AND(W56="Impacto",W57="Impacto",W58="Impacto"),(AH57-(+AH57*Z58)),IF(W58="Impacto",(P53-(+P53*Z58)),IF(W58="Probabilidad",AH57,""))),"")</f>
        <v/>
      </c>
      <c r="AI58" s="226"/>
      <c r="AJ58" s="228"/>
      <c r="AK58" s="4"/>
      <c r="AL58" s="130"/>
      <c r="AM58" s="134"/>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43"/>
        <v xml:space="preserve">  </v>
      </c>
      <c r="W59" s="47" t="str">
        <f t="shared" si="1"/>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1"/>
        <v/>
      </c>
      <c r="AE59" s="224"/>
      <c r="AF59" s="48" t="str">
        <f>+AD59</f>
        <v/>
      </c>
      <c r="AG59" s="224"/>
      <c r="AH59" s="50" t="str">
        <f>IFERROR(IF(AND(W56="Impacto",W57="Impacto",W58="Impacto",W59="Impacto"),(AH58-(+AH58*Z59)),IF(W59="Impacto",(P53-(+P53*Z59)),IF(W59="Probabilidad",AH58,""))),"")</f>
        <v/>
      </c>
      <c r="AI59" s="226"/>
      <c r="AJ59" s="228"/>
      <c r="AK59" s="4"/>
      <c r="AL59" s="130"/>
      <c r="AM59" s="134"/>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IF(NOT(ISERROR(MATCH(M60,'[51]Tabla Impacto'!$B$222:$B$224,0))),'[51]Tabla Impacto'!$F$224,M60)</f>
        <v>0</v>
      </c>
      <c r="O60" s="310" t="str">
        <f>IF(OR(N60='[51]Tabla Impacto'!$C$12,N60='[51]Tabla Impacto'!$D$12),"Leve",IF(OR(N60='[51]Tabla Impacto'!$C$13,N60='[51]Tabla Impacto'!$D$13),"Menor",IF(OR(N60='[51]Tabla Impacto'!$C$14,N60='[51]Tabla Impacto'!$D$14),"Moderado",IF(OR(N60='[51]Tabla Impacto'!$C$15,N60='[51]Tabla Impacto'!$D$15),"Mayor",IF(OR(N60='[51]Tabla Impacto'!$C$16,N60='[51]Tabla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1"/>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IFERROR(LOOKUP(LOOKUP(2,1/(AD60:AD66&lt;&gt;""),AD60:AD66),'[51]Opciones Tratamiento'!$I$2:$I$6,'[51]Opciones Tratamiento'!$J$2:$J$6),"")</f>
        <v/>
      </c>
      <c r="AF60" s="48" t="str">
        <f>+AD60</f>
        <v/>
      </c>
      <c r="AG60" s="224" t="str">
        <f>IFERROR(LOOKUP(LOOKUP(2,1/(AH60:AH66&lt;&gt;""),AH60:AH66),'[51]Opciones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30"/>
      <c r="AM60" s="134"/>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+CONCATENATE(S61," ",T61," ",U61)</f>
        <v xml:space="preserve">  </v>
      </c>
      <c r="W61" s="47" t="str">
        <f t="shared" si="1"/>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4"/>
      <c r="AL61" s="130"/>
      <c r="AM61" s="134"/>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ref="V62:V66" si="50">+CONCATENATE(S62," ",T62," ",U62)</f>
        <v xml:space="preserve">  </v>
      </c>
      <c r="W62" s="47" t="str">
        <f t="shared" si="1"/>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si="48"/>
        <v/>
      </c>
      <c r="AE62" s="224"/>
      <c r="AF62" s="48" t="str">
        <f>+AD62</f>
        <v/>
      </c>
      <c r="AG62" s="224"/>
      <c r="AH62" s="50" t="str">
        <f>IFERROR(IF(AND(W60="Impacto",W61="Impacto",W62="Impacto"),(AH61-(+AH61*Z62)),IF(W62="Impacto",(P60-(+P60*Z62)),IF(W62="Probabilidad",AH61,""))),"")</f>
        <v/>
      </c>
      <c r="AI62" s="226"/>
      <c r="AJ62" s="228"/>
      <c r="AK62" s="4"/>
      <c r="AL62" s="130"/>
      <c r="AM62" s="134"/>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50"/>
        <v xml:space="preserve">  </v>
      </c>
      <c r="W63" s="47" t="str">
        <f t="shared" si="1"/>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48"/>
        <v/>
      </c>
      <c r="AE63" s="224"/>
      <c r="AF63" s="48" t="str">
        <f t="shared" ref="AF63:AF65" si="52">+AD63</f>
        <v/>
      </c>
      <c r="AG63" s="224"/>
      <c r="AH63" s="50" t="str">
        <f>IFERROR(IF(AND(W62="Impacto",W63="Impacto"),(AH62-(+AH62*Z63)),IF(W63="Impacto",(P60-(+P60*Z63)),IF(W63="Probabilidad",AH62,""))),"")</f>
        <v/>
      </c>
      <c r="AI63" s="226"/>
      <c r="AJ63" s="228"/>
      <c r="AK63" s="4"/>
      <c r="AL63" s="130"/>
      <c r="AM63" s="134"/>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50"/>
        <v xml:space="preserve">  </v>
      </c>
      <c r="W64" s="47" t="str">
        <f t="shared" si="1"/>
        <v/>
      </c>
      <c r="X64" s="136"/>
      <c r="Y64" s="136"/>
      <c r="Z64" s="48" t="str">
        <f t="shared" si="51"/>
        <v/>
      </c>
      <c r="AA64" s="136"/>
      <c r="AB64" s="136"/>
      <c r="AC64" s="136"/>
      <c r="AD64" s="49" t="str">
        <f t="shared" si="48"/>
        <v/>
      </c>
      <c r="AE64" s="224"/>
      <c r="AF64" s="48" t="str">
        <f t="shared" si="52"/>
        <v/>
      </c>
      <c r="AG64" s="224"/>
      <c r="AH64" s="50" t="str">
        <f>IFERROR(IF(AND(W63="Impacto",W64="Impacto"),(AH63-(+AH63*Z64)),IF(W64="Impacto",(P60-(+P60*Z64)),IF(W64="Probabilidad",AH63,""))),"")</f>
        <v/>
      </c>
      <c r="AI64" s="226"/>
      <c r="AJ64" s="228"/>
      <c r="AK64" s="4"/>
      <c r="AL64" s="130"/>
      <c r="AM64" s="134"/>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50"/>
        <v xml:space="preserve">  </v>
      </c>
      <c r="W65" s="47" t="str">
        <f t="shared" si="1"/>
        <v/>
      </c>
      <c r="X65" s="136"/>
      <c r="Y65" s="136"/>
      <c r="Z65" s="48" t="str">
        <f t="shared" si="51"/>
        <v/>
      </c>
      <c r="AA65" s="136"/>
      <c r="AB65" s="136"/>
      <c r="AC65" s="136"/>
      <c r="AD65" s="49" t="str">
        <f t="shared" si="48"/>
        <v/>
      </c>
      <c r="AE65" s="224"/>
      <c r="AF65" s="48" t="str">
        <f t="shared" si="52"/>
        <v/>
      </c>
      <c r="AG65" s="224"/>
      <c r="AH65" s="50" t="str">
        <f>IFERROR(IF(AND(W63="Impacto",W64="Impacto",W65="Impacto"),(AH64-(+AH64*Z65)),IF(W65="Impacto",(P60-(+P60*Z65)),IF(W65="Probabilidad",AH64,""))),"")</f>
        <v/>
      </c>
      <c r="AI65" s="226"/>
      <c r="AJ65" s="228"/>
      <c r="AK65" s="4"/>
      <c r="AL65" s="130"/>
      <c r="AM65" s="134"/>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50"/>
        <v xml:space="preserve">  </v>
      </c>
      <c r="W66" s="47" t="str">
        <f t="shared" si="1"/>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48"/>
        <v/>
      </c>
      <c r="AE66" s="224"/>
      <c r="AF66" s="48" t="str">
        <f>+AD66</f>
        <v/>
      </c>
      <c r="AG66" s="224"/>
      <c r="AH66" s="50" t="str">
        <f>IFERROR(IF(AND(W63="Impacto",W64="Impacto",W65="Impacto",W66="Impacto"),(AH65-(+AH65*Z66)),IF(W66="Impacto",(P60-(+P60*Z66)),IF(W66="Probabilidad",AH65,""))),"")</f>
        <v/>
      </c>
      <c r="AI66" s="226"/>
      <c r="AJ66" s="228"/>
      <c r="AK66" s="4"/>
      <c r="AL66" s="130"/>
      <c r="AM66" s="134"/>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IF(NOT(ISERROR(MATCH(M67,'[51]Tabla Impacto'!$B$222:$B$224,0))),'[51]Tabla Impacto'!$F$224,M67)</f>
        <v>0</v>
      </c>
      <c r="O67" s="310" t="str">
        <f>IF(OR(N67='[51]Tabla Impacto'!$C$12,N67='[51]Tabla Impacto'!$D$12),"Leve",IF(OR(N67='[51]Tabla Impacto'!$C$13,N67='[51]Tabla Impacto'!$D$13),"Menor",IF(OR(N67='[51]Tabla Impacto'!$C$14,N67='[51]Tabla Impacto'!$D$14),"Moderado",IF(OR(N67='[51]Tabla Impacto'!$C$15,N67='[51]Tabla Impacto'!$D$15),"Mayor",IF(OR(N67='[51]Tabla Impacto'!$C$16,N67='[51]Tabla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1"/>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IFERROR(LOOKUP(LOOKUP(2,1/(AD67:AD73&lt;&gt;""),AD67:AD73),'[51]Opciones Tratamiento'!$I$2:$I$6,'[51]Opciones Tratamiento'!$J$2:$J$6),"")</f>
        <v/>
      </c>
      <c r="AF67" s="48" t="str">
        <f>+AD67</f>
        <v/>
      </c>
      <c r="AG67" s="224" t="str">
        <f>IFERROR(LOOKUP(LOOKUP(2,1/(AH67:AH73&lt;&gt;""),AH67:AH73),'[51]Opciones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30"/>
      <c r="AM67" s="134"/>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+CONCATENATE(S68," ",T68," ",U68)</f>
        <v xml:space="preserve">  </v>
      </c>
      <c r="W68" s="47" t="str">
        <f t="shared" si="1"/>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130"/>
      <c r="AM68" s="134"/>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ref="V69:V73" si="57">+CONCATENATE(S69," ",T69," ",U69)</f>
        <v xml:space="preserve">  </v>
      </c>
      <c r="W69" s="47" t="str">
        <f t="shared" si="1"/>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si="55"/>
        <v/>
      </c>
      <c r="AE69" s="224"/>
      <c r="AF69" s="48" t="str">
        <f>+AD69</f>
        <v/>
      </c>
      <c r="AG69" s="224"/>
      <c r="AH69" s="50" t="str">
        <f>IFERROR(IF(AND(W67="Impacto",W68="Impacto",W69="Impacto"),(AH68-(+AH68*Z69)),IF(W69="Impacto",(P67-(+P67*Z69)),IF(W69="Probabilidad",AH68,""))),"")</f>
        <v/>
      </c>
      <c r="AI69" s="226"/>
      <c r="AJ69" s="228"/>
      <c r="AK69" s="4"/>
      <c r="AL69" s="130"/>
      <c r="AM69" s="134"/>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57"/>
        <v xml:space="preserve">  </v>
      </c>
      <c r="W70" s="47" t="str">
        <f t="shared" si="1"/>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5"/>
        <v/>
      </c>
      <c r="AE70" s="224"/>
      <c r="AF70" s="48" t="str">
        <f t="shared" ref="AF70:AF72" si="59">+AD70</f>
        <v/>
      </c>
      <c r="AG70" s="224"/>
      <c r="AH70" s="50" t="str">
        <f>IFERROR(IF(AND(W69="Impacto",W70="Impacto"),(AH69-(+AH69*Z70)),IF(W70="Impacto",(P67-(+P67*Z70)),IF(W70="Probabilidad",AH69,""))),"")</f>
        <v/>
      </c>
      <c r="AI70" s="226"/>
      <c r="AJ70" s="228"/>
      <c r="AK70" s="4"/>
      <c r="AL70" s="130"/>
      <c r="AM70" s="134"/>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57"/>
        <v xml:space="preserve">  </v>
      </c>
      <c r="W71" s="47" t="str">
        <f t="shared" si="1"/>
        <v/>
      </c>
      <c r="X71" s="136"/>
      <c r="Y71" s="136"/>
      <c r="Z71" s="48" t="str">
        <f t="shared" si="58"/>
        <v/>
      </c>
      <c r="AA71" s="136"/>
      <c r="AB71" s="136"/>
      <c r="AC71" s="136"/>
      <c r="AD71" s="49" t="str">
        <f t="shared" si="55"/>
        <v/>
      </c>
      <c r="AE71" s="224"/>
      <c r="AF71" s="48" t="str">
        <f t="shared" si="59"/>
        <v/>
      </c>
      <c r="AG71" s="224"/>
      <c r="AH71" s="50" t="str">
        <f>IFERROR(IF(AND(W70="Impacto",W71="Impacto"),(AH70-(+AH70*Z71)),IF(W71="Impacto",(P67-(+P67*Z71)),IF(W71="Probabilidad",AH70,""))),"")</f>
        <v/>
      </c>
      <c r="AI71" s="226"/>
      <c r="AJ71" s="228"/>
      <c r="AK71" s="4"/>
      <c r="AL71" s="130"/>
      <c r="AM71" s="134"/>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57"/>
        <v xml:space="preserve">  </v>
      </c>
      <c r="W72" s="47" t="str">
        <f t="shared" si="1"/>
        <v/>
      </c>
      <c r="X72" s="136"/>
      <c r="Y72" s="136"/>
      <c r="Z72" s="48" t="str">
        <f t="shared" si="58"/>
        <v/>
      </c>
      <c r="AA72" s="136"/>
      <c r="AB72" s="136"/>
      <c r="AC72" s="136"/>
      <c r="AD72" s="49" t="str">
        <f t="shared" si="55"/>
        <v/>
      </c>
      <c r="AE72" s="224"/>
      <c r="AF72" s="48" t="str">
        <f t="shared" si="59"/>
        <v/>
      </c>
      <c r="AG72" s="224"/>
      <c r="AH72" s="50" t="str">
        <f>IFERROR(IF(AND(W70="Impacto",W71="Impacto",W72="Impacto"),(AH71-(+AH71*Z72)),IF(W72="Impacto",(P67-(+P67*Z72)),IF(W72="Probabilidad",AH71,""))),"")</f>
        <v/>
      </c>
      <c r="AI72" s="226"/>
      <c r="AJ72" s="228"/>
      <c r="AK72" s="4"/>
      <c r="AL72" s="130"/>
      <c r="AM72" s="134"/>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57"/>
        <v xml:space="preserve">  </v>
      </c>
      <c r="W73" s="47" t="str">
        <f t="shared" si="1"/>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5"/>
        <v/>
      </c>
      <c r="AE73" s="224"/>
      <c r="AF73" s="48" t="str">
        <f>+AD73</f>
        <v/>
      </c>
      <c r="AG73" s="224"/>
      <c r="AH73" s="50" t="str">
        <f>IFERROR(IF(AND(W70="Impacto",W71="Impacto",W72="Impacto",W73="Impacto"),(AH72-(+AH72*Z73)),IF(W73="Impacto",(P67-(+P67*Z73)),IF(W73="Probabilidad",AH72,""))),"")</f>
        <v/>
      </c>
      <c r="AI73" s="226"/>
      <c r="AJ73" s="228"/>
      <c r="AK73" s="4"/>
      <c r="AL73" s="130"/>
      <c r="AM73" s="134"/>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IF(NOT(ISERROR(MATCH(M74,'[51]Tabla Impacto'!$B$222:$B$224,0))),'[51]Tabla Impacto'!$F$224,M74)</f>
        <v>0</v>
      </c>
      <c r="O74" s="310" t="str">
        <f>IF(OR(N74='[51]Tabla Impacto'!$C$12,N74='[51]Tabla Impacto'!$D$12),"Leve",IF(OR(N74='[51]Tabla Impacto'!$C$13,N74='[51]Tabla Impacto'!$D$13),"Menor",IF(OR(N74='[51]Tabla Impacto'!$C$14,N74='[51]Tabla Impacto'!$D$14),"Moderado",IF(OR(N74='[51]Tabla Impacto'!$C$15,N74='[51]Tabla Impacto'!$D$15),"Mayor",IF(OR(N74='[51]Tabla Impacto'!$C$16,N74='[51]Tabla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1"/>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IFERROR(LOOKUP(LOOKUP(2,1/(AD74:AD80&lt;&gt;""),AD74:AD80),'[51]Opciones Tratamiento'!$I$2:$I$6,'[51]Opciones Tratamiento'!$J$2:$J$6),"")</f>
        <v/>
      </c>
      <c r="AF74" s="48" t="str">
        <f>+AD74</f>
        <v/>
      </c>
      <c r="AG74" s="224" t="str">
        <f>IFERROR(LOOKUP(LOOKUP(2,1/(AH74:AH80&lt;&gt;""),AH74:AH80),'[51]Opciones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30"/>
      <c r="AM74" s="134"/>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+CONCATENATE(S75," ",T75," ",U75)</f>
        <v xml:space="preserve">  </v>
      </c>
      <c r="W75" s="47" t="str">
        <f t="shared" si="1"/>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130"/>
      <c r="AM75" s="134"/>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ref="V76:V80" si="64">+CONCATENATE(S76," ",T76," ",U76)</f>
        <v xml:space="preserve">  </v>
      </c>
      <c r="W76" s="47" t="str">
        <f t="shared" ref="W76:W94" si="65">IF(OR(X76="Preventivo",X76="Detectivo"),"Probabilidad",IF(X76="Correctivo","Impacto",""))</f>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si="62"/>
        <v/>
      </c>
      <c r="AE76" s="224"/>
      <c r="AF76" s="48" t="str">
        <f>+AD76</f>
        <v/>
      </c>
      <c r="AG76" s="224"/>
      <c r="AH76" s="50" t="str">
        <f>IFERROR(IF(AND(W74="Impacto",W75="Impacto",W76="Impacto"),(AH75-(+AH75*Z76)),IF(W76="Impacto",(P74-(+P74*Z76)),IF(W76="Probabilidad",AH75,""))),"")</f>
        <v/>
      </c>
      <c r="AI76" s="226"/>
      <c r="AJ76" s="228"/>
      <c r="AK76" s="4"/>
      <c r="AL76" s="130"/>
      <c r="AM76" s="134"/>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64"/>
        <v xml:space="preserve">  </v>
      </c>
      <c r="W77" s="47" t="str">
        <f t="shared" si="65"/>
        <v/>
      </c>
      <c r="X77" s="136"/>
      <c r="Y77" s="136"/>
      <c r="Z77" s="48" t="str">
        <f t="shared" ref="Z77:Z79" si="66">IF(AND(X77="Preventivo",Y77="Automático"),"50%",IF(AND(X77="Preventivo",Y77="Manual"),"40%",IF(AND(X77="Detectivo",Y77="Automático"),"40%",IF(AND(X77="Detectivo",Y77="Manual"),"30%",IF(AND(X77="Correctivo",Y77="Automático"),"35%",IF(AND(X77="Correctivo",Y77="Manual"),"25%",""))))))</f>
        <v/>
      </c>
      <c r="AA77" s="136"/>
      <c r="AB77" s="136"/>
      <c r="AC77" s="136"/>
      <c r="AD77" s="49" t="str">
        <f t="shared" si="62"/>
        <v/>
      </c>
      <c r="AE77" s="224"/>
      <c r="AF77" s="48" t="str">
        <f t="shared" ref="AF77:AF79" si="67">+AD77</f>
        <v/>
      </c>
      <c r="AG77" s="224"/>
      <c r="AH77" s="50" t="str">
        <f>IFERROR(IF(AND(W76="Impacto",W77="Impacto"),(AH76-(+AH76*Z77)),IF(W77="Impacto",(P74-(+P74*Z77)),IF(W77="Probabilidad",AH76,""))),"")</f>
        <v/>
      </c>
      <c r="AI77" s="226"/>
      <c r="AJ77" s="228"/>
      <c r="AK77" s="4"/>
      <c r="AL77" s="130"/>
      <c r="AM77" s="134"/>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64"/>
        <v xml:space="preserve">  </v>
      </c>
      <c r="W78" s="47" t="str">
        <f t="shared" si="65"/>
        <v/>
      </c>
      <c r="X78" s="136"/>
      <c r="Y78" s="136"/>
      <c r="Z78" s="48" t="str">
        <f t="shared" si="66"/>
        <v/>
      </c>
      <c r="AA78" s="136"/>
      <c r="AB78" s="136"/>
      <c r="AC78" s="136"/>
      <c r="AD78" s="49" t="str">
        <f t="shared" si="62"/>
        <v/>
      </c>
      <c r="AE78" s="224"/>
      <c r="AF78" s="48" t="str">
        <f t="shared" si="67"/>
        <v/>
      </c>
      <c r="AG78" s="224"/>
      <c r="AH78" s="50" t="str">
        <f>IFERROR(IF(AND(W77="Impacto",W78="Impacto"),(AH77-(+AH77*Z78)),IF(W78="Impacto",(P74-(+P74*Z78)),IF(W78="Probabilidad",AH77,""))),"")</f>
        <v/>
      </c>
      <c r="AI78" s="226"/>
      <c r="AJ78" s="228"/>
      <c r="AK78" s="4"/>
      <c r="AL78" s="130"/>
      <c r="AM78" s="134"/>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64"/>
        <v xml:space="preserve">  </v>
      </c>
      <c r="W79" s="47" t="str">
        <f t="shared" si="65"/>
        <v/>
      </c>
      <c r="X79" s="136"/>
      <c r="Y79" s="136"/>
      <c r="Z79" s="48" t="str">
        <f t="shared" si="66"/>
        <v/>
      </c>
      <c r="AA79" s="136"/>
      <c r="AB79" s="136"/>
      <c r="AC79" s="136"/>
      <c r="AD79" s="49" t="str">
        <f t="shared" si="62"/>
        <v/>
      </c>
      <c r="AE79" s="224"/>
      <c r="AF79" s="48" t="str">
        <f t="shared" si="67"/>
        <v/>
      </c>
      <c r="AG79" s="224"/>
      <c r="AH79" s="50" t="str">
        <f>IFERROR(IF(AND(W77="Impacto",W78="Impacto",W79="Impacto"),(AH78-(+AH78*Z79)),IF(W79="Impacto",(P74-(+P74*Z79)),IF(W79="Probabilidad",AH78,""))),"")</f>
        <v/>
      </c>
      <c r="AI79" s="226"/>
      <c r="AJ79" s="228"/>
      <c r="AK79" s="4"/>
      <c r="AL79" s="130"/>
      <c r="AM79" s="134"/>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64"/>
        <v xml:space="preserve">  </v>
      </c>
      <c r="W80" s="47" t="str">
        <f t="shared" si="65"/>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2"/>
        <v/>
      </c>
      <c r="AE80" s="224"/>
      <c r="AF80" s="48" t="str">
        <f>+AD80</f>
        <v/>
      </c>
      <c r="AG80" s="224"/>
      <c r="AH80" s="50" t="str">
        <f>IFERROR(IF(AND(W77="Impacto",W78="Impacto",W79="Impacto",W80="Impacto"),(AH79-(+AH79*Z80)),IF(W80="Impacto",(P74-(+P74*Z80)),IF(W80="Probabilidad",AH79,""))),"")</f>
        <v/>
      </c>
      <c r="AI80" s="226"/>
      <c r="AJ80" s="228"/>
      <c r="AK80" s="4"/>
      <c r="AL80" s="130"/>
      <c r="AM80" s="134"/>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IF(NOT(ISERROR(MATCH(M81,'[51]Tabla Impacto'!$B$222:$B$224,0))),'[51]Tabla Impacto'!$F$224,M81)</f>
        <v>0</v>
      </c>
      <c r="O81" s="310" t="str">
        <f>IF(OR(N81='[51]Tabla Impacto'!$C$12,N81='[51]Tabla Impacto'!$D$12),"Leve",IF(OR(N81='[51]Tabla Impacto'!$C$13,N81='[51]Tabla Impacto'!$D$13),"Menor",IF(OR(N81='[51]Tabla Impacto'!$C$14,N81='[51]Tabla Impacto'!$D$14),"Moderado",IF(OR(N81='[51]Tabla Impacto'!$C$15,N81='[51]Tabla Impacto'!$D$15),"Mayor",IF(OR(N81='[51]Tabla Impacto'!$C$16,N81='[51]Tabla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65"/>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IFERROR(LOOKUP(LOOKUP(2,1/(AD81:AD87&lt;&gt;""),AD81:AD87),'[51]Opciones Tratamiento'!$I$2:$I$6,'[51]Opciones Tratamiento'!$J$2:$J$6),"")</f>
        <v/>
      </c>
      <c r="AF81" s="48" t="str">
        <f>+AD81</f>
        <v/>
      </c>
      <c r="AG81" s="224" t="str">
        <f>IFERROR(LOOKUP(LOOKUP(2,1/(AH81:AH87&lt;&gt;""),AH81:AH87),'[51]Opciones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30"/>
      <c r="AM81" s="134"/>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+CONCATENATE(S82," ",T82," ",U82)</f>
        <v xml:space="preserve">  </v>
      </c>
      <c r="W82" s="47" t="str">
        <f t="shared" si="65"/>
        <v/>
      </c>
      <c r="X82" s="136"/>
      <c r="Y82" s="136"/>
      <c r="Z82" s="48" t="str">
        <f t="shared" ref="Z82" si="69">IF(AND(X82="Preventivo",Y82="Automático"),"50%",IF(AND(X82="Preventivo",Y82="Manual"),"40%",IF(AND(X82="Detectivo",Y82="Automático"),"40%",IF(AND(X82="Detectivo",Y82="Manual"),"30%",IF(AND(X82="Correctivo",Y82="Automático"),"35%",IF(AND(X82="Correctivo",Y82="Manual"),"25%",""))))))</f>
        <v/>
      </c>
      <c r="AA82" s="136"/>
      <c r="AB82" s="136"/>
      <c r="AC82" s="136"/>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4"/>
      <c r="AL82" s="130"/>
      <c r="AM82" s="134"/>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ref="V83:V87" si="72">+CONCATENATE(S83," ",T83," ",U83)</f>
        <v xml:space="preserve">  </v>
      </c>
      <c r="W83" s="47" t="str">
        <f t="shared" si="65"/>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si="70"/>
        <v/>
      </c>
      <c r="AE83" s="224"/>
      <c r="AF83" s="48" t="str">
        <f>+AD83</f>
        <v/>
      </c>
      <c r="AG83" s="224"/>
      <c r="AH83" s="50" t="str">
        <f>IFERROR(IF(AND(W81="Impacto",W82="Impacto",W83="Impacto"),(AH82-(+AH82*Z83)),IF(W83="Impacto",(P81-(+P81*Z83)),IF(W83="Probabilidad",AH82,""))),"")</f>
        <v/>
      </c>
      <c r="AI83" s="226"/>
      <c r="AJ83" s="228"/>
      <c r="AK83" s="4"/>
      <c r="AL83" s="130"/>
      <c r="AM83" s="134"/>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72"/>
        <v xml:space="preserve">  </v>
      </c>
      <c r="W84" s="47" t="str">
        <f t="shared" si="65"/>
        <v/>
      </c>
      <c r="X84" s="136"/>
      <c r="Y84" s="136"/>
      <c r="Z84" s="48" t="str">
        <f t="shared" ref="Z84:Z86" si="73">IF(AND(X84="Preventivo",Y84="Automático"),"50%",IF(AND(X84="Preventivo",Y84="Manual"),"40%",IF(AND(X84="Detectivo",Y84="Automático"),"40%",IF(AND(X84="Detectivo",Y84="Manual"),"30%",IF(AND(X84="Correctivo",Y84="Automático"),"35%",IF(AND(X84="Correctivo",Y84="Manual"),"25%",""))))))</f>
        <v/>
      </c>
      <c r="AA84" s="136"/>
      <c r="AB84" s="136"/>
      <c r="AC84" s="136"/>
      <c r="AD84" s="49" t="str">
        <f t="shared" si="70"/>
        <v/>
      </c>
      <c r="AE84" s="224"/>
      <c r="AF84" s="48" t="str">
        <f t="shared" ref="AF84:AF86" si="74">+AD84</f>
        <v/>
      </c>
      <c r="AG84" s="224"/>
      <c r="AH84" s="50" t="str">
        <f>IFERROR(IF(AND(W83="Impacto",W84="Impacto"),(AH83-(+AH83*Z84)),IF(W84="Impacto",(P81-(+P81*Z84)),IF(W84="Probabilidad",AH83,""))),"")</f>
        <v/>
      </c>
      <c r="AI84" s="226"/>
      <c r="AJ84" s="228"/>
      <c r="AK84" s="4"/>
      <c r="AL84" s="130"/>
      <c r="AM84" s="134"/>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72"/>
        <v xml:space="preserve">  </v>
      </c>
      <c r="W85" s="47" t="str">
        <f t="shared" si="65"/>
        <v/>
      </c>
      <c r="X85" s="136"/>
      <c r="Y85" s="136"/>
      <c r="Z85" s="48" t="str">
        <f t="shared" si="73"/>
        <v/>
      </c>
      <c r="AA85" s="136"/>
      <c r="AB85" s="136"/>
      <c r="AC85" s="136"/>
      <c r="AD85" s="49" t="str">
        <f t="shared" si="70"/>
        <v/>
      </c>
      <c r="AE85" s="224"/>
      <c r="AF85" s="48" t="str">
        <f t="shared" si="74"/>
        <v/>
      </c>
      <c r="AG85" s="224"/>
      <c r="AH85" s="50" t="str">
        <f>IFERROR(IF(AND(W84="Impacto",W85="Impacto"),(AH84-(+AH84*Z85)),IF(W85="Impacto",(P81-(+P81*Z85)),IF(W85="Probabilidad",AH84,""))),"")</f>
        <v/>
      </c>
      <c r="AI85" s="226"/>
      <c r="AJ85" s="228"/>
      <c r="AK85" s="4"/>
      <c r="AL85" s="130"/>
      <c r="AM85" s="134"/>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72"/>
        <v xml:space="preserve">  </v>
      </c>
      <c r="W86" s="47" t="str">
        <f t="shared" si="65"/>
        <v/>
      </c>
      <c r="X86" s="136"/>
      <c r="Y86" s="136"/>
      <c r="Z86" s="48" t="str">
        <f t="shared" si="73"/>
        <v/>
      </c>
      <c r="AA86" s="136"/>
      <c r="AB86" s="136"/>
      <c r="AC86" s="136"/>
      <c r="AD86" s="49" t="str">
        <f t="shared" si="70"/>
        <v/>
      </c>
      <c r="AE86" s="224"/>
      <c r="AF86" s="48" t="str">
        <f t="shared" si="74"/>
        <v/>
      </c>
      <c r="AG86" s="224"/>
      <c r="AH86" s="50" t="str">
        <f>IFERROR(IF(AND(W84="Impacto",W85="Impacto",W86="Impacto"),(AH85-(+AH85*Z86)),IF(W86="Impacto",(P81-(+P81*Z86)),IF(W86="Probabilidad",AH85,""))),"")</f>
        <v/>
      </c>
      <c r="AI86" s="226"/>
      <c r="AJ86" s="228"/>
      <c r="AK86" s="4"/>
      <c r="AL86" s="130"/>
      <c r="AM86" s="134"/>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72"/>
        <v xml:space="preserve">  </v>
      </c>
      <c r="W87" s="47" t="str">
        <f t="shared" si="65"/>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70"/>
        <v/>
      </c>
      <c r="AE87" s="224"/>
      <c r="AF87" s="48" t="str">
        <f>+AD87</f>
        <v/>
      </c>
      <c r="AG87" s="224"/>
      <c r="AH87" s="50" t="str">
        <f>IFERROR(IF(AND(W84="Impacto",W85="Impacto",W86="Impacto",W87="Impacto"),(AH86-(+AH86*Z87)),IF(W87="Impacto",(P81-(+P81*Z87)),IF(W87="Probabilidad",AH86,""))),"")</f>
        <v/>
      </c>
      <c r="AI87" s="226"/>
      <c r="AJ87" s="228"/>
      <c r="AK87" s="4"/>
      <c r="AL87" s="130"/>
      <c r="AM87" s="134"/>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IF(NOT(ISERROR(MATCH(M88,'[51]Tabla Impacto'!$B$222:$B$224,0))),'[51]Tabla Impacto'!$F$224,M88)</f>
        <v>0</v>
      </c>
      <c r="O88" s="310" t="str">
        <f>IF(OR(N88='[51]Tabla Impacto'!$C$12,N88='[51]Tabla Impacto'!$D$12),"Leve",IF(OR(N88='[51]Tabla Impacto'!$C$13,N88='[51]Tabla Impacto'!$D$13),"Menor",IF(OR(N88='[51]Tabla Impacto'!$C$14,N88='[51]Tabla Impacto'!$D$14),"Moderado",IF(OR(N88='[51]Tabla Impacto'!$C$15,N88='[51]Tabla Impacto'!$D$15),"Mayor",IF(OR(N88='[51]Tabla Impacto'!$C$16,N88='[51]Tabla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65"/>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IFERROR(LOOKUP(LOOKUP(2,1/(AD88:AD94&lt;&gt;""),AD88:AD94),'[51]Opciones Tratamiento'!$I$2:$I$6,'[51]Opciones Tratamiento'!$J$2:$J$6),"")</f>
        <v/>
      </c>
      <c r="AF88" s="48" t="str">
        <f>+AD88</f>
        <v/>
      </c>
      <c r="AG88" s="224" t="str">
        <f>IFERROR(LOOKUP(LOOKUP(2,1/(AH88:AH94&lt;&gt;""),AH88:AH94),'[51]Opciones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30"/>
      <c r="AM88" s="134"/>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+CONCATENATE(S89," ",T89," ",U89)</f>
        <v xml:space="preserve">  </v>
      </c>
      <c r="W89" s="47" t="str">
        <f t="shared" si="65"/>
        <v/>
      </c>
      <c r="X89" s="136"/>
      <c r="Y89" s="136"/>
      <c r="Z89" s="48" t="str">
        <f t="shared" ref="Z89" si="76">IF(AND(X89="Preventivo",Y89="Automático"),"50%",IF(AND(X89="Preventivo",Y89="Manual"),"40%",IF(AND(X89="Detectivo",Y89="Automático"),"40%",IF(AND(X89="Detectivo",Y89="Manual"),"30%",IF(AND(X89="Correctivo",Y89="Automático"),"35%",IF(AND(X89="Correctivo",Y89="Manual"),"25%",""))))))</f>
        <v/>
      </c>
      <c r="AA89" s="136"/>
      <c r="AB89" s="136"/>
      <c r="AC89" s="136"/>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4"/>
      <c r="AL89" s="130"/>
      <c r="AM89" s="134"/>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ref="V90:V94" si="79">+CONCATENATE(S90," ",T90," ",U90)</f>
        <v xml:space="preserve">  </v>
      </c>
      <c r="W90" s="47" t="str">
        <f t="shared" si="65"/>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si="77"/>
        <v/>
      </c>
      <c r="AE90" s="224"/>
      <c r="AF90" s="48" t="str">
        <f>+AD90</f>
        <v/>
      </c>
      <c r="AG90" s="224"/>
      <c r="AH90" s="50" t="str">
        <f>IFERROR(IF(AND(W88="Impacto",W89="Impacto",W90="Impacto"),(AH89-(+AH89*Z90)),IF(W90="Impacto",(P88-(+P88*Z90)),IF(W90="Probabilidad",AH89,""))),"")</f>
        <v/>
      </c>
      <c r="AI90" s="226"/>
      <c r="AJ90" s="228"/>
      <c r="AK90" s="4"/>
      <c r="AL90" s="130"/>
      <c r="AM90" s="134"/>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79"/>
        <v xml:space="preserve">  </v>
      </c>
      <c r="W91" s="47" t="str">
        <f t="shared" si="65"/>
        <v/>
      </c>
      <c r="X91" s="136"/>
      <c r="Y91" s="136"/>
      <c r="Z91" s="48" t="str">
        <f t="shared" ref="Z91:Z93" si="80">IF(AND(X91="Preventivo",Y91="Automático"),"50%",IF(AND(X91="Preventivo",Y91="Manual"),"40%",IF(AND(X91="Detectivo",Y91="Automático"),"40%",IF(AND(X91="Detectivo",Y91="Manual"),"30%",IF(AND(X91="Correctivo",Y91="Automático"),"35%",IF(AND(X91="Correctivo",Y91="Manual"),"25%",""))))))</f>
        <v/>
      </c>
      <c r="AA91" s="136"/>
      <c r="AB91" s="136"/>
      <c r="AC91" s="136"/>
      <c r="AD91" s="49" t="str">
        <f t="shared" si="77"/>
        <v/>
      </c>
      <c r="AE91" s="224"/>
      <c r="AF91" s="48" t="str">
        <f t="shared" ref="AF91:AF93" si="81">+AD91</f>
        <v/>
      </c>
      <c r="AG91" s="224"/>
      <c r="AH91" s="50" t="str">
        <f>IFERROR(IF(AND(W90="Impacto",W91="Impacto"),(AH90-(+AH90*Z91)),IF(W91="Impacto",(P88-(+P88*Z91)),IF(W91="Probabilidad",AH90,""))),"")</f>
        <v/>
      </c>
      <c r="AI91" s="226"/>
      <c r="AJ91" s="228"/>
      <c r="AK91" s="4"/>
      <c r="AL91" s="130"/>
      <c r="AM91" s="134"/>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79"/>
        <v xml:space="preserve">  </v>
      </c>
      <c r="W92" s="47" t="str">
        <f t="shared" si="65"/>
        <v/>
      </c>
      <c r="X92" s="136"/>
      <c r="Y92" s="136"/>
      <c r="Z92" s="48" t="str">
        <f t="shared" si="80"/>
        <v/>
      </c>
      <c r="AA92" s="136"/>
      <c r="AB92" s="136"/>
      <c r="AC92" s="136"/>
      <c r="AD92" s="49" t="str">
        <f t="shared" si="77"/>
        <v/>
      </c>
      <c r="AE92" s="224"/>
      <c r="AF92" s="48" t="str">
        <f t="shared" si="81"/>
        <v/>
      </c>
      <c r="AG92" s="224"/>
      <c r="AH92" s="50" t="str">
        <f>IFERROR(IF(AND(W91="Impacto",W92="Impacto"),(AH91-(+AH91*Z92)),IF(W92="Impacto",(P88-(+P88*Z92)),IF(W92="Probabilidad",AH91,""))),"")</f>
        <v/>
      </c>
      <c r="AI92" s="226"/>
      <c r="AJ92" s="228"/>
      <c r="AK92" s="4"/>
      <c r="AL92" s="130"/>
      <c r="AM92" s="134"/>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79"/>
        <v xml:space="preserve">  </v>
      </c>
      <c r="W93" s="47" t="str">
        <f t="shared" si="65"/>
        <v/>
      </c>
      <c r="X93" s="136"/>
      <c r="Y93" s="136"/>
      <c r="Z93" s="48" t="str">
        <f t="shared" si="80"/>
        <v/>
      </c>
      <c r="AA93" s="136"/>
      <c r="AB93" s="136"/>
      <c r="AC93" s="136"/>
      <c r="AD93" s="49" t="str">
        <f t="shared" si="77"/>
        <v/>
      </c>
      <c r="AE93" s="224"/>
      <c r="AF93" s="48" t="str">
        <f t="shared" si="81"/>
        <v/>
      </c>
      <c r="AG93" s="224"/>
      <c r="AH93" s="50" t="str">
        <f>IFERROR(IF(AND(W91="Impacto",W92="Impacto",W93="Impacto"),(AH92-(+AH92*Z93)),IF(W93="Impacto",(P88-(+P88*Z93)),IF(W93="Probabilidad",AH92,""))),"")</f>
        <v/>
      </c>
      <c r="AI93" s="226"/>
      <c r="AJ93" s="228"/>
      <c r="AK93" s="4"/>
      <c r="AL93" s="130"/>
      <c r="AM93" s="134"/>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79"/>
        <v xml:space="preserve">  </v>
      </c>
      <c r="W94" s="47" t="str">
        <f t="shared" si="65"/>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7"/>
        <v/>
      </c>
      <c r="AE94" s="224"/>
      <c r="AF94" s="48" t="str">
        <f>+AD94</f>
        <v/>
      </c>
      <c r="AG94" s="224"/>
      <c r="AH94" s="50" t="str">
        <f>IFERROR(IF(AND(W91="Impacto",W92="Impacto",W93="Impacto",W94="Impacto"),(AH93-(+AH93*Z94)),IF(W94="Impacto",(P88-(+P88*Z94)),IF(W94="Probabilidad",AH93,""))),"")</f>
        <v/>
      </c>
      <c r="AI94" s="226"/>
      <c r="AJ94" s="228"/>
      <c r="AK94" s="4"/>
      <c r="AL94" s="130"/>
      <c r="AM94" s="134"/>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3rvNE/Az8ez6OPZpYFhMW3DlSCy509e4jE2G9BAGO83yJT4t338pLQEppFoMjypBg4NPYNat0Th136lDYwsTZQ==" saltValue="4KZpaW19fJWgb8utrfRv8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9:A10"/>
    <mergeCell ref="B9:B10"/>
    <mergeCell ref="AM9:AM10"/>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AP8:AP10"/>
    <mergeCell ref="AQ8:AS10"/>
    <mergeCell ref="U9:U10"/>
    <mergeCell ref="V9:V10"/>
    <mergeCell ref="W9:W10"/>
    <mergeCell ref="X9:AC9"/>
    <mergeCell ref="AH9:AH10"/>
    <mergeCell ref="AL9:AL10"/>
    <mergeCell ref="AI9:AI10"/>
    <mergeCell ref="AJ9:AJ10"/>
    <mergeCell ref="AF9:AF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A11:A17"/>
    <mergeCell ref="C11:C17"/>
    <mergeCell ref="D11:D17"/>
    <mergeCell ref="E11:E17"/>
    <mergeCell ref="A25:A31"/>
    <mergeCell ref="C25:C31"/>
    <mergeCell ref="D25:D31"/>
    <mergeCell ref="E25:E31"/>
    <mergeCell ref="F25:F31"/>
    <mergeCell ref="L18:L24"/>
    <mergeCell ref="M18:M24"/>
    <mergeCell ref="N18:N24"/>
    <mergeCell ref="A18:A24"/>
    <mergeCell ref="C18:C24"/>
    <mergeCell ref="D18:D24"/>
    <mergeCell ref="E18:E24"/>
    <mergeCell ref="F18:F24"/>
    <mergeCell ref="G18:G24"/>
    <mergeCell ref="H18:H24"/>
    <mergeCell ref="AG11:AG17"/>
    <mergeCell ref="L11:L17"/>
    <mergeCell ref="M11:M17"/>
    <mergeCell ref="N11:N17"/>
    <mergeCell ref="F11:F17"/>
    <mergeCell ref="C1:Q1"/>
    <mergeCell ref="R1:AO4"/>
    <mergeCell ref="C9:C10"/>
    <mergeCell ref="D9:D10"/>
    <mergeCell ref="E9:E10"/>
    <mergeCell ref="F9:F10"/>
    <mergeCell ref="G9:G10"/>
    <mergeCell ref="H9:H10"/>
    <mergeCell ref="I9:I10"/>
    <mergeCell ref="J9:J10"/>
    <mergeCell ref="K9:K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A7:E7"/>
    <mergeCell ref="F7:AS7"/>
    <mergeCell ref="A8:I8"/>
    <mergeCell ref="J8:Q8"/>
    <mergeCell ref="R8:AC8"/>
    <mergeCell ref="AD8:AJ8"/>
    <mergeCell ref="AK8:AK10"/>
    <mergeCell ref="AL8:AO8"/>
  </mergeCells>
  <conditionalFormatting sqref="K11">
    <cfRule type="cellIs" dxfId="1043" priority="339" operator="equal">
      <formula>"Muy Alta"</formula>
    </cfRule>
    <cfRule type="cellIs" dxfId="1042" priority="340" operator="equal">
      <formula>"Alta"</formula>
    </cfRule>
    <cfRule type="cellIs" dxfId="1041" priority="341" operator="equal">
      <formula>"Media"</formula>
    </cfRule>
    <cfRule type="cellIs" dxfId="1040" priority="342" operator="equal">
      <formula>"Baja"</formula>
    </cfRule>
    <cfRule type="cellIs" dxfId="1039" priority="343" operator="equal">
      <formula>"Muy Baja"</formula>
    </cfRule>
  </conditionalFormatting>
  <conditionalFormatting sqref="K18">
    <cfRule type="cellIs" dxfId="1038" priority="310" operator="equal">
      <formula>"Muy Alta"</formula>
    </cfRule>
    <cfRule type="cellIs" dxfId="1037" priority="311" operator="equal">
      <formula>"Alta"</formula>
    </cfRule>
    <cfRule type="cellIs" dxfId="1036" priority="312" operator="equal">
      <formula>"Media"</formula>
    </cfRule>
    <cfRule type="cellIs" dxfId="1035" priority="313" operator="equal">
      <formula>"Baja"</formula>
    </cfRule>
    <cfRule type="cellIs" dxfId="1034" priority="314" operator="equal">
      <formula>"Muy Baja"</formula>
    </cfRule>
  </conditionalFormatting>
  <conditionalFormatting sqref="K25">
    <cfRule type="cellIs" dxfId="1033" priority="281" operator="equal">
      <formula>"Muy Alta"</formula>
    </cfRule>
    <cfRule type="cellIs" dxfId="1032" priority="282" operator="equal">
      <formula>"Alta"</formula>
    </cfRule>
    <cfRule type="cellIs" dxfId="1031" priority="283" operator="equal">
      <formula>"Media"</formula>
    </cfRule>
    <cfRule type="cellIs" dxfId="1030" priority="284" operator="equal">
      <formula>"Baja"</formula>
    </cfRule>
    <cfRule type="cellIs" dxfId="1029" priority="285" operator="equal">
      <formula>"Muy Baja"</formula>
    </cfRule>
  </conditionalFormatting>
  <conditionalFormatting sqref="K32">
    <cfRule type="cellIs" dxfId="1028" priority="252" operator="equal">
      <formula>"Muy Alta"</formula>
    </cfRule>
    <cfRule type="cellIs" dxfId="1027" priority="253" operator="equal">
      <formula>"Alta"</formula>
    </cfRule>
    <cfRule type="cellIs" dxfId="1026" priority="254" operator="equal">
      <formula>"Media"</formula>
    </cfRule>
    <cfRule type="cellIs" dxfId="1025" priority="255" operator="equal">
      <formula>"Baja"</formula>
    </cfRule>
    <cfRule type="cellIs" dxfId="1024" priority="256" operator="equal">
      <formula>"Muy Baja"</formula>
    </cfRule>
  </conditionalFormatting>
  <conditionalFormatting sqref="K39">
    <cfRule type="cellIs" dxfId="1023" priority="223" operator="equal">
      <formula>"Muy Alta"</formula>
    </cfRule>
    <cfRule type="cellIs" dxfId="1022" priority="224" operator="equal">
      <formula>"Alta"</formula>
    </cfRule>
    <cfRule type="cellIs" dxfId="1021" priority="225" operator="equal">
      <formula>"Media"</formula>
    </cfRule>
    <cfRule type="cellIs" dxfId="1020" priority="226" operator="equal">
      <formula>"Baja"</formula>
    </cfRule>
    <cfRule type="cellIs" dxfId="1019" priority="227" operator="equal">
      <formula>"Muy Baja"</formula>
    </cfRule>
  </conditionalFormatting>
  <conditionalFormatting sqref="K46">
    <cfRule type="cellIs" dxfId="1018" priority="194" operator="equal">
      <formula>"Muy Alta"</formula>
    </cfRule>
    <cfRule type="cellIs" dxfId="1017" priority="195" operator="equal">
      <formula>"Alta"</formula>
    </cfRule>
    <cfRule type="cellIs" dxfId="1016" priority="196" operator="equal">
      <formula>"Media"</formula>
    </cfRule>
    <cfRule type="cellIs" dxfId="1015" priority="197" operator="equal">
      <formula>"Baja"</formula>
    </cfRule>
    <cfRule type="cellIs" dxfId="1014" priority="198" operator="equal">
      <formula>"Muy Baja"</formula>
    </cfRule>
  </conditionalFormatting>
  <conditionalFormatting sqref="K53">
    <cfRule type="cellIs" dxfId="1013" priority="165" operator="equal">
      <formula>"Muy Alta"</formula>
    </cfRule>
    <cfRule type="cellIs" dxfId="1012" priority="166" operator="equal">
      <formula>"Alta"</formula>
    </cfRule>
    <cfRule type="cellIs" dxfId="1011" priority="167" operator="equal">
      <formula>"Media"</formula>
    </cfRule>
    <cfRule type="cellIs" dxfId="1010" priority="168" operator="equal">
      <formula>"Baja"</formula>
    </cfRule>
    <cfRule type="cellIs" dxfId="1009" priority="169" operator="equal">
      <formula>"Muy Baja"</formula>
    </cfRule>
  </conditionalFormatting>
  <conditionalFormatting sqref="K60">
    <cfRule type="cellIs" dxfId="1008" priority="136" operator="equal">
      <formula>"Muy Alta"</formula>
    </cfRule>
    <cfRule type="cellIs" dxfId="1007" priority="137" operator="equal">
      <formula>"Alta"</formula>
    </cfRule>
    <cfRule type="cellIs" dxfId="1006" priority="138" operator="equal">
      <formula>"Media"</formula>
    </cfRule>
    <cfRule type="cellIs" dxfId="1005" priority="139" operator="equal">
      <formula>"Baja"</formula>
    </cfRule>
    <cfRule type="cellIs" dxfId="1004" priority="140" operator="equal">
      <formula>"Muy Baja"</formula>
    </cfRule>
  </conditionalFormatting>
  <conditionalFormatting sqref="K67">
    <cfRule type="cellIs" dxfId="1003" priority="107" operator="equal">
      <formula>"Muy Alta"</formula>
    </cfRule>
    <cfRule type="cellIs" dxfId="1002" priority="108" operator="equal">
      <formula>"Alta"</formula>
    </cfRule>
    <cfRule type="cellIs" dxfId="1001" priority="109" operator="equal">
      <formula>"Media"</formula>
    </cfRule>
    <cfRule type="cellIs" dxfId="1000" priority="110" operator="equal">
      <formula>"Baja"</formula>
    </cfRule>
    <cfRule type="cellIs" dxfId="999" priority="111" operator="equal">
      <formula>"Muy Baja"</formula>
    </cfRule>
  </conditionalFormatting>
  <conditionalFormatting sqref="K74">
    <cfRule type="cellIs" dxfId="998" priority="78" operator="equal">
      <formula>"Muy Alta"</formula>
    </cfRule>
    <cfRule type="cellIs" dxfId="997" priority="79" operator="equal">
      <formula>"Alta"</formula>
    </cfRule>
    <cfRule type="cellIs" dxfId="996" priority="80" operator="equal">
      <formula>"Media"</formula>
    </cfRule>
    <cfRule type="cellIs" dxfId="995" priority="81" operator="equal">
      <formula>"Baja"</formula>
    </cfRule>
    <cfRule type="cellIs" dxfId="994" priority="82" operator="equal">
      <formula>"Muy Baja"</formula>
    </cfRule>
  </conditionalFormatting>
  <conditionalFormatting sqref="K81">
    <cfRule type="cellIs" dxfId="993" priority="49" operator="equal">
      <formula>"Muy Alta"</formula>
    </cfRule>
    <cfRule type="cellIs" dxfId="992" priority="50" operator="equal">
      <formula>"Alta"</formula>
    </cfRule>
    <cfRule type="cellIs" dxfId="991" priority="51" operator="equal">
      <formula>"Media"</formula>
    </cfRule>
    <cfRule type="cellIs" dxfId="990" priority="52" operator="equal">
      <formula>"Baja"</formula>
    </cfRule>
    <cfRule type="cellIs" dxfId="989" priority="53" operator="equal">
      <formula>"Muy Baja"</formula>
    </cfRule>
  </conditionalFormatting>
  <conditionalFormatting sqref="K88">
    <cfRule type="cellIs" dxfId="988" priority="29" operator="equal">
      <formula>"Muy Alta"</formula>
    </cfRule>
    <cfRule type="cellIs" dxfId="987" priority="30" operator="equal">
      <formula>"Alta"</formula>
    </cfRule>
    <cfRule type="cellIs" dxfId="986" priority="31" operator="equal">
      <formula>"Media"</formula>
    </cfRule>
    <cfRule type="cellIs" dxfId="985" priority="32" operator="equal">
      <formula>"Baja"</formula>
    </cfRule>
    <cfRule type="cellIs" dxfId="984" priority="33" operator="equal">
      <formula>"Muy Baja"</formula>
    </cfRule>
  </conditionalFormatting>
  <conditionalFormatting sqref="N11">
    <cfRule type="containsText" dxfId="983" priority="320" operator="containsText" text="❌">
      <formula>NOT(ISERROR(SEARCH("❌",N11)))</formula>
    </cfRule>
  </conditionalFormatting>
  <conditionalFormatting sqref="N18">
    <cfRule type="containsText" dxfId="982" priority="291" operator="containsText" text="❌">
      <formula>NOT(ISERROR(SEARCH("❌",N18)))</formula>
    </cfRule>
  </conditionalFormatting>
  <conditionalFormatting sqref="N25">
    <cfRule type="containsText" dxfId="981" priority="262" operator="containsText" text="❌">
      <formula>NOT(ISERROR(SEARCH("❌",N25)))</formula>
    </cfRule>
  </conditionalFormatting>
  <conditionalFormatting sqref="N32">
    <cfRule type="containsText" dxfId="980" priority="233" operator="containsText" text="❌">
      <formula>NOT(ISERROR(SEARCH("❌",N32)))</formula>
    </cfRule>
  </conditionalFormatting>
  <conditionalFormatting sqref="N39">
    <cfRule type="containsText" dxfId="979" priority="204" operator="containsText" text="❌">
      <formula>NOT(ISERROR(SEARCH("❌",N39)))</formula>
    </cfRule>
  </conditionalFormatting>
  <conditionalFormatting sqref="N46">
    <cfRule type="containsText" dxfId="978" priority="175" operator="containsText" text="❌">
      <formula>NOT(ISERROR(SEARCH("❌",N46)))</formula>
    </cfRule>
  </conditionalFormatting>
  <conditionalFormatting sqref="N53">
    <cfRule type="containsText" dxfId="977" priority="146" operator="containsText" text="❌">
      <formula>NOT(ISERROR(SEARCH("❌",N53)))</formula>
    </cfRule>
  </conditionalFormatting>
  <conditionalFormatting sqref="N60">
    <cfRule type="containsText" dxfId="976" priority="117" operator="containsText" text="❌">
      <formula>NOT(ISERROR(SEARCH("❌",N60)))</formula>
    </cfRule>
  </conditionalFormatting>
  <conditionalFormatting sqref="N67">
    <cfRule type="containsText" dxfId="975" priority="88" operator="containsText" text="❌">
      <formula>NOT(ISERROR(SEARCH("❌",N67)))</formula>
    </cfRule>
  </conditionalFormatting>
  <conditionalFormatting sqref="N74">
    <cfRule type="containsText" dxfId="974" priority="59" operator="containsText" text="❌">
      <formula>NOT(ISERROR(SEARCH("❌",N74)))</formula>
    </cfRule>
  </conditionalFormatting>
  <conditionalFormatting sqref="N81">
    <cfRule type="containsText" dxfId="973" priority="39" operator="containsText" text="❌">
      <formula>NOT(ISERROR(SEARCH("❌",N81)))</formula>
    </cfRule>
  </conditionalFormatting>
  <conditionalFormatting sqref="N88">
    <cfRule type="containsText" dxfId="972" priority="19" operator="containsText" text="❌">
      <formula>NOT(ISERROR(SEARCH("❌",N88)))</formula>
    </cfRule>
  </conditionalFormatting>
  <conditionalFormatting sqref="O11">
    <cfRule type="cellIs" dxfId="971" priority="344" operator="equal">
      <formula>"Catastrófico"</formula>
    </cfRule>
    <cfRule type="cellIs" dxfId="970" priority="345" operator="equal">
      <formula>"Mayor"</formula>
    </cfRule>
    <cfRule type="cellIs" dxfId="969" priority="346" operator="equal">
      <formula>"Moderado"</formula>
    </cfRule>
    <cfRule type="cellIs" dxfId="968" priority="347" operator="equal">
      <formula>"Menor"</formula>
    </cfRule>
    <cfRule type="cellIs" dxfId="967" priority="348" operator="equal">
      <formula>"Leve"</formula>
    </cfRule>
  </conditionalFormatting>
  <conditionalFormatting sqref="O18">
    <cfRule type="cellIs" dxfId="966" priority="315" operator="equal">
      <formula>"Catastrófico"</formula>
    </cfRule>
    <cfRule type="cellIs" dxfId="965" priority="316" operator="equal">
      <formula>"Mayor"</formula>
    </cfRule>
    <cfRule type="cellIs" dxfId="964" priority="317" operator="equal">
      <formula>"Moderado"</formula>
    </cfRule>
    <cfRule type="cellIs" dxfId="963" priority="318" operator="equal">
      <formula>"Menor"</formula>
    </cfRule>
    <cfRule type="cellIs" dxfId="962" priority="319" operator="equal">
      <formula>"Leve"</formula>
    </cfRule>
  </conditionalFormatting>
  <conditionalFormatting sqref="O25">
    <cfRule type="cellIs" dxfId="961" priority="286" operator="equal">
      <formula>"Catastrófico"</formula>
    </cfRule>
    <cfRule type="cellIs" dxfId="960" priority="287" operator="equal">
      <formula>"Mayor"</formula>
    </cfRule>
    <cfRule type="cellIs" dxfId="959" priority="288" operator="equal">
      <formula>"Moderado"</formula>
    </cfRule>
    <cfRule type="cellIs" dxfId="958" priority="289" operator="equal">
      <formula>"Menor"</formula>
    </cfRule>
    <cfRule type="cellIs" dxfId="957" priority="290" operator="equal">
      <formula>"Leve"</formula>
    </cfRule>
  </conditionalFormatting>
  <conditionalFormatting sqref="O32">
    <cfRule type="cellIs" dxfId="956" priority="257" operator="equal">
      <formula>"Catastrófico"</formula>
    </cfRule>
    <cfRule type="cellIs" dxfId="955" priority="258" operator="equal">
      <formula>"Mayor"</formula>
    </cfRule>
    <cfRule type="cellIs" dxfId="954" priority="259" operator="equal">
      <formula>"Moderado"</formula>
    </cfRule>
    <cfRule type="cellIs" dxfId="953" priority="260" operator="equal">
      <formula>"Menor"</formula>
    </cfRule>
    <cfRule type="cellIs" dxfId="952" priority="261" operator="equal">
      <formula>"Leve"</formula>
    </cfRule>
  </conditionalFormatting>
  <conditionalFormatting sqref="O39">
    <cfRule type="cellIs" dxfId="951" priority="228" operator="equal">
      <formula>"Catastrófico"</formula>
    </cfRule>
    <cfRule type="cellIs" dxfId="950" priority="229" operator="equal">
      <formula>"Mayor"</formula>
    </cfRule>
    <cfRule type="cellIs" dxfId="949" priority="230" operator="equal">
      <formula>"Moderado"</formula>
    </cfRule>
    <cfRule type="cellIs" dxfId="948" priority="231" operator="equal">
      <formula>"Menor"</formula>
    </cfRule>
    <cfRule type="cellIs" dxfId="947" priority="232" operator="equal">
      <formula>"Leve"</formula>
    </cfRule>
  </conditionalFormatting>
  <conditionalFormatting sqref="O46">
    <cfRule type="cellIs" dxfId="946" priority="199" operator="equal">
      <formula>"Catastrófico"</formula>
    </cfRule>
    <cfRule type="cellIs" dxfId="945" priority="200" operator="equal">
      <formula>"Mayor"</formula>
    </cfRule>
    <cfRule type="cellIs" dxfId="944" priority="201" operator="equal">
      <formula>"Moderado"</formula>
    </cfRule>
    <cfRule type="cellIs" dxfId="943" priority="202" operator="equal">
      <formula>"Menor"</formula>
    </cfRule>
    <cfRule type="cellIs" dxfId="942" priority="203" operator="equal">
      <formula>"Leve"</formula>
    </cfRule>
  </conditionalFormatting>
  <conditionalFormatting sqref="O53">
    <cfRule type="cellIs" dxfId="941" priority="170" operator="equal">
      <formula>"Catastrófico"</formula>
    </cfRule>
    <cfRule type="cellIs" dxfId="940" priority="171" operator="equal">
      <formula>"Mayor"</formula>
    </cfRule>
    <cfRule type="cellIs" dxfId="939" priority="172" operator="equal">
      <formula>"Moderado"</formula>
    </cfRule>
    <cfRule type="cellIs" dxfId="938" priority="173" operator="equal">
      <formula>"Menor"</formula>
    </cfRule>
    <cfRule type="cellIs" dxfId="937" priority="174" operator="equal">
      <formula>"Leve"</formula>
    </cfRule>
  </conditionalFormatting>
  <conditionalFormatting sqref="O60">
    <cfRule type="cellIs" dxfId="936" priority="141" operator="equal">
      <formula>"Catastrófico"</formula>
    </cfRule>
    <cfRule type="cellIs" dxfId="935" priority="142" operator="equal">
      <formula>"Mayor"</formula>
    </cfRule>
    <cfRule type="cellIs" dxfId="934" priority="143" operator="equal">
      <formula>"Moderado"</formula>
    </cfRule>
    <cfRule type="cellIs" dxfId="933" priority="144" operator="equal">
      <formula>"Menor"</formula>
    </cfRule>
    <cfRule type="cellIs" dxfId="932" priority="145" operator="equal">
      <formula>"Leve"</formula>
    </cfRule>
  </conditionalFormatting>
  <conditionalFormatting sqref="O67">
    <cfRule type="cellIs" dxfId="931" priority="112" operator="equal">
      <formula>"Catastrófico"</formula>
    </cfRule>
    <cfRule type="cellIs" dxfId="930" priority="113" operator="equal">
      <formula>"Mayor"</formula>
    </cfRule>
    <cfRule type="cellIs" dxfId="929" priority="114" operator="equal">
      <formula>"Moderado"</formula>
    </cfRule>
    <cfRule type="cellIs" dxfId="928" priority="115" operator="equal">
      <formula>"Menor"</formula>
    </cfRule>
    <cfRule type="cellIs" dxfId="927" priority="116" operator="equal">
      <formula>"Leve"</formula>
    </cfRule>
  </conditionalFormatting>
  <conditionalFormatting sqref="O74">
    <cfRule type="cellIs" dxfId="926" priority="83" operator="equal">
      <formula>"Catastrófico"</formula>
    </cfRule>
    <cfRule type="cellIs" dxfId="925" priority="84" operator="equal">
      <formula>"Mayor"</formula>
    </cfRule>
    <cfRule type="cellIs" dxfId="924" priority="85" operator="equal">
      <formula>"Moderado"</formula>
    </cfRule>
    <cfRule type="cellIs" dxfId="923" priority="86" operator="equal">
      <formula>"Menor"</formula>
    </cfRule>
    <cfRule type="cellIs" dxfId="922" priority="87" operator="equal">
      <formula>"Leve"</formula>
    </cfRule>
  </conditionalFormatting>
  <conditionalFormatting sqref="O81">
    <cfRule type="cellIs" dxfId="921" priority="54" operator="equal">
      <formula>"Catastrófico"</formula>
    </cfRule>
    <cfRule type="cellIs" dxfId="920" priority="55" operator="equal">
      <formula>"Mayor"</formula>
    </cfRule>
    <cfRule type="cellIs" dxfId="919" priority="56" operator="equal">
      <formula>"Moderado"</formula>
    </cfRule>
    <cfRule type="cellIs" dxfId="918" priority="57" operator="equal">
      <formula>"Menor"</formula>
    </cfRule>
    <cfRule type="cellIs" dxfId="917" priority="58" operator="equal">
      <formula>"Leve"</formula>
    </cfRule>
  </conditionalFormatting>
  <conditionalFormatting sqref="O88">
    <cfRule type="cellIs" dxfId="916" priority="34" operator="equal">
      <formula>"Catastrófico"</formula>
    </cfRule>
    <cfRule type="cellIs" dxfId="915" priority="35" operator="equal">
      <formula>"Mayor"</formula>
    </cfRule>
    <cfRule type="cellIs" dxfId="914" priority="36" operator="equal">
      <formula>"Moderado"</formula>
    </cfRule>
    <cfRule type="cellIs" dxfId="913" priority="37" operator="equal">
      <formula>"Menor"</formula>
    </cfRule>
    <cfRule type="cellIs" dxfId="912" priority="38" operator="equal">
      <formula>"Leve"</formula>
    </cfRule>
  </conditionalFormatting>
  <conditionalFormatting sqref="Q11">
    <cfRule type="cellIs" dxfId="911" priority="335" operator="equal">
      <formula>"Extremo"</formula>
    </cfRule>
    <cfRule type="cellIs" dxfId="910" priority="336" operator="equal">
      <formula>"Alto"</formula>
    </cfRule>
    <cfRule type="cellIs" dxfId="909" priority="337" operator="equal">
      <formula>"Moderado"</formula>
    </cfRule>
    <cfRule type="cellIs" dxfId="908" priority="338" operator="equal">
      <formula>"Bajo"</formula>
    </cfRule>
  </conditionalFormatting>
  <conditionalFormatting sqref="Q18">
    <cfRule type="cellIs" dxfId="907" priority="306" operator="equal">
      <formula>"Extremo"</formula>
    </cfRule>
    <cfRule type="cellIs" dxfId="906" priority="307" operator="equal">
      <formula>"Alto"</formula>
    </cfRule>
    <cfRule type="cellIs" dxfId="905" priority="308" operator="equal">
      <formula>"Moderado"</formula>
    </cfRule>
    <cfRule type="cellIs" dxfId="904" priority="309" operator="equal">
      <formula>"Bajo"</formula>
    </cfRule>
  </conditionalFormatting>
  <conditionalFormatting sqref="Q25">
    <cfRule type="cellIs" dxfId="903" priority="277" operator="equal">
      <formula>"Extremo"</formula>
    </cfRule>
    <cfRule type="cellIs" dxfId="902" priority="278" operator="equal">
      <formula>"Alto"</formula>
    </cfRule>
    <cfRule type="cellIs" dxfId="901" priority="279" operator="equal">
      <formula>"Moderado"</formula>
    </cfRule>
    <cfRule type="cellIs" dxfId="900" priority="280" operator="equal">
      <formula>"Bajo"</formula>
    </cfRule>
  </conditionalFormatting>
  <conditionalFormatting sqref="Q32">
    <cfRule type="cellIs" dxfId="899" priority="248" operator="equal">
      <formula>"Extremo"</formula>
    </cfRule>
    <cfRule type="cellIs" dxfId="898" priority="249" operator="equal">
      <formula>"Alto"</formula>
    </cfRule>
    <cfRule type="cellIs" dxfId="897" priority="250" operator="equal">
      <formula>"Moderado"</formula>
    </cfRule>
    <cfRule type="cellIs" dxfId="896" priority="251" operator="equal">
      <formula>"Bajo"</formula>
    </cfRule>
  </conditionalFormatting>
  <conditionalFormatting sqref="Q39">
    <cfRule type="cellIs" dxfId="895" priority="219" operator="equal">
      <formula>"Extremo"</formula>
    </cfRule>
    <cfRule type="cellIs" dxfId="894" priority="220" operator="equal">
      <formula>"Alto"</formula>
    </cfRule>
    <cfRule type="cellIs" dxfId="893" priority="221" operator="equal">
      <formula>"Moderado"</formula>
    </cfRule>
    <cfRule type="cellIs" dxfId="892" priority="222" operator="equal">
      <formula>"Bajo"</formula>
    </cfRule>
  </conditionalFormatting>
  <conditionalFormatting sqref="Q46">
    <cfRule type="cellIs" dxfId="891" priority="190" operator="equal">
      <formula>"Extremo"</formula>
    </cfRule>
    <cfRule type="cellIs" dxfId="890" priority="191" operator="equal">
      <formula>"Alto"</formula>
    </cfRule>
    <cfRule type="cellIs" dxfId="889" priority="192" operator="equal">
      <formula>"Moderado"</formula>
    </cfRule>
    <cfRule type="cellIs" dxfId="888" priority="193" operator="equal">
      <formula>"Bajo"</formula>
    </cfRule>
  </conditionalFormatting>
  <conditionalFormatting sqref="Q53">
    <cfRule type="cellIs" dxfId="887" priority="161" operator="equal">
      <formula>"Extremo"</formula>
    </cfRule>
    <cfRule type="cellIs" dxfId="886" priority="162" operator="equal">
      <formula>"Alto"</formula>
    </cfRule>
    <cfRule type="cellIs" dxfId="885" priority="163" operator="equal">
      <formula>"Moderado"</formula>
    </cfRule>
    <cfRule type="cellIs" dxfId="884" priority="164" operator="equal">
      <formula>"Bajo"</formula>
    </cfRule>
  </conditionalFormatting>
  <conditionalFormatting sqref="Q60">
    <cfRule type="cellIs" dxfId="883" priority="132" operator="equal">
      <formula>"Extremo"</formula>
    </cfRule>
    <cfRule type="cellIs" dxfId="882" priority="133" operator="equal">
      <formula>"Alto"</formula>
    </cfRule>
    <cfRule type="cellIs" dxfId="881" priority="134" operator="equal">
      <formula>"Moderado"</formula>
    </cfRule>
    <cfRule type="cellIs" dxfId="880" priority="135" operator="equal">
      <formula>"Bajo"</formula>
    </cfRule>
  </conditionalFormatting>
  <conditionalFormatting sqref="Q67">
    <cfRule type="cellIs" dxfId="879" priority="103" operator="equal">
      <formula>"Extremo"</formula>
    </cfRule>
    <cfRule type="cellIs" dxfId="878" priority="104" operator="equal">
      <formula>"Alto"</formula>
    </cfRule>
    <cfRule type="cellIs" dxfId="877" priority="105" operator="equal">
      <formula>"Moderado"</formula>
    </cfRule>
    <cfRule type="cellIs" dxfId="876" priority="106" operator="equal">
      <formula>"Bajo"</formula>
    </cfRule>
  </conditionalFormatting>
  <conditionalFormatting sqref="Q74">
    <cfRule type="cellIs" dxfId="875" priority="74" operator="equal">
      <formula>"Extremo"</formula>
    </cfRule>
    <cfRule type="cellIs" dxfId="874" priority="75" operator="equal">
      <formula>"Alto"</formula>
    </cfRule>
    <cfRule type="cellIs" dxfId="873" priority="76" operator="equal">
      <formula>"Moderado"</formula>
    </cfRule>
    <cfRule type="cellIs" dxfId="872" priority="77" operator="equal">
      <formula>"Bajo"</formula>
    </cfRule>
  </conditionalFormatting>
  <conditionalFormatting sqref="Q81">
    <cfRule type="cellIs" dxfId="871" priority="45" operator="equal">
      <formula>"Extremo"</formula>
    </cfRule>
    <cfRule type="cellIs" dxfId="870" priority="46" operator="equal">
      <formula>"Alto"</formula>
    </cfRule>
    <cfRule type="cellIs" dxfId="869" priority="47" operator="equal">
      <formula>"Moderado"</formula>
    </cfRule>
    <cfRule type="cellIs" dxfId="868" priority="48" operator="equal">
      <formula>"Bajo"</formula>
    </cfRule>
  </conditionalFormatting>
  <conditionalFormatting sqref="Q88">
    <cfRule type="cellIs" dxfId="867" priority="25" operator="equal">
      <formula>"Extremo"</formula>
    </cfRule>
    <cfRule type="cellIs" dxfId="866" priority="26" operator="equal">
      <formula>"Alto"</formula>
    </cfRule>
    <cfRule type="cellIs" dxfId="865" priority="27" operator="equal">
      <formula>"Moderado"</formula>
    </cfRule>
    <cfRule type="cellIs" dxfId="864" priority="28" operator="equal">
      <formula>"Bajo"</formula>
    </cfRule>
  </conditionalFormatting>
  <conditionalFormatting sqref="AE11">
    <cfRule type="cellIs" dxfId="863" priority="330" operator="equal">
      <formula>"Muy Alta"</formula>
    </cfRule>
    <cfRule type="cellIs" dxfId="862" priority="331" operator="equal">
      <formula>"Alta"</formula>
    </cfRule>
    <cfRule type="cellIs" dxfId="861" priority="332" operator="equal">
      <formula>"Media"</formula>
    </cfRule>
    <cfRule type="cellIs" dxfId="860" priority="333" operator="equal">
      <formula>"Baja"</formula>
    </cfRule>
    <cfRule type="cellIs" dxfId="859" priority="334" operator="equal">
      <formula>"Muy Baja"</formula>
    </cfRule>
  </conditionalFormatting>
  <conditionalFormatting sqref="AE18">
    <cfRule type="cellIs" dxfId="858" priority="301" operator="equal">
      <formula>"Muy Alta"</formula>
    </cfRule>
    <cfRule type="cellIs" dxfId="857" priority="302" operator="equal">
      <formula>"Alta"</formula>
    </cfRule>
    <cfRule type="cellIs" dxfId="856" priority="303" operator="equal">
      <formula>"Media"</formula>
    </cfRule>
    <cfRule type="cellIs" dxfId="855" priority="304" operator="equal">
      <formula>"Baja"</formula>
    </cfRule>
    <cfRule type="cellIs" dxfId="854" priority="305" operator="equal">
      <formula>"Muy Baja"</formula>
    </cfRule>
  </conditionalFormatting>
  <conditionalFormatting sqref="AE25">
    <cfRule type="cellIs" dxfId="853" priority="272" operator="equal">
      <formula>"Muy Alta"</formula>
    </cfRule>
    <cfRule type="cellIs" dxfId="852" priority="273" operator="equal">
      <formula>"Alta"</formula>
    </cfRule>
    <cfRule type="cellIs" dxfId="851" priority="274" operator="equal">
      <formula>"Media"</formula>
    </cfRule>
    <cfRule type="cellIs" dxfId="850" priority="275" operator="equal">
      <formula>"Baja"</formula>
    </cfRule>
    <cfRule type="cellIs" dxfId="849" priority="276" operator="equal">
      <formula>"Muy Baja"</formula>
    </cfRule>
  </conditionalFormatting>
  <conditionalFormatting sqref="AE32">
    <cfRule type="cellIs" dxfId="848" priority="243" operator="equal">
      <formula>"Muy Alta"</formula>
    </cfRule>
    <cfRule type="cellIs" dxfId="847" priority="244" operator="equal">
      <formula>"Alta"</formula>
    </cfRule>
    <cfRule type="cellIs" dxfId="846" priority="245" operator="equal">
      <formula>"Media"</formula>
    </cfRule>
    <cfRule type="cellIs" dxfId="845" priority="246" operator="equal">
      <formula>"Baja"</formula>
    </cfRule>
    <cfRule type="cellIs" dxfId="844" priority="247" operator="equal">
      <formula>"Muy Baja"</formula>
    </cfRule>
  </conditionalFormatting>
  <conditionalFormatting sqref="AE39">
    <cfRule type="cellIs" dxfId="843" priority="214" operator="equal">
      <formula>"Muy Alta"</formula>
    </cfRule>
    <cfRule type="cellIs" dxfId="842" priority="215" operator="equal">
      <formula>"Alta"</formula>
    </cfRule>
    <cfRule type="cellIs" dxfId="841" priority="216" operator="equal">
      <formula>"Media"</formula>
    </cfRule>
    <cfRule type="cellIs" dxfId="840" priority="217" operator="equal">
      <formula>"Baja"</formula>
    </cfRule>
    <cfRule type="cellIs" dxfId="839" priority="218" operator="equal">
      <formula>"Muy Baja"</formula>
    </cfRule>
  </conditionalFormatting>
  <conditionalFormatting sqref="AE46">
    <cfRule type="cellIs" dxfId="838" priority="185" operator="equal">
      <formula>"Muy Alta"</formula>
    </cfRule>
    <cfRule type="cellIs" dxfId="837" priority="186" operator="equal">
      <formula>"Alta"</formula>
    </cfRule>
    <cfRule type="cellIs" dxfId="836" priority="187" operator="equal">
      <formula>"Media"</formula>
    </cfRule>
    <cfRule type="cellIs" dxfId="835" priority="188" operator="equal">
      <formula>"Baja"</formula>
    </cfRule>
    <cfRule type="cellIs" dxfId="834" priority="189" operator="equal">
      <formula>"Muy Baja"</formula>
    </cfRule>
  </conditionalFormatting>
  <conditionalFormatting sqref="AE53">
    <cfRule type="cellIs" dxfId="833" priority="156" operator="equal">
      <formula>"Muy Alta"</formula>
    </cfRule>
    <cfRule type="cellIs" dxfId="832" priority="157" operator="equal">
      <formula>"Alta"</formula>
    </cfRule>
    <cfRule type="cellIs" dxfId="831" priority="158" operator="equal">
      <formula>"Media"</formula>
    </cfRule>
    <cfRule type="cellIs" dxfId="830" priority="159" operator="equal">
      <formula>"Baja"</formula>
    </cfRule>
    <cfRule type="cellIs" dxfId="829" priority="160" operator="equal">
      <formula>"Muy Baja"</formula>
    </cfRule>
  </conditionalFormatting>
  <conditionalFormatting sqref="AE60">
    <cfRule type="cellIs" dxfId="828" priority="127" operator="equal">
      <formula>"Muy Alta"</formula>
    </cfRule>
    <cfRule type="cellIs" dxfId="827" priority="128" operator="equal">
      <formula>"Alta"</formula>
    </cfRule>
    <cfRule type="cellIs" dxfId="826" priority="129" operator="equal">
      <formula>"Media"</formula>
    </cfRule>
    <cfRule type="cellIs" dxfId="825" priority="130" operator="equal">
      <formula>"Baja"</formula>
    </cfRule>
    <cfRule type="cellIs" dxfId="824" priority="131" operator="equal">
      <formula>"Muy Baja"</formula>
    </cfRule>
  </conditionalFormatting>
  <conditionalFormatting sqref="AE67">
    <cfRule type="cellIs" dxfId="823" priority="98" operator="equal">
      <formula>"Muy Alta"</formula>
    </cfRule>
    <cfRule type="cellIs" dxfId="822" priority="99" operator="equal">
      <formula>"Alta"</formula>
    </cfRule>
    <cfRule type="cellIs" dxfId="821" priority="100" operator="equal">
      <formula>"Media"</formula>
    </cfRule>
    <cfRule type="cellIs" dxfId="820" priority="101" operator="equal">
      <formula>"Baja"</formula>
    </cfRule>
    <cfRule type="cellIs" dxfId="819" priority="102" operator="equal">
      <formula>"Muy Baja"</formula>
    </cfRule>
  </conditionalFormatting>
  <conditionalFormatting sqref="AE74">
    <cfRule type="cellIs" dxfId="818" priority="69" operator="equal">
      <formula>"Muy Alta"</formula>
    </cfRule>
    <cfRule type="cellIs" dxfId="817" priority="70" operator="equal">
      <formula>"Alta"</formula>
    </cfRule>
    <cfRule type="cellIs" dxfId="816" priority="71" operator="equal">
      <formula>"Media"</formula>
    </cfRule>
    <cfRule type="cellIs" dxfId="815" priority="72" operator="equal">
      <formula>"Baja"</formula>
    </cfRule>
    <cfRule type="cellIs" dxfId="814" priority="73" operator="equal">
      <formula>"Muy Baja"</formula>
    </cfRule>
  </conditionalFormatting>
  <conditionalFormatting sqref="AE81">
    <cfRule type="cellIs" dxfId="813" priority="40" operator="equal">
      <formula>"Muy Alta"</formula>
    </cfRule>
    <cfRule type="cellIs" dxfId="812" priority="41" operator="equal">
      <formula>"Alta"</formula>
    </cfRule>
    <cfRule type="cellIs" dxfId="811" priority="42" operator="equal">
      <formula>"Media"</formula>
    </cfRule>
    <cfRule type="cellIs" dxfId="810" priority="43" operator="equal">
      <formula>"Baja"</formula>
    </cfRule>
    <cfRule type="cellIs" dxfId="809" priority="44" operator="equal">
      <formula>"Muy Baja"</formula>
    </cfRule>
  </conditionalFormatting>
  <conditionalFormatting sqref="AE88">
    <cfRule type="cellIs" dxfId="808" priority="20" operator="equal">
      <formula>"Muy Alta"</formula>
    </cfRule>
    <cfRule type="cellIs" dxfId="807" priority="21" operator="equal">
      <formula>"Alta"</formula>
    </cfRule>
    <cfRule type="cellIs" dxfId="806" priority="22" operator="equal">
      <formula>"Media"</formula>
    </cfRule>
    <cfRule type="cellIs" dxfId="805" priority="23" operator="equal">
      <formula>"Baja"</formula>
    </cfRule>
    <cfRule type="cellIs" dxfId="804" priority="24" operator="equal">
      <formula>"Muy Baja"</formula>
    </cfRule>
  </conditionalFormatting>
  <conditionalFormatting sqref="AG11">
    <cfRule type="cellIs" dxfId="803" priority="325" operator="equal">
      <formula>"Catastrófico"</formula>
    </cfRule>
    <cfRule type="cellIs" dxfId="802" priority="326" operator="equal">
      <formula>"Mayor"</formula>
    </cfRule>
    <cfRule type="cellIs" dxfId="801" priority="327" operator="equal">
      <formula>"Moderado"</formula>
    </cfRule>
    <cfRule type="cellIs" dxfId="800" priority="328" operator="equal">
      <formula>"Menor"</formula>
    </cfRule>
    <cfRule type="cellIs" dxfId="799" priority="329" operator="equal">
      <formula>"Leve"</formula>
    </cfRule>
  </conditionalFormatting>
  <conditionalFormatting sqref="AG18">
    <cfRule type="cellIs" dxfId="798" priority="296" operator="equal">
      <formula>"Catastrófico"</formula>
    </cfRule>
    <cfRule type="cellIs" dxfId="797" priority="297" operator="equal">
      <formula>"Mayor"</formula>
    </cfRule>
    <cfRule type="cellIs" dxfId="796" priority="298" operator="equal">
      <formula>"Moderado"</formula>
    </cfRule>
    <cfRule type="cellIs" dxfId="795" priority="299" operator="equal">
      <formula>"Menor"</formula>
    </cfRule>
    <cfRule type="cellIs" dxfId="794" priority="300" operator="equal">
      <formula>"Leve"</formula>
    </cfRule>
  </conditionalFormatting>
  <conditionalFormatting sqref="AG25">
    <cfRule type="cellIs" dxfId="793" priority="267" operator="equal">
      <formula>"Catastrófico"</formula>
    </cfRule>
    <cfRule type="cellIs" dxfId="792" priority="268" operator="equal">
      <formula>"Mayor"</formula>
    </cfRule>
    <cfRule type="cellIs" dxfId="791" priority="269" operator="equal">
      <formula>"Moderado"</formula>
    </cfRule>
    <cfRule type="cellIs" dxfId="790" priority="270" operator="equal">
      <formula>"Menor"</formula>
    </cfRule>
    <cfRule type="cellIs" dxfId="789" priority="271" operator="equal">
      <formula>"Leve"</formula>
    </cfRule>
  </conditionalFormatting>
  <conditionalFormatting sqref="AG32">
    <cfRule type="cellIs" dxfId="788" priority="238" operator="equal">
      <formula>"Catastrófico"</formula>
    </cfRule>
    <cfRule type="cellIs" dxfId="787" priority="239" operator="equal">
      <formula>"Mayor"</formula>
    </cfRule>
    <cfRule type="cellIs" dxfId="786" priority="240" operator="equal">
      <formula>"Moderado"</formula>
    </cfRule>
    <cfRule type="cellIs" dxfId="785" priority="241" operator="equal">
      <formula>"Menor"</formula>
    </cfRule>
    <cfRule type="cellIs" dxfId="784" priority="242" operator="equal">
      <formula>"Leve"</formula>
    </cfRule>
  </conditionalFormatting>
  <conditionalFormatting sqref="AG39">
    <cfRule type="cellIs" dxfId="783" priority="209" operator="equal">
      <formula>"Catastrófico"</formula>
    </cfRule>
    <cfRule type="cellIs" dxfId="782" priority="210" operator="equal">
      <formula>"Mayor"</formula>
    </cfRule>
    <cfRule type="cellIs" dxfId="781" priority="211" operator="equal">
      <formula>"Moderado"</formula>
    </cfRule>
    <cfRule type="cellIs" dxfId="780" priority="212" operator="equal">
      <formula>"Menor"</formula>
    </cfRule>
    <cfRule type="cellIs" dxfId="779" priority="213" operator="equal">
      <formula>"Leve"</formula>
    </cfRule>
  </conditionalFormatting>
  <conditionalFormatting sqref="AG46">
    <cfRule type="cellIs" dxfId="778" priority="180" operator="equal">
      <formula>"Catastrófico"</formula>
    </cfRule>
    <cfRule type="cellIs" dxfId="777" priority="181" operator="equal">
      <formula>"Mayor"</formula>
    </cfRule>
    <cfRule type="cellIs" dxfId="776" priority="182" operator="equal">
      <formula>"Moderado"</formula>
    </cfRule>
    <cfRule type="cellIs" dxfId="775" priority="183" operator="equal">
      <formula>"Menor"</formula>
    </cfRule>
    <cfRule type="cellIs" dxfId="774" priority="184" operator="equal">
      <formula>"Leve"</formula>
    </cfRule>
  </conditionalFormatting>
  <conditionalFormatting sqref="AG53">
    <cfRule type="cellIs" dxfId="773" priority="151" operator="equal">
      <formula>"Catastrófico"</formula>
    </cfRule>
    <cfRule type="cellIs" dxfId="772" priority="152" operator="equal">
      <formula>"Mayor"</formula>
    </cfRule>
    <cfRule type="cellIs" dxfId="771" priority="153" operator="equal">
      <formula>"Moderado"</formula>
    </cfRule>
    <cfRule type="cellIs" dxfId="770" priority="154" operator="equal">
      <formula>"Menor"</formula>
    </cfRule>
    <cfRule type="cellIs" dxfId="769" priority="155" operator="equal">
      <formula>"Leve"</formula>
    </cfRule>
  </conditionalFormatting>
  <conditionalFormatting sqref="AG60">
    <cfRule type="cellIs" dxfId="768" priority="122" operator="equal">
      <formula>"Catastrófico"</formula>
    </cfRule>
    <cfRule type="cellIs" dxfId="767" priority="123" operator="equal">
      <formula>"Mayor"</formula>
    </cfRule>
    <cfRule type="cellIs" dxfId="766" priority="124" operator="equal">
      <formula>"Moderado"</formula>
    </cfRule>
    <cfRule type="cellIs" dxfId="765" priority="125" operator="equal">
      <formula>"Menor"</formula>
    </cfRule>
    <cfRule type="cellIs" dxfId="764" priority="126" operator="equal">
      <formula>"Leve"</formula>
    </cfRule>
  </conditionalFormatting>
  <conditionalFormatting sqref="AG67">
    <cfRule type="cellIs" dxfId="763" priority="93" operator="equal">
      <formula>"Catastrófico"</formula>
    </cfRule>
    <cfRule type="cellIs" dxfId="762" priority="94" operator="equal">
      <formula>"Mayor"</formula>
    </cfRule>
    <cfRule type="cellIs" dxfId="761" priority="95" operator="equal">
      <formula>"Moderado"</formula>
    </cfRule>
    <cfRule type="cellIs" dxfId="760" priority="96" operator="equal">
      <formula>"Menor"</formula>
    </cfRule>
    <cfRule type="cellIs" dxfId="759" priority="97" operator="equal">
      <formula>"Leve"</formula>
    </cfRule>
  </conditionalFormatting>
  <conditionalFormatting sqref="AG74">
    <cfRule type="cellIs" dxfId="758" priority="64" operator="equal">
      <formula>"Catastrófico"</formula>
    </cfRule>
    <cfRule type="cellIs" dxfId="757" priority="65" operator="equal">
      <formula>"Mayor"</formula>
    </cfRule>
    <cfRule type="cellIs" dxfId="756" priority="66" operator="equal">
      <formula>"Moderado"</formula>
    </cfRule>
    <cfRule type="cellIs" dxfId="755" priority="67" operator="equal">
      <formula>"Menor"</formula>
    </cfRule>
    <cfRule type="cellIs" dxfId="754" priority="68" operator="equal">
      <formula>"Leve"</formula>
    </cfRule>
  </conditionalFormatting>
  <conditionalFormatting sqref="AG81">
    <cfRule type="cellIs" dxfId="753" priority="6" operator="equal">
      <formula>"Catastrófico"</formula>
    </cfRule>
    <cfRule type="cellIs" dxfId="752" priority="7" operator="equal">
      <formula>"Mayor"</formula>
    </cfRule>
    <cfRule type="cellIs" dxfId="751" priority="8" operator="equal">
      <formula>"Moderado"</formula>
    </cfRule>
    <cfRule type="cellIs" dxfId="750" priority="9" operator="equal">
      <formula>"Menor"</formula>
    </cfRule>
    <cfRule type="cellIs" dxfId="749" priority="10" operator="equal">
      <formula>"Leve"</formula>
    </cfRule>
  </conditionalFormatting>
  <conditionalFormatting sqref="AG88">
    <cfRule type="cellIs" dxfId="748" priority="1" operator="equal">
      <formula>"Catastrófico"</formula>
    </cfRule>
    <cfRule type="cellIs" dxfId="747" priority="2" operator="equal">
      <formula>"Mayor"</formula>
    </cfRule>
    <cfRule type="cellIs" dxfId="746" priority="3" operator="equal">
      <formula>"Moderado"</formula>
    </cfRule>
    <cfRule type="cellIs" dxfId="745" priority="4" operator="equal">
      <formula>"Menor"</formula>
    </cfRule>
    <cfRule type="cellIs" dxfId="744" priority="5" operator="equal">
      <formula>"Leve"</formula>
    </cfRule>
  </conditionalFormatting>
  <conditionalFormatting sqref="AI11">
    <cfRule type="cellIs" dxfId="743" priority="321" operator="equal">
      <formula>"Extremo"</formula>
    </cfRule>
    <cfRule type="cellIs" dxfId="742" priority="322" operator="equal">
      <formula>"Alto"</formula>
    </cfRule>
    <cfRule type="cellIs" dxfId="741" priority="323" operator="equal">
      <formula>"Moderado"</formula>
    </cfRule>
    <cfRule type="cellIs" dxfId="740" priority="324" operator="equal">
      <formula>"Bajo"</formula>
    </cfRule>
  </conditionalFormatting>
  <conditionalFormatting sqref="AI18">
    <cfRule type="cellIs" dxfId="739" priority="292" operator="equal">
      <formula>"Extremo"</formula>
    </cfRule>
    <cfRule type="cellIs" dxfId="738" priority="293" operator="equal">
      <formula>"Alto"</formula>
    </cfRule>
    <cfRule type="cellIs" dxfId="737" priority="294" operator="equal">
      <formula>"Moderado"</formula>
    </cfRule>
    <cfRule type="cellIs" dxfId="736" priority="295" operator="equal">
      <formula>"Bajo"</formula>
    </cfRule>
  </conditionalFormatting>
  <conditionalFormatting sqref="AI25">
    <cfRule type="cellIs" dxfId="735" priority="263" operator="equal">
      <formula>"Extremo"</formula>
    </cfRule>
    <cfRule type="cellIs" dxfId="734" priority="264" operator="equal">
      <formula>"Alto"</formula>
    </cfRule>
    <cfRule type="cellIs" dxfId="733" priority="265" operator="equal">
      <formula>"Moderado"</formula>
    </cfRule>
    <cfRule type="cellIs" dxfId="732" priority="266" operator="equal">
      <formula>"Bajo"</formula>
    </cfRule>
  </conditionalFormatting>
  <conditionalFormatting sqref="AI32">
    <cfRule type="cellIs" dxfId="731" priority="234" operator="equal">
      <formula>"Extremo"</formula>
    </cfRule>
    <cfRule type="cellIs" dxfId="730" priority="235" operator="equal">
      <formula>"Alto"</formula>
    </cfRule>
    <cfRule type="cellIs" dxfId="729" priority="236" operator="equal">
      <formula>"Moderado"</formula>
    </cfRule>
    <cfRule type="cellIs" dxfId="728" priority="237" operator="equal">
      <formula>"Bajo"</formula>
    </cfRule>
  </conditionalFormatting>
  <conditionalFormatting sqref="AI39">
    <cfRule type="cellIs" dxfId="727" priority="205" operator="equal">
      <formula>"Extremo"</formula>
    </cfRule>
    <cfRule type="cellIs" dxfId="726" priority="206" operator="equal">
      <formula>"Alto"</formula>
    </cfRule>
    <cfRule type="cellIs" dxfId="725" priority="207" operator="equal">
      <formula>"Moderado"</formula>
    </cfRule>
    <cfRule type="cellIs" dxfId="724" priority="208" operator="equal">
      <formula>"Bajo"</formula>
    </cfRule>
  </conditionalFormatting>
  <conditionalFormatting sqref="AI46">
    <cfRule type="cellIs" dxfId="723" priority="176" operator="equal">
      <formula>"Extremo"</formula>
    </cfRule>
    <cfRule type="cellIs" dxfId="722" priority="177" operator="equal">
      <formula>"Alto"</formula>
    </cfRule>
    <cfRule type="cellIs" dxfId="721" priority="178" operator="equal">
      <formula>"Moderado"</formula>
    </cfRule>
    <cfRule type="cellIs" dxfId="720" priority="179" operator="equal">
      <formula>"Bajo"</formula>
    </cfRule>
  </conditionalFormatting>
  <conditionalFormatting sqref="AI53">
    <cfRule type="cellIs" dxfId="719" priority="147" operator="equal">
      <formula>"Extremo"</formula>
    </cfRule>
    <cfRule type="cellIs" dxfId="718" priority="148" operator="equal">
      <formula>"Alto"</formula>
    </cfRule>
    <cfRule type="cellIs" dxfId="717" priority="149" operator="equal">
      <formula>"Moderado"</formula>
    </cfRule>
    <cfRule type="cellIs" dxfId="716" priority="150" operator="equal">
      <formula>"Bajo"</formula>
    </cfRule>
  </conditionalFormatting>
  <conditionalFormatting sqref="AI60">
    <cfRule type="cellIs" dxfId="715" priority="118" operator="equal">
      <formula>"Extremo"</formula>
    </cfRule>
    <cfRule type="cellIs" dxfId="714" priority="119" operator="equal">
      <formula>"Alto"</formula>
    </cfRule>
    <cfRule type="cellIs" dxfId="713" priority="120" operator="equal">
      <formula>"Moderado"</formula>
    </cfRule>
    <cfRule type="cellIs" dxfId="712" priority="121" operator="equal">
      <formula>"Bajo"</formula>
    </cfRule>
  </conditionalFormatting>
  <conditionalFormatting sqref="AI67">
    <cfRule type="cellIs" dxfId="711" priority="89" operator="equal">
      <formula>"Extremo"</formula>
    </cfRule>
    <cfRule type="cellIs" dxfId="710" priority="90" operator="equal">
      <formula>"Alto"</formula>
    </cfRule>
    <cfRule type="cellIs" dxfId="709" priority="91" operator="equal">
      <formula>"Moderado"</formula>
    </cfRule>
    <cfRule type="cellIs" dxfId="708" priority="92" operator="equal">
      <formula>"Bajo"</formula>
    </cfRule>
  </conditionalFormatting>
  <conditionalFormatting sqref="AI74">
    <cfRule type="cellIs" dxfId="707" priority="60" operator="equal">
      <formula>"Extremo"</formula>
    </cfRule>
    <cfRule type="cellIs" dxfId="706" priority="61" operator="equal">
      <formula>"Alto"</formula>
    </cfRule>
    <cfRule type="cellIs" dxfId="705" priority="62" operator="equal">
      <formula>"Moderado"</formula>
    </cfRule>
    <cfRule type="cellIs" dxfId="704" priority="63" operator="equal">
      <formula>"Bajo"</formula>
    </cfRule>
  </conditionalFormatting>
  <conditionalFormatting sqref="AI81">
    <cfRule type="cellIs" dxfId="703" priority="15" operator="equal">
      <formula>"Extremo"</formula>
    </cfRule>
    <cfRule type="cellIs" dxfId="702" priority="16" operator="equal">
      <formula>"Alto"</formula>
    </cfRule>
    <cfRule type="cellIs" dxfId="701" priority="17" operator="equal">
      <formula>"Moderado"</formula>
    </cfRule>
    <cfRule type="cellIs" dxfId="700" priority="18" operator="equal">
      <formula>"Bajo"</formula>
    </cfRule>
  </conditionalFormatting>
  <conditionalFormatting sqref="AI88">
    <cfRule type="cellIs" dxfId="699" priority="11" operator="equal">
      <formula>"Extremo"</formula>
    </cfRule>
    <cfRule type="cellIs" dxfId="698" priority="12" operator="equal">
      <formula>"Alto"</formula>
    </cfRule>
    <cfRule type="cellIs" dxfId="697" priority="13" operator="equal">
      <formula>"Moderado"</formula>
    </cfRule>
    <cfRule type="cellIs" dxfId="69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ENERO\[OK Reclutamiento Riesgos 12 Dic.xlsx]Opciones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ENERO\[OK Reclutamiento Riesgos 12 Dic.xlsx]Tabla Impacto'!#REF!</xm:f>
          </x14:formula1>
          <xm:sqref>M11:M94</xm:sqref>
        </x14:dataValidation>
        <x14:dataValidation type="list" allowBlank="1" showInputMessage="1" showErrorMessage="1">
          <x14:formula1>
            <xm:f>'D:\BACK UP 2026\RIESGOS DE INTEGRIDAD - 2026\MATRIZ ENVIÓ CEDE5 - ENERO\[OK Reclutamiento Riesgos 12 Dic.xlsx]Tabla Valoración controles'!#REF!</xm:f>
          </x14:formula1>
          <xm:sqref>X11:Y94 AA11:AC94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N94"/>
  <sheetViews>
    <sheetView zoomScale="70" zoomScaleNormal="70" workbookViewId="0">
      <selection activeCell="H25" sqref="H25:H31"/>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5.42578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144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16</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4.25" customHeight="1" thickBot="1">
      <c r="A7" s="262" t="s">
        <v>17</v>
      </c>
      <c r="B7" s="263"/>
      <c r="C7" s="263"/>
      <c r="D7" s="264"/>
      <c r="E7" s="265"/>
      <c r="F7" s="266" t="s">
        <v>481</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26.2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480</v>
      </c>
      <c r="C11" s="220" t="s">
        <v>75</v>
      </c>
      <c r="D11" s="220" t="s">
        <v>322</v>
      </c>
      <c r="E11" s="229" t="s">
        <v>379</v>
      </c>
      <c r="F11" s="229" t="s">
        <v>482</v>
      </c>
      <c r="G11" s="229" t="s">
        <v>483</v>
      </c>
      <c r="H11" s="302" t="s">
        <v>484</v>
      </c>
      <c r="I11" s="232" t="s">
        <v>324</v>
      </c>
      <c r="J11" s="218">
        <v>18864</v>
      </c>
      <c r="K11" s="309" t="s">
        <v>394</v>
      </c>
      <c r="L11" s="305">
        <v>1</v>
      </c>
      <c r="M11" s="307" t="s">
        <v>326</v>
      </c>
      <c r="N11" s="303" t="str">
        <f>IF(NOT(ISERROR(MATCH(M11,'[4]Tabla Impacto'!$B$222:$B$224,0))),'[4]Tabla Impacto'!$F$224,M11)</f>
        <v xml:space="preserve">     Entre 100 y 500 SMLMV </v>
      </c>
      <c r="O11" s="309" t="s">
        <v>327</v>
      </c>
      <c r="P11" s="305">
        <v>0.8</v>
      </c>
      <c r="Q11" s="311" t="s">
        <v>328</v>
      </c>
      <c r="R11" s="13" t="s">
        <v>94</v>
      </c>
      <c r="S11" s="34" t="s">
        <v>165</v>
      </c>
      <c r="T11" s="34" t="s">
        <v>485</v>
      </c>
      <c r="U11" s="34" t="s">
        <v>1659</v>
      </c>
      <c r="V11" s="35" t="s">
        <v>1660</v>
      </c>
      <c r="W11" s="36" t="s">
        <v>329</v>
      </c>
      <c r="X11" s="37" t="s">
        <v>53</v>
      </c>
      <c r="Y11" s="37" t="s">
        <v>54</v>
      </c>
      <c r="Z11" s="38" t="s">
        <v>330</v>
      </c>
      <c r="AA11" s="39" t="s">
        <v>55</v>
      </c>
      <c r="AB11" s="39" t="s">
        <v>56</v>
      </c>
      <c r="AC11" s="39" t="s">
        <v>57</v>
      </c>
      <c r="AD11" s="40">
        <v>0.6</v>
      </c>
      <c r="AE11" s="313" t="s">
        <v>331</v>
      </c>
      <c r="AF11" s="41">
        <v>0.6</v>
      </c>
      <c r="AG11" s="313" t="s">
        <v>327</v>
      </c>
      <c r="AH11" s="41">
        <v>0.8</v>
      </c>
      <c r="AI11" s="225" t="s">
        <v>328</v>
      </c>
      <c r="AJ11" s="227" t="s">
        <v>58</v>
      </c>
      <c r="AK11" s="6"/>
      <c r="AL11" s="13" t="s">
        <v>177</v>
      </c>
      <c r="AM11" s="16" t="s">
        <v>486</v>
      </c>
      <c r="AN11" s="16" t="s">
        <v>168</v>
      </c>
      <c r="AO11" s="218" t="s">
        <v>59</v>
      </c>
      <c r="AP11" s="332"/>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3" t="s">
        <v>96</v>
      </c>
      <c r="S12" s="45" t="s">
        <v>165</v>
      </c>
      <c r="T12" s="45" t="s">
        <v>487</v>
      </c>
      <c r="U12" s="45" t="s">
        <v>488</v>
      </c>
      <c r="V12" s="46" t="s">
        <v>489</v>
      </c>
      <c r="W12" s="47" t="s">
        <v>329</v>
      </c>
      <c r="X12" s="37" t="s">
        <v>53</v>
      </c>
      <c r="Y12" s="37" t="s">
        <v>54</v>
      </c>
      <c r="Z12" s="48" t="s">
        <v>330</v>
      </c>
      <c r="AA12" s="37" t="s">
        <v>55</v>
      </c>
      <c r="AB12" s="37" t="s">
        <v>56</v>
      </c>
      <c r="AC12" s="37" t="s">
        <v>57</v>
      </c>
      <c r="AD12" s="49">
        <v>0.36</v>
      </c>
      <c r="AE12" s="224"/>
      <c r="AF12" s="50">
        <v>0.36</v>
      </c>
      <c r="AG12" s="224"/>
      <c r="AH12" s="50">
        <v>0.8</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3" t="s">
        <v>98</v>
      </c>
      <c r="S13" s="45" t="s">
        <v>490</v>
      </c>
      <c r="T13" s="45" t="s">
        <v>491</v>
      </c>
      <c r="U13" s="45" t="s">
        <v>492</v>
      </c>
      <c r="V13" s="46" t="s">
        <v>493</v>
      </c>
      <c r="W13" s="47" t="s">
        <v>329</v>
      </c>
      <c r="X13" s="37" t="s">
        <v>53</v>
      </c>
      <c r="Y13" s="37" t="s">
        <v>54</v>
      </c>
      <c r="Z13" s="48" t="s">
        <v>330</v>
      </c>
      <c r="AA13" s="37" t="s">
        <v>55</v>
      </c>
      <c r="AB13" s="37" t="s">
        <v>56</v>
      </c>
      <c r="AC13" s="37" t="s">
        <v>57</v>
      </c>
      <c r="AD13" s="49">
        <v>0.216</v>
      </c>
      <c r="AE13" s="224"/>
      <c r="AF13" s="50">
        <v>0.216</v>
      </c>
      <c r="AG13" s="224"/>
      <c r="AH13" s="50">
        <v>0.8</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 t="s">
        <v>99</v>
      </c>
      <c r="S14" s="45" t="s">
        <v>166</v>
      </c>
      <c r="T14" s="45" t="s">
        <v>494</v>
      </c>
      <c r="U14" s="45" t="s">
        <v>495</v>
      </c>
      <c r="V14" s="46" t="s">
        <v>496</v>
      </c>
      <c r="W14" s="47" t="s">
        <v>329</v>
      </c>
      <c r="X14" s="37" t="s">
        <v>53</v>
      </c>
      <c r="Y14" s="37" t="s">
        <v>54</v>
      </c>
      <c r="Z14" s="48" t="s">
        <v>330</v>
      </c>
      <c r="AA14" s="37" t="s">
        <v>85</v>
      </c>
      <c r="AB14" s="37" t="s">
        <v>56</v>
      </c>
      <c r="AC14" s="37" t="s">
        <v>57</v>
      </c>
      <c r="AD14" s="49">
        <v>0.12959999999999999</v>
      </c>
      <c r="AE14" s="224"/>
      <c r="AF14" s="50">
        <v>0.12959999999999999</v>
      </c>
      <c r="AG14" s="224"/>
      <c r="AH14" s="50">
        <v>0.8</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
      <c r="S15" s="45"/>
      <c r="T15" s="45"/>
      <c r="U15" s="45"/>
      <c r="V15" s="46" t="s">
        <v>332</v>
      </c>
      <c r="W15" s="47" t="s">
        <v>333</v>
      </c>
      <c r="X15" s="37"/>
      <c r="Y15" s="37"/>
      <c r="Z15" s="48" t="s">
        <v>333</v>
      </c>
      <c r="AA15" s="37"/>
      <c r="AB15" s="37"/>
      <c r="AC15" s="37"/>
      <c r="AD15" s="49" t="s">
        <v>333</v>
      </c>
      <c r="AE15" s="224"/>
      <c r="AF15" s="50" t="s">
        <v>333</v>
      </c>
      <c r="AG15" s="224"/>
      <c r="AH15" s="50" t="s">
        <v>333</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
      <c r="S16" s="52"/>
      <c r="T16" s="52"/>
      <c r="U16" s="52"/>
      <c r="V16" s="46" t="s">
        <v>332</v>
      </c>
      <c r="W16" s="47" t="s">
        <v>333</v>
      </c>
      <c r="X16" s="37"/>
      <c r="Y16" s="37"/>
      <c r="Z16" s="48" t="s">
        <v>333</v>
      </c>
      <c r="AA16" s="37"/>
      <c r="AB16" s="37"/>
      <c r="AC16" s="37"/>
      <c r="AD16" s="49" t="s">
        <v>333</v>
      </c>
      <c r="AE16" s="224"/>
      <c r="AF16" s="50" t="s">
        <v>333</v>
      </c>
      <c r="AG16" s="224"/>
      <c r="AH16" s="50" t="s">
        <v>333</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
        <v>332</v>
      </c>
      <c r="W17" s="47" t="s">
        <v>333</v>
      </c>
      <c r="X17" s="37"/>
      <c r="Y17" s="37"/>
      <c r="Z17" s="48" t="s">
        <v>333</v>
      </c>
      <c r="AA17" s="37"/>
      <c r="AB17" s="37"/>
      <c r="AC17" s="37"/>
      <c r="AD17" s="49" t="s">
        <v>333</v>
      </c>
      <c r="AE17" s="224"/>
      <c r="AF17" s="50" t="s">
        <v>333</v>
      </c>
      <c r="AG17" s="224"/>
      <c r="AH17" s="50" t="s">
        <v>333</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497</v>
      </c>
      <c r="E18" s="229" t="s">
        <v>498</v>
      </c>
      <c r="F18" s="230" t="s">
        <v>499</v>
      </c>
      <c r="G18" s="230" t="s">
        <v>500</v>
      </c>
      <c r="H18" s="231" t="s">
        <v>501</v>
      </c>
      <c r="I18" s="232" t="s">
        <v>497</v>
      </c>
      <c r="J18" s="218">
        <v>146</v>
      </c>
      <c r="K18" s="310" t="s">
        <v>325</v>
      </c>
      <c r="L18" s="306">
        <v>0.6</v>
      </c>
      <c r="M18" s="314" t="s">
        <v>326</v>
      </c>
      <c r="N18" s="304" t="str">
        <f>IF(NOT(ISERROR(MATCH(M18,'[4]Tabla Impacto'!$B$222:$B$224,0))),'[4]Tabla Impacto'!$F$224,M18)</f>
        <v xml:space="preserve">     Entre 100 y 500 SMLMV </v>
      </c>
      <c r="O18" s="310" t="s">
        <v>327</v>
      </c>
      <c r="P18" s="306">
        <v>0.8</v>
      </c>
      <c r="Q18" s="312" t="s">
        <v>328</v>
      </c>
      <c r="R18" s="14" t="s">
        <v>94</v>
      </c>
      <c r="S18" s="45" t="s">
        <v>502</v>
      </c>
      <c r="T18" s="45" t="s">
        <v>503</v>
      </c>
      <c r="U18" s="45" t="s">
        <v>504</v>
      </c>
      <c r="V18" s="46" t="s">
        <v>505</v>
      </c>
      <c r="W18" s="47" t="s">
        <v>329</v>
      </c>
      <c r="X18" s="37" t="s">
        <v>53</v>
      </c>
      <c r="Y18" s="37" t="s">
        <v>54</v>
      </c>
      <c r="Z18" s="48" t="s">
        <v>330</v>
      </c>
      <c r="AA18" s="37" t="s">
        <v>55</v>
      </c>
      <c r="AB18" s="37" t="s">
        <v>56</v>
      </c>
      <c r="AC18" s="37" t="s">
        <v>57</v>
      </c>
      <c r="AD18" s="49">
        <v>0.36</v>
      </c>
      <c r="AE18" s="224" t="s">
        <v>331</v>
      </c>
      <c r="AF18" s="48">
        <v>0.36</v>
      </c>
      <c r="AG18" s="224" t="s">
        <v>327</v>
      </c>
      <c r="AH18" s="50">
        <v>0.8</v>
      </c>
      <c r="AI18" s="226" t="s">
        <v>328</v>
      </c>
      <c r="AJ18" s="228" t="s">
        <v>58</v>
      </c>
      <c r="AK18" s="7"/>
      <c r="AL18" s="14" t="s">
        <v>177</v>
      </c>
      <c r="AM18" s="12" t="s">
        <v>506</v>
      </c>
      <c r="AN18" s="12" t="s">
        <v>507</v>
      </c>
      <c r="AO18" s="219" t="s">
        <v>59</v>
      </c>
      <c r="AP18" s="332"/>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 t="s">
        <v>96</v>
      </c>
      <c r="S19" s="45" t="s">
        <v>166</v>
      </c>
      <c r="T19" s="45" t="s">
        <v>508</v>
      </c>
      <c r="U19" s="45" t="s">
        <v>509</v>
      </c>
      <c r="V19" s="46" t="s">
        <v>510</v>
      </c>
      <c r="W19" s="47" t="s">
        <v>329</v>
      </c>
      <c r="X19" s="37" t="s">
        <v>73</v>
      </c>
      <c r="Y19" s="37" t="s">
        <v>54</v>
      </c>
      <c r="Z19" s="48" t="s">
        <v>336</v>
      </c>
      <c r="AA19" s="37" t="s">
        <v>55</v>
      </c>
      <c r="AB19" s="37" t="s">
        <v>56</v>
      </c>
      <c r="AC19" s="37" t="s">
        <v>57</v>
      </c>
      <c r="AD19" s="49">
        <v>0.252</v>
      </c>
      <c r="AE19" s="224"/>
      <c r="AF19" s="48">
        <v>0.252</v>
      </c>
      <c r="AG19" s="224"/>
      <c r="AH19" s="50">
        <v>0.8</v>
      </c>
      <c r="AI19" s="226"/>
      <c r="AJ19" s="228"/>
      <c r="AK19" s="7"/>
      <c r="AL19" s="14"/>
      <c r="AM19" s="45"/>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 t="s">
        <v>98</v>
      </c>
      <c r="S20" s="45" t="s">
        <v>502</v>
      </c>
      <c r="T20" s="45" t="s">
        <v>511</v>
      </c>
      <c r="U20" s="45" t="s">
        <v>1661</v>
      </c>
      <c r="V20" s="46" t="s">
        <v>1662</v>
      </c>
      <c r="W20" s="47" t="s">
        <v>329</v>
      </c>
      <c r="X20" s="37" t="s">
        <v>73</v>
      </c>
      <c r="Y20" s="37" t="s">
        <v>54</v>
      </c>
      <c r="Z20" s="48" t="s">
        <v>336</v>
      </c>
      <c r="AA20" s="37" t="s">
        <v>55</v>
      </c>
      <c r="AB20" s="37" t="s">
        <v>56</v>
      </c>
      <c r="AC20" s="37" t="s">
        <v>57</v>
      </c>
      <c r="AD20" s="49">
        <v>0.1764</v>
      </c>
      <c r="AE20" s="224"/>
      <c r="AF20" s="48">
        <v>0.1764</v>
      </c>
      <c r="AG20" s="224"/>
      <c r="AH20" s="50">
        <v>0.8</v>
      </c>
      <c r="AI20" s="226"/>
      <c r="AJ20" s="228"/>
      <c r="AK20" s="7"/>
      <c r="AL20" s="14"/>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c r="S21" s="45"/>
      <c r="T21" s="45"/>
      <c r="U21" s="45"/>
      <c r="V21" s="46" t="s">
        <v>332</v>
      </c>
      <c r="W21" s="47" t="s">
        <v>333</v>
      </c>
      <c r="X21" s="37"/>
      <c r="Y21" s="37"/>
      <c r="Z21" s="48" t="s">
        <v>333</v>
      </c>
      <c r="AA21" s="37"/>
      <c r="AB21" s="37"/>
      <c r="AC21" s="37"/>
      <c r="AD21" s="49" t="s">
        <v>333</v>
      </c>
      <c r="AE21" s="224"/>
      <c r="AF21" s="48" t="s">
        <v>333</v>
      </c>
      <c r="AG21" s="224"/>
      <c r="AH21" s="50" t="s">
        <v>333</v>
      </c>
      <c r="AI21" s="226"/>
      <c r="AJ21" s="228"/>
      <c r="AK21" s="7"/>
      <c r="AL21" s="14"/>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52"/>
      <c r="U22" s="52"/>
      <c r="V22" s="46" t="s">
        <v>332</v>
      </c>
      <c r="W22" s="47" t="s">
        <v>333</v>
      </c>
      <c r="X22" s="37"/>
      <c r="Y22" s="37"/>
      <c r="Z22" s="48" t="s">
        <v>333</v>
      </c>
      <c r="AA22" s="37"/>
      <c r="AB22" s="37"/>
      <c r="AC22" s="37"/>
      <c r="AD22" s="49" t="s">
        <v>333</v>
      </c>
      <c r="AE22" s="224"/>
      <c r="AF22" s="48" t="s">
        <v>333</v>
      </c>
      <c r="AG22" s="224"/>
      <c r="AH22" s="50" t="s">
        <v>333</v>
      </c>
      <c r="AI22" s="226"/>
      <c r="AJ22" s="228"/>
      <c r="AK22" s="7"/>
      <c r="AL22" s="14"/>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52"/>
      <c r="U23" s="52"/>
      <c r="V23" s="46" t="s">
        <v>332</v>
      </c>
      <c r="W23" s="47" t="s">
        <v>333</v>
      </c>
      <c r="X23" s="37"/>
      <c r="Y23" s="37"/>
      <c r="Z23" s="48" t="s">
        <v>333</v>
      </c>
      <c r="AA23" s="37"/>
      <c r="AB23" s="37"/>
      <c r="AC23" s="37"/>
      <c r="AD23" s="49" t="s">
        <v>333</v>
      </c>
      <c r="AE23" s="224"/>
      <c r="AF23" s="48" t="s">
        <v>333</v>
      </c>
      <c r="AG23" s="224"/>
      <c r="AH23" s="50" t="s">
        <v>333</v>
      </c>
      <c r="AI23" s="226"/>
      <c r="AJ23" s="228"/>
      <c r="AK23" s="7"/>
      <c r="AL23" s="14"/>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52"/>
      <c r="T24" s="52"/>
      <c r="U24" s="52"/>
      <c r="V24" s="46" t="s">
        <v>332</v>
      </c>
      <c r="W24" s="47" t="s">
        <v>333</v>
      </c>
      <c r="X24" s="37"/>
      <c r="Y24" s="37"/>
      <c r="Z24" s="48" t="s">
        <v>333</v>
      </c>
      <c r="AA24" s="37"/>
      <c r="AB24" s="37"/>
      <c r="AC24" s="37"/>
      <c r="AD24" s="49" t="s">
        <v>333</v>
      </c>
      <c r="AE24" s="224"/>
      <c r="AF24" s="48" t="s">
        <v>333</v>
      </c>
      <c r="AG24" s="224"/>
      <c r="AH24" s="50" t="s">
        <v>333</v>
      </c>
      <c r="AI24" s="226"/>
      <c r="AJ24" s="228"/>
      <c r="AK24" s="7"/>
      <c r="AL24" s="14"/>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75</v>
      </c>
      <c r="D25" s="220" t="s">
        <v>340</v>
      </c>
      <c r="E25" s="229" t="s">
        <v>379</v>
      </c>
      <c r="F25" s="230" t="s">
        <v>2049</v>
      </c>
      <c r="G25" s="230" t="s">
        <v>512</v>
      </c>
      <c r="H25" s="231" t="s">
        <v>513</v>
      </c>
      <c r="I25" s="232" t="s">
        <v>341</v>
      </c>
      <c r="J25" s="218">
        <v>18864</v>
      </c>
      <c r="K25" s="310" t="s">
        <v>394</v>
      </c>
      <c r="L25" s="306">
        <v>1</v>
      </c>
      <c r="M25" s="314" t="s">
        <v>326</v>
      </c>
      <c r="N25" s="304" t="str">
        <f>IF(NOT(ISERROR(MATCH(M25,'[4]Tabla Impacto'!$B$222:$B$224,0))),'[4]Tabla Impacto'!$F$224,M25)</f>
        <v xml:space="preserve">     Entre 100 y 500 SMLMV </v>
      </c>
      <c r="O25" s="310" t="s">
        <v>327</v>
      </c>
      <c r="P25" s="306">
        <v>0.8</v>
      </c>
      <c r="Q25" s="312" t="s">
        <v>328</v>
      </c>
      <c r="R25" s="14" t="s">
        <v>94</v>
      </c>
      <c r="S25" s="45" t="s">
        <v>166</v>
      </c>
      <c r="T25" s="45" t="s">
        <v>514</v>
      </c>
      <c r="U25" s="45" t="s">
        <v>515</v>
      </c>
      <c r="V25" s="46" t="s">
        <v>516</v>
      </c>
      <c r="W25" s="47" t="s">
        <v>329</v>
      </c>
      <c r="X25" s="37" t="s">
        <v>73</v>
      </c>
      <c r="Y25" s="37" t="s">
        <v>54</v>
      </c>
      <c r="Z25" s="48" t="s">
        <v>336</v>
      </c>
      <c r="AA25" s="37" t="s">
        <v>55</v>
      </c>
      <c r="AB25" s="37" t="s">
        <v>56</v>
      </c>
      <c r="AC25" s="37" t="s">
        <v>57</v>
      </c>
      <c r="AD25" s="49">
        <v>0.7</v>
      </c>
      <c r="AE25" s="224" t="s">
        <v>331</v>
      </c>
      <c r="AF25" s="48">
        <v>0.7</v>
      </c>
      <c r="AG25" s="224" t="s">
        <v>339</v>
      </c>
      <c r="AH25" s="50">
        <v>0.8</v>
      </c>
      <c r="AI25" s="226" t="s">
        <v>339</v>
      </c>
      <c r="AJ25" s="228" t="s">
        <v>58</v>
      </c>
      <c r="AK25" s="7"/>
      <c r="AL25" s="14" t="s">
        <v>177</v>
      </c>
      <c r="AM25" s="12" t="s">
        <v>1663</v>
      </c>
      <c r="AN25" s="12" t="s">
        <v>517</v>
      </c>
      <c r="AO25" s="219" t="s">
        <v>59</v>
      </c>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4" t="s">
        <v>96</v>
      </c>
      <c r="S26" s="45" t="s">
        <v>166</v>
      </c>
      <c r="T26" s="45" t="s">
        <v>518</v>
      </c>
      <c r="U26" s="45" t="s">
        <v>519</v>
      </c>
      <c r="V26" s="46" t="s">
        <v>520</v>
      </c>
      <c r="W26" s="47" t="s">
        <v>329</v>
      </c>
      <c r="X26" s="37" t="s">
        <v>73</v>
      </c>
      <c r="Y26" s="37" t="s">
        <v>54</v>
      </c>
      <c r="Z26" s="48" t="s">
        <v>336</v>
      </c>
      <c r="AA26" s="37" t="s">
        <v>55</v>
      </c>
      <c r="AB26" s="37" t="s">
        <v>56</v>
      </c>
      <c r="AC26" s="37" t="s">
        <v>57</v>
      </c>
      <c r="AD26" s="49">
        <v>0.49</v>
      </c>
      <c r="AE26" s="224"/>
      <c r="AF26" s="48">
        <v>0.49</v>
      </c>
      <c r="AG26" s="224"/>
      <c r="AH26" s="50">
        <v>0.8</v>
      </c>
      <c r="AI26" s="226"/>
      <c r="AJ26" s="228"/>
      <c r="AK26" s="7"/>
      <c r="AL26" s="14"/>
      <c r="AM26" s="45"/>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14" t="s">
        <v>98</v>
      </c>
      <c r="S27" s="45" t="s">
        <v>166</v>
      </c>
      <c r="T27" s="45" t="s">
        <v>521</v>
      </c>
      <c r="U27" s="45" t="s">
        <v>167</v>
      </c>
      <c r="V27" s="46" t="s">
        <v>522</v>
      </c>
      <c r="W27" s="47" t="s">
        <v>329</v>
      </c>
      <c r="X27" s="37" t="s">
        <v>73</v>
      </c>
      <c r="Y27" s="37" t="s">
        <v>54</v>
      </c>
      <c r="Z27" s="48" t="s">
        <v>336</v>
      </c>
      <c r="AA27" s="37" t="s">
        <v>55</v>
      </c>
      <c r="AB27" s="37" t="s">
        <v>56</v>
      </c>
      <c r="AC27" s="37" t="s">
        <v>57</v>
      </c>
      <c r="AD27" s="49">
        <v>0.34299999999999997</v>
      </c>
      <c r="AE27" s="224"/>
      <c r="AF27" s="48">
        <v>0.34299999999999997</v>
      </c>
      <c r="AG27" s="224"/>
      <c r="AH27" s="50">
        <v>0.8</v>
      </c>
      <c r="AI27" s="226"/>
      <c r="AJ27" s="228"/>
      <c r="AK27" s="7"/>
      <c r="AL27" s="14"/>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14" t="s">
        <v>99</v>
      </c>
      <c r="S28" s="45" t="s">
        <v>523</v>
      </c>
      <c r="T28" s="45" t="s">
        <v>524</v>
      </c>
      <c r="U28" s="45" t="s">
        <v>525</v>
      </c>
      <c r="V28" s="46" t="s">
        <v>526</v>
      </c>
      <c r="W28" s="47" t="s">
        <v>329</v>
      </c>
      <c r="X28" s="37" t="s">
        <v>73</v>
      </c>
      <c r="Y28" s="37" t="s">
        <v>54</v>
      </c>
      <c r="Z28" s="48" t="s">
        <v>336</v>
      </c>
      <c r="AA28" s="37" t="s">
        <v>55</v>
      </c>
      <c r="AB28" s="37" t="s">
        <v>56</v>
      </c>
      <c r="AC28" s="37" t="s">
        <v>57</v>
      </c>
      <c r="AD28" s="49">
        <v>0.24009999999999998</v>
      </c>
      <c r="AE28" s="224"/>
      <c r="AF28" s="48">
        <v>0.24009999999999998</v>
      </c>
      <c r="AG28" s="224"/>
      <c r="AH28" s="50">
        <v>0.8</v>
      </c>
      <c r="AI28" s="226"/>
      <c r="AJ28" s="228"/>
      <c r="AK28" s="7"/>
      <c r="AL28" s="14"/>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customHeight="1">
      <c r="A29" s="219"/>
      <c r="B29" s="221"/>
      <c r="C29" s="221"/>
      <c r="D29" s="221"/>
      <c r="E29" s="230"/>
      <c r="F29" s="230"/>
      <c r="G29" s="230"/>
      <c r="H29" s="231"/>
      <c r="I29" s="233"/>
      <c r="J29" s="219"/>
      <c r="K29" s="310"/>
      <c r="L29" s="306"/>
      <c r="M29" s="308"/>
      <c r="N29" s="304"/>
      <c r="O29" s="310"/>
      <c r="P29" s="306"/>
      <c r="Q29" s="312"/>
      <c r="R29" s="14" t="s">
        <v>131</v>
      </c>
      <c r="S29" s="45" t="s">
        <v>165</v>
      </c>
      <c r="T29" s="45" t="s">
        <v>527</v>
      </c>
      <c r="U29" s="45" t="s">
        <v>528</v>
      </c>
      <c r="V29" s="46" t="s">
        <v>529</v>
      </c>
      <c r="W29" s="47" t="s">
        <v>329</v>
      </c>
      <c r="X29" s="37" t="s">
        <v>53</v>
      </c>
      <c r="Y29" s="37" t="s">
        <v>54</v>
      </c>
      <c r="Z29" s="48" t="s">
        <v>330</v>
      </c>
      <c r="AA29" s="37" t="s">
        <v>55</v>
      </c>
      <c r="AB29" s="37" t="s">
        <v>56</v>
      </c>
      <c r="AC29" s="37" t="s">
        <v>57</v>
      </c>
      <c r="AD29" s="49">
        <v>0.14405999999999997</v>
      </c>
      <c r="AE29" s="224"/>
      <c r="AF29" s="48">
        <v>0.14405999999999997</v>
      </c>
      <c r="AG29" s="224"/>
      <c r="AH29" s="50">
        <v>0.8</v>
      </c>
      <c r="AI29" s="226"/>
      <c r="AJ29" s="228"/>
      <c r="AK29" s="7"/>
      <c r="AL29" s="14"/>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customHeight="1">
      <c r="A30" s="219"/>
      <c r="B30" s="221"/>
      <c r="C30" s="221"/>
      <c r="D30" s="221"/>
      <c r="E30" s="230"/>
      <c r="F30" s="230"/>
      <c r="G30" s="230"/>
      <c r="H30" s="231"/>
      <c r="I30" s="233"/>
      <c r="J30" s="219"/>
      <c r="K30" s="310"/>
      <c r="L30" s="306"/>
      <c r="M30" s="308"/>
      <c r="N30" s="304"/>
      <c r="O30" s="310"/>
      <c r="P30" s="306"/>
      <c r="Q30" s="312"/>
      <c r="R30" s="14" t="s">
        <v>160</v>
      </c>
      <c r="S30" s="45" t="s">
        <v>530</v>
      </c>
      <c r="T30" s="45" t="s">
        <v>531</v>
      </c>
      <c r="U30" s="45" t="s">
        <v>1664</v>
      </c>
      <c r="V30" s="46" t="s">
        <v>1665</v>
      </c>
      <c r="W30" s="47" t="s">
        <v>329</v>
      </c>
      <c r="X30" s="37" t="s">
        <v>73</v>
      </c>
      <c r="Y30" s="37" t="s">
        <v>54</v>
      </c>
      <c r="Z30" s="48" t="s">
        <v>336</v>
      </c>
      <c r="AA30" s="37" t="s">
        <v>55</v>
      </c>
      <c r="AB30" s="37" t="s">
        <v>56</v>
      </c>
      <c r="AC30" s="37" t="s">
        <v>57</v>
      </c>
      <c r="AD30" s="49">
        <v>0.10084199999999999</v>
      </c>
      <c r="AE30" s="224"/>
      <c r="AF30" s="48">
        <v>0.10084199999999999</v>
      </c>
      <c r="AG30" s="224"/>
      <c r="AH30" s="50">
        <v>0.8</v>
      </c>
      <c r="AI30" s="226"/>
      <c r="AJ30" s="228"/>
      <c r="AK30" s="7"/>
      <c r="AL30" s="14"/>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customHeight="1">
      <c r="A31" s="219"/>
      <c r="B31" s="221"/>
      <c r="C31" s="221"/>
      <c r="D31" s="221"/>
      <c r="E31" s="230"/>
      <c r="F31" s="230"/>
      <c r="G31" s="230"/>
      <c r="H31" s="231"/>
      <c r="I31" s="234"/>
      <c r="J31" s="219"/>
      <c r="K31" s="310"/>
      <c r="L31" s="306"/>
      <c r="M31" s="303"/>
      <c r="N31" s="304"/>
      <c r="O31" s="310"/>
      <c r="P31" s="306"/>
      <c r="Q31" s="312"/>
      <c r="R31" s="14" t="s">
        <v>161</v>
      </c>
      <c r="S31" s="45" t="s">
        <v>169</v>
      </c>
      <c r="T31" s="45" t="s">
        <v>532</v>
      </c>
      <c r="U31" s="45" t="s">
        <v>533</v>
      </c>
      <c r="V31" s="46" t="s">
        <v>534</v>
      </c>
      <c r="W31" s="47" t="s">
        <v>26</v>
      </c>
      <c r="X31" s="37" t="s">
        <v>100</v>
      </c>
      <c r="Y31" s="37" t="s">
        <v>54</v>
      </c>
      <c r="Z31" s="48" t="s">
        <v>342</v>
      </c>
      <c r="AA31" s="37" t="s">
        <v>55</v>
      </c>
      <c r="AB31" s="37" t="s">
        <v>56</v>
      </c>
      <c r="AC31" s="37" t="s">
        <v>57</v>
      </c>
      <c r="AD31" s="49">
        <v>0.10084199999999999</v>
      </c>
      <c r="AE31" s="224"/>
      <c r="AF31" s="48">
        <v>0.10084199999999999</v>
      </c>
      <c r="AG31" s="224"/>
      <c r="AH31" s="50">
        <v>0.60000000000000009</v>
      </c>
      <c r="AI31" s="226"/>
      <c r="AJ31" s="228"/>
      <c r="AK31" s="7"/>
      <c r="AL31" s="14"/>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
        <v>332</v>
      </c>
      <c r="I32" s="232"/>
      <c r="J32" s="218"/>
      <c r="K32" s="310" t="s">
        <v>333</v>
      </c>
      <c r="L32" s="306" t="s">
        <v>333</v>
      </c>
      <c r="M32" s="314"/>
      <c r="N32" s="304">
        <f>IF(NOT(ISERROR(MATCH(M32,'[4]Tabla Impacto'!$B$222:$B$224,0))),'[4]Tabla Impacto'!$F$224,M32)</f>
        <v>0</v>
      </c>
      <c r="O32" s="310" t="s">
        <v>333</v>
      </c>
      <c r="P32" s="306" t="s">
        <v>333</v>
      </c>
      <c r="Q32" s="312" t="s">
        <v>333</v>
      </c>
      <c r="R32" s="14"/>
      <c r="S32" s="45"/>
      <c r="T32" s="45"/>
      <c r="U32" s="45"/>
      <c r="V32" s="46" t="s">
        <v>332</v>
      </c>
      <c r="W32" s="47" t="s">
        <v>333</v>
      </c>
      <c r="X32" s="37"/>
      <c r="Y32" s="37"/>
      <c r="Z32" s="48" t="s">
        <v>333</v>
      </c>
      <c r="AA32" s="37"/>
      <c r="AB32" s="37"/>
      <c r="AC32" s="37"/>
      <c r="AD32" s="49" t="s">
        <v>333</v>
      </c>
      <c r="AE32" s="224" t="s">
        <v>333</v>
      </c>
      <c r="AF32" s="48" t="s">
        <v>333</v>
      </c>
      <c r="AG32" s="224" t="s">
        <v>333</v>
      </c>
      <c r="AH32" s="50" t="s">
        <v>333</v>
      </c>
      <c r="AI32" s="226" t="s">
        <v>333</v>
      </c>
      <c r="AJ32" s="228"/>
      <c r="AK32" s="7"/>
      <c r="AL32" s="14"/>
      <c r="AM32" s="15"/>
      <c r="AN32" s="15"/>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c r="S33" s="45"/>
      <c r="T33" s="45"/>
      <c r="U33" s="45"/>
      <c r="V33" s="46" t="s">
        <v>332</v>
      </c>
      <c r="W33" s="47" t="s">
        <v>333</v>
      </c>
      <c r="X33" s="37"/>
      <c r="Y33" s="37"/>
      <c r="Z33" s="48" t="s">
        <v>333</v>
      </c>
      <c r="AA33" s="37"/>
      <c r="AB33" s="37"/>
      <c r="AC33" s="37"/>
      <c r="AD33" s="49" t="s">
        <v>333</v>
      </c>
      <c r="AE33" s="224"/>
      <c r="AF33" s="48" t="s">
        <v>333</v>
      </c>
      <c r="AG33" s="224"/>
      <c r="AH33" s="50" t="s">
        <v>333</v>
      </c>
      <c r="AI33" s="226"/>
      <c r="AJ33" s="228"/>
      <c r="AK33" s="7"/>
      <c r="AL33" s="14"/>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c r="S34" s="45"/>
      <c r="T34" s="45"/>
      <c r="U34" s="45"/>
      <c r="V34" s="46" t="s">
        <v>332</v>
      </c>
      <c r="W34" s="47" t="s">
        <v>333</v>
      </c>
      <c r="X34" s="37"/>
      <c r="Y34" s="37"/>
      <c r="Z34" s="48" t="s">
        <v>333</v>
      </c>
      <c r="AA34" s="37"/>
      <c r="AB34" s="37"/>
      <c r="AC34" s="37"/>
      <c r="AD34" s="49" t="s">
        <v>333</v>
      </c>
      <c r="AE34" s="224"/>
      <c r="AF34" s="48" t="s">
        <v>333</v>
      </c>
      <c r="AG34" s="224"/>
      <c r="AH34" s="50" t="s">
        <v>333</v>
      </c>
      <c r="AI34" s="226"/>
      <c r="AJ34" s="228"/>
      <c r="AK34" s="7"/>
      <c r="AL34" s="14"/>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c r="S35" s="52"/>
      <c r="T35" s="52"/>
      <c r="U35" s="52"/>
      <c r="V35" s="46" t="s">
        <v>332</v>
      </c>
      <c r="W35" s="47" t="s">
        <v>333</v>
      </c>
      <c r="X35" s="37"/>
      <c r="Y35" s="37"/>
      <c r="Z35" s="48" t="s">
        <v>333</v>
      </c>
      <c r="AA35" s="37"/>
      <c r="AB35" s="37"/>
      <c r="AC35" s="37"/>
      <c r="AD35" s="49" t="s">
        <v>333</v>
      </c>
      <c r="AE35" s="224"/>
      <c r="AF35" s="48" t="s">
        <v>333</v>
      </c>
      <c r="AG35" s="224"/>
      <c r="AH35" s="50" t="s">
        <v>333</v>
      </c>
      <c r="AI35" s="226"/>
      <c r="AJ35" s="228"/>
      <c r="AK35" s="7"/>
      <c r="AL35" s="14"/>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
        <v>332</v>
      </c>
      <c r="W36" s="47" t="s">
        <v>333</v>
      </c>
      <c r="X36" s="37"/>
      <c r="Y36" s="37"/>
      <c r="Z36" s="48" t="s">
        <v>333</v>
      </c>
      <c r="AA36" s="37"/>
      <c r="AB36" s="37"/>
      <c r="AC36" s="37"/>
      <c r="AD36" s="49" t="s">
        <v>333</v>
      </c>
      <c r="AE36" s="224"/>
      <c r="AF36" s="48" t="s">
        <v>333</v>
      </c>
      <c r="AG36" s="224"/>
      <c r="AH36" s="50" t="s">
        <v>333</v>
      </c>
      <c r="AI36" s="226"/>
      <c r="AJ36" s="228"/>
      <c r="AK36" s="7"/>
      <c r="AL36" s="14"/>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
        <v>332</v>
      </c>
      <c r="W37" s="47" t="s">
        <v>333</v>
      </c>
      <c r="X37" s="37"/>
      <c r="Y37" s="37"/>
      <c r="Z37" s="48" t="s">
        <v>333</v>
      </c>
      <c r="AA37" s="37"/>
      <c r="AB37" s="37"/>
      <c r="AC37" s="37"/>
      <c r="AD37" s="49" t="s">
        <v>333</v>
      </c>
      <c r="AE37" s="224"/>
      <c r="AF37" s="48" t="s">
        <v>333</v>
      </c>
      <c r="AG37" s="224"/>
      <c r="AH37" s="50" t="s">
        <v>333</v>
      </c>
      <c r="AI37" s="226"/>
      <c r="AJ37" s="228"/>
      <c r="AK37" s="7"/>
      <c r="AL37" s="14"/>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
        <v>332</v>
      </c>
      <c r="W38" s="47" t="s">
        <v>333</v>
      </c>
      <c r="X38" s="37"/>
      <c r="Y38" s="37"/>
      <c r="Z38" s="48" t="s">
        <v>333</v>
      </c>
      <c r="AA38" s="37"/>
      <c r="AB38" s="37"/>
      <c r="AC38" s="37"/>
      <c r="AD38" s="49" t="s">
        <v>333</v>
      </c>
      <c r="AE38" s="224"/>
      <c r="AF38" s="48" t="s">
        <v>333</v>
      </c>
      <c r="AG38" s="224"/>
      <c r="AH38" s="50" t="s">
        <v>333</v>
      </c>
      <c r="AI38" s="226"/>
      <c r="AJ38" s="228"/>
      <c r="AK38" s="7"/>
      <c r="AL38" s="14"/>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
        <v>332</v>
      </c>
      <c r="I39" s="232"/>
      <c r="J39" s="218"/>
      <c r="K39" s="310" t="s">
        <v>333</v>
      </c>
      <c r="L39" s="306" t="s">
        <v>333</v>
      </c>
      <c r="M39" s="314"/>
      <c r="N39" s="304">
        <f>IF(NOT(ISERROR(MATCH(M39,'[4]Tabla Impacto'!$B$222:$B$224,0))),'[4]Tabla Impacto'!$F$224,M39)</f>
        <v>0</v>
      </c>
      <c r="O39" s="310" t="s">
        <v>333</v>
      </c>
      <c r="P39" s="306" t="s">
        <v>333</v>
      </c>
      <c r="Q39" s="312" t="s">
        <v>333</v>
      </c>
      <c r="R39" s="14"/>
      <c r="S39" s="45"/>
      <c r="T39" s="45"/>
      <c r="U39" s="45"/>
      <c r="V39" s="46" t="s">
        <v>332</v>
      </c>
      <c r="W39" s="47" t="s">
        <v>333</v>
      </c>
      <c r="X39" s="37"/>
      <c r="Y39" s="37"/>
      <c r="Z39" s="48" t="s">
        <v>333</v>
      </c>
      <c r="AA39" s="37"/>
      <c r="AB39" s="37"/>
      <c r="AC39" s="37"/>
      <c r="AD39" s="49" t="s">
        <v>333</v>
      </c>
      <c r="AE39" s="224" t="s">
        <v>333</v>
      </c>
      <c r="AF39" s="48" t="s">
        <v>333</v>
      </c>
      <c r="AG39" s="224" t="s">
        <v>333</v>
      </c>
      <c r="AH39" s="50" t="s">
        <v>333</v>
      </c>
      <c r="AI39" s="226" t="s">
        <v>333</v>
      </c>
      <c r="AJ39" s="228"/>
      <c r="AK39" s="7"/>
      <c r="AL39" s="14"/>
      <c r="AM39" s="12"/>
      <c r="AN39" s="5"/>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45"/>
      <c r="T40" s="45"/>
      <c r="U40" s="45"/>
      <c r="V40" s="46" t="s">
        <v>332</v>
      </c>
      <c r="W40" s="47" t="s">
        <v>333</v>
      </c>
      <c r="X40" s="37"/>
      <c r="Y40" s="37"/>
      <c r="Z40" s="48" t="s">
        <v>333</v>
      </c>
      <c r="AA40" s="37"/>
      <c r="AB40" s="37"/>
      <c r="AC40" s="37"/>
      <c r="AD40" s="49" t="s">
        <v>333</v>
      </c>
      <c r="AE40" s="224"/>
      <c r="AF40" s="48" t="s">
        <v>333</v>
      </c>
      <c r="AG40" s="224"/>
      <c r="AH40" s="50" t="s">
        <v>333</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45"/>
      <c r="T41" s="45"/>
      <c r="U41" s="45"/>
      <c r="V41" s="46" t="s">
        <v>332</v>
      </c>
      <c r="W41" s="47" t="s">
        <v>333</v>
      </c>
      <c r="X41" s="37"/>
      <c r="Y41" s="37"/>
      <c r="Z41" s="48" t="s">
        <v>333</v>
      </c>
      <c r="AA41" s="37"/>
      <c r="AB41" s="37"/>
      <c r="AC41" s="37"/>
      <c r="AD41" s="49" t="s">
        <v>333</v>
      </c>
      <c r="AE41" s="224"/>
      <c r="AF41" s="48" t="s">
        <v>333</v>
      </c>
      <c r="AG41" s="224"/>
      <c r="AH41" s="50" t="s">
        <v>333</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
        <v>332</v>
      </c>
      <c r="W42" s="47" t="s">
        <v>333</v>
      </c>
      <c r="X42" s="37"/>
      <c r="Y42" s="37"/>
      <c r="Z42" s="48" t="s">
        <v>333</v>
      </c>
      <c r="AA42" s="37"/>
      <c r="AB42" s="37"/>
      <c r="AC42" s="37"/>
      <c r="AD42" s="49" t="s">
        <v>333</v>
      </c>
      <c r="AE42" s="224"/>
      <c r="AF42" s="48" t="s">
        <v>333</v>
      </c>
      <c r="AG42" s="224"/>
      <c r="AH42" s="50" t="s">
        <v>333</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
        <v>332</v>
      </c>
      <c r="W43" s="47" t="s">
        <v>333</v>
      </c>
      <c r="X43" s="37"/>
      <c r="Y43" s="37"/>
      <c r="Z43" s="48" t="s">
        <v>333</v>
      </c>
      <c r="AA43" s="37"/>
      <c r="AB43" s="37"/>
      <c r="AC43" s="37"/>
      <c r="AD43" s="49" t="s">
        <v>333</v>
      </c>
      <c r="AE43" s="224"/>
      <c r="AF43" s="48" t="s">
        <v>333</v>
      </c>
      <c r="AG43" s="224"/>
      <c r="AH43" s="50" t="s">
        <v>333</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
        <v>332</v>
      </c>
      <c r="W44" s="47" t="s">
        <v>333</v>
      </c>
      <c r="X44" s="37"/>
      <c r="Y44" s="37"/>
      <c r="Z44" s="48" t="s">
        <v>333</v>
      </c>
      <c r="AA44" s="37"/>
      <c r="AB44" s="37"/>
      <c r="AC44" s="37"/>
      <c r="AD44" s="49" t="s">
        <v>333</v>
      </c>
      <c r="AE44" s="224"/>
      <c r="AF44" s="48" t="s">
        <v>333</v>
      </c>
      <c r="AG44" s="224"/>
      <c r="AH44" s="50" t="s">
        <v>333</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
        <v>332</v>
      </c>
      <c r="W45" s="47" t="s">
        <v>333</v>
      </c>
      <c r="X45" s="37"/>
      <c r="Y45" s="37"/>
      <c r="Z45" s="48" t="s">
        <v>333</v>
      </c>
      <c r="AA45" s="37"/>
      <c r="AB45" s="37"/>
      <c r="AC45" s="37"/>
      <c r="AD45" s="49" t="s">
        <v>333</v>
      </c>
      <c r="AE45" s="224"/>
      <c r="AF45" s="48" t="s">
        <v>333</v>
      </c>
      <c r="AG45" s="224"/>
      <c r="AH45" s="50" t="s">
        <v>333</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332</v>
      </c>
      <c r="I46" s="232"/>
      <c r="J46" s="218"/>
      <c r="K46" s="310" t="s">
        <v>333</v>
      </c>
      <c r="L46" s="306" t="s">
        <v>333</v>
      </c>
      <c r="M46" s="314"/>
      <c r="N46" s="304">
        <f>IF(NOT(ISERROR(MATCH(M46,'[4]Tabla Impacto'!$B$222:$B$224,0))),'[4]Tabla Impacto'!$F$224,M46)</f>
        <v>0</v>
      </c>
      <c r="O46" s="310" t="s">
        <v>333</v>
      </c>
      <c r="P46" s="306" t="s">
        <v>333</v>
      </c>
      <c r="Q46" s="312" t="s">
        <v>333</v>
      </c>
      <c r="R46" s="14"/>
      <c r="S46" s="45"/>
      <c r="T46" s="52"/>
      <c r="U46" s="45"/>
      <c r="V46" s="46" t="s">
        <v>332</v>
      </c>
      <c r="W46" s="47" t="s">
        <v>333</v>
      </c>
      <c r="X46" s="37"/>
      <c r="Y46" s="37"/>
      <c r="Z46" s="48" t="s">
        <v>333</v>
      </c>
      <c r="AA46" s="37"/>
      <c r="AB46" s="37"/>
      <c r="AC46" s="37"/>
      <c r="AD46" s="49" t="s">
        <v>333</v>
      </c>
      <c r="AE46" s="224" t="s">
        <v>333</v>
      </c>
      <c r="AF46" s="48" t="s">
        <v>333</v>
      </c>
      <c r="AG46" s="224" t="s">
        <v>333</v>
      </c>
      <c r="AH46" s="50" t="s">
        <v>333</v>
      </c>
      <c r="AI46" s="226" t="s">
        <v>333</v>
      </c>
      <c r="AJ46" s="228"/>
      <c r="AK46" s="7"/>
      <c r="AL46" s="14"/>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
        <v>332</v>
      </c>
      <c r="W47" s="47" t="s">
        <v>333</v>
      </c>
      <c r="X47" s="37"/>
      <c r="Y47" s="37"/>
      <c r="Z47" s="48" t="s">
        <v>333</v>
      </c>
      <c r="AA47" s="37"/>
      <c r="AB47" s="37"/>
      <c r="AC47" s="37"/>
      <c r="AD47" s="49" t="s">
        <v>333</v>
      </c>
      <c r="AE47" s="224"/>
      <c r="AF47" s="48" t="s">
        <v>333</v>
      </c>
      <c r="AG47" s="224"/>
      <c r="AH47" s="50" t="s">
        <v>333</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
        <v>332</v>
      </c>
      <c r="W48" s="47" t="s">
        <v>333</v>
      </c>
      <c r="X48" s="37"/>
      <c r="Y48" s="37"/>
      <c r="Z48" s="48" t="s">
        <v>333</v>
      </c>
      <c r="AA48" s="37"/>
      <c r="AB48" s="37"/>
      <c r="AC48" s="37"/>
      <c r="AD48" s="49" t="s">
        <v>333</v>
      </c>
      <c r="AE48" s="224"/>
      <c r="AF48" s="48" t="s">
        <v>333</v>
      </c>
      <c r="AG48" s="224"/>
      <c r="AH48" s="50" t="s">
        <v>333</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
        <v>332</v>
      </c>
      <c r="W49" s="47" t="s">
        <v>333</v>
      </c>
      <c r="X49" s="37"/>
      <c r="Y49" s="37"/>
      <c r="Z49" s="48" t="s">
        <v>333</v>
      </c>
      <c r="AA49" s="37"/>
      <c r="AB49" s="37"/>
      <c r="AC49" s="37"/>
      <c r="AD49" s="49" t="s">
        <v>333</v>
      </c>
      <c r="AE49" s="224"/>
      <c r="AF49" s="48" t="s">
        <v>333</v>
      </c>
      <c r="AG49" s="224"/>
      <c r="AH49" s="50" t="s">
        <v>333</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
        <v>332</v>
      </c>
      <c r="W50" s="47" t="s">
        <v>333</v>
      </c>
      <c r="X50" s="37"/>
      <c r="Y50" s="37"/>
      <c r="Z50" s="48" t="s">
        <v>333</v>
      </c>
      <c r="AA50" s="37"/>
      <c r="AB50" s="37"/>
      <c r="AC50" s="37"/>
      <c r="AD50" s="49" t="s">
        <v>333</v>
      </c>
      <c r="AE50" s="224"/>
      <c r="AF50" s="48" t="s">
        <v>333</v>
      </c>
      <c r="AG50" s="224"/>
      <c r="AH50" s="50" t="s">
        <v>333</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
        <v>332</v>
      </c>
      <c r="W51" s="47" t="s">
        <v>333</v>
      </c>
      <c r="X51" s="37"/>
      <c r="Y51" s="37"/>
      <c r="Z51" s="48" t="s">
        <v>333</v>
      </c>
      <c r="AA51" s="37"/>
      <c r="AB51" s="37"/>
      <c r="AC51" s="37"/>
      <c r="AD51" s="49" t="s">
        <v>333</v>
      </c>
      <c r="AE51" s="224"/>
      <c r="AF51" s="48" t="s">
        <v>333</v>
      </c>
      <c r="AG51" s="224"/>
      <c r="AH51" s="50" t="s">
        <v>333</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
        <v>332</v>
      </c>
      <c r="W52" s="47" t="s">
        <v>333</v>
      </c>
      <c r="X52" s="37"/>
      <c r="Y52" s="37"/>
      <c r="Z52" s="48" t="s">
        <v>333</v>
      </c>
      <c r="AA52" s="37"/>
      <c r="AB52" s="37"/>
      <c r="AC52" s="37"/>
      <c r="AD52" s="49" t="s">
        <v>333</v>
      </c>
      <c r="AE52" s="224"/>
      <c r="AF52" s="48" t="s">
        <v>333</v>
      </c>
      <c r="AG52" s="224"/>
      <c r="AH52" s="50" t="s">
        <v>333</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332</v>
      </c>
      <c r="I53" s="232"/>
      <c r="J53" s="219"/>
      <c r="K53" s="310" t="s">
        <v>333</v>
      </c>
      <c r="L53" s="306" t="s">
        <v>333</v>
      </c>
      <c r="M53" s="314"/>
      <c r="N53" s="304">
        <f>IF(NOT(ISERROR(MATCH(M53,'[4]Tabla Impacto'!$B$222:$B$224,0))),'[4]Tabla Impacto'!$F$224,M53)</f>
        <v>0</v>
      </c>
      <c r="O53" s="310" t="s">
        <v>333</v>
      </c>
      <c r="P53" s="306" t="s">
        <v>333</v>
      </c>
      <c r="Q53" s="312" t="s">
        <v>333</v>
      </c>
      <c r="R53" s="14"/>
      <c r="S53" s="45"/>
      <c r="T53" s="52"/>
      <c r="U53" s="45"/>
      <c r="V53" s="46" t="s">
        <v>332</v>
      </c>
      <c r="W53" s="47" t="s">
        <v>333</v>
      </c>
      <c r="X53" s="37"/>
      <c r="Y53" s="37"/>
      <c r="Z53" s="48" t="s">
        <v>333</v>
      </c>
      <c r="AA53" s="37"/>
      <c r="AB53" s="37"/>
      <c r="AC53" s="37"/>
      <c r="AD53" s="49" t="s">
        <v>333</v>
      </c>
      <c r="AE53" s="224" t="s">
        <v>333</v>
      </c>
      <c r="AF53" s="48" t="s">
        <v>333</v>
      </c>
      <c r="AG53" s="224" t="s">
        <v>333</v>
      </c>
      <c r="AH53" s="50" t="s">
        <v>333</v>
      </c>
      <c r="AI53" s="226" t="s">
        <v>333</v>
      </c>
      <c r="AJ53" s="228"/>
      <c r="AK53" s="7"/>
      <c r="AL53" s="14"/>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
        <v>332</v>
      </c>
      <c r="W54" s="47" t="s">
        <v>333</v>
      </c>
      <c r="X54" s="37"/>
      <c r="Y54" s="37"/>
      <c r="Z54" s="48" t="s">
        <v>333</v>
      </c>
      <c r="AA54" s="37"/>
      <c r="AB54" s="37"/>
      <c r="AC54" s="37"/>
      <c r="AD54" s="49" t="s">
        <v>333</v>
      </c>
      <c r="AE54" s="224"/>
      <c r="AF54" s="48" t="s">
        <v>333</v>
      </c>
      <c r="AG54" s="224"/>
      <c r="AH54" s="50" t="s">
        <v>333</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
        <v>332</v>
      </c>
      <c r="W55" s="47" t="s">
        <v>333</v>
      </c>
      <c r="X55" s="37"/>
      <c r="Y55" s="37"/>
      <c r="Z55" s="48" t="s">
        <v>333</v>
      </c>
      <c r="AA55" s="37"/>
      <c r="AB55" s="37"/>
      <c r="AC55" s="37"/>
      <c r="AD55" s="49" t="s">
        <v>333</v>
      </c>
      <c r="AE55" s="224"/>
      <c r="AF55" s="48" t="s">
        <v>333</v>
      </c>
      <c r="AG55" s="224"/>
      <c r="AH55" s="50" t="s">
        <v>333</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
        <v>332</v>
      </c>
      <c r="W56" s="47" t="s">
        <v>333</v>
      </c>
      <c r="X56" s="37"/>
      <c r="Y56" s="37"/>
      <c r="Z56" s="48" t="s">
        <v>333</v>
      </c>
      <c r="AA56" s="37"/>
      <c r="AB56" s="37"/>
      <c r="AC56" s="37"/>
      <c r="AD56" s="49" t="s">
        <v>333</v>
      </c>
      <c r="AE56" s="224"/>
      <c r="AF56" s="48" t="s">
        <v>333</v>
      </c>
      <c r="AG56" s="224"/>
      <c r="AH56" s="50" t="s">
        <v>333</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
        <v>332</v>
      </c>
      <c r="W57" s="47" t="s">
        <v>333</v>
      </c>
      <c r="X57" s="37"/>
      <c r="Y57" s="37"/>
      <c r="Z57" s="48" t="s">
        <v>333</v>
      </c>
      <c r="AA57" s="37"/>
      <c r="AB57" s="37"/>
      <c r="AC57" s="37"/>
      <c r="AD57" s="49" t="s">
        <v>333</v>
      </c>
      <c r="AE57" s="224"/>
      <c r="AF57" s="48" t="s">
        <v>333</v>
      </c>
      <c r="AG57" s="224"/>
      <c r="AH57" s="50" t="s">
        <v>333</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
        <v>332</v>
      </c>
      <c r="W58" s="47" t="s">
        <v>333</v>
      </c>
      <c r="X58" s="37"/>
      <c r="Y58" s="37"/>
      <c r="Z58" s="48" t="s">
        <v>333</v>
      </c>
      <c r="AA58" s="37"/>
      <c r="AB58" s="37"/>
      <c r="AC58" s="37"/>
      <c r="AD58" s="49" t="s">
        <v>333</v>
      </c>
      <c r="AE58" s="224"/>
      <c r="AF58" s="48" t="s">
        <v>333</v>
      </c>
      <c r="AG58" s="224"/>
      <c r="AH58" s="50" t="s">
        <v>333</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
        <v>332</v>
      </c>
      <c r="W59" s="47" t="s">
        <v>333</v>
      </c>
      <c r="X59" s="37"/>
      <c r="Y59" s="37"/>
      <c r="Z59" s="48" t="s">
        <v>333</v>
      </c>
      <c r="AA59" s="37"/>
      <c r="AB59" s="37"/>
      <c r="AC59" s="37"/>
      <c r="AD59" s="49" t="s">
        <v>333</v>
      </c>
      <c r="AE59" s="224"/>
      <c r="AF59" s="48" t="s">
        <v>333</v>
      </c>
      <c r="AG59" s="224"/>
      <c r="AH59" s="50" t="s">
        <v>333</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332</v>
      </c>
      <c r="I60" s="232"/>
      <c r="J60" s="219"/>
      <c r="K60" s="310" t="s">
        <v>333</v>
      </c>
      <c r="L60" s="306" t="s">
        <v>333</v>
      </c>
      <c r="M60" s="314"/>
      <c r="N60" s="304">
        <f>IF(NOT(ISERROR(MATCH(M60,'[4]Tabla Impacto'!$B$222:$B$224,0))),'[4]Tabla Impacto'!$F$224,M60)</f>
        <v>0</v>
      </c>
      <c r="O60" s="310" t="s">
        <v>333</v>
      </c>
      <c r="P60" s="306" t="s">
        <v>333</v>
      </c>
      <c r="Q60" s="312" t="s">
        <v>333</v>
      </c>
      <c r="R60" s="14"/>
      <c r="S60" s="45"/>
      <c r="T60" s="52"/>
      <c r="U60" s="45"/>
      <c r="V60" s="46" t="s">
        <v>332</v>
      </c>
      <c r="W60" s="47" t="s">
        <v>333</v>
      </c>
      <c r="X60" s="37"/>
      <c r="Y60" s="37"/>
      <c r="Z60" s="48" t="s">
        <v>333</v>
      </c>
      <c r="AA60" s="37"/>
      <c r="AB60" s="37"/>
      <c r="AC60" s="37"/>
      <c r="AD60" s="49" t="s">
        <v>333</v>
      </c>
      <c r="AE60" s="224" t="s">
        <v>333</v>
      </c>
      <c r="AF60" s="48" t="s">
        <v>333</v>
      </c>
      <c r="AG60" s="224" t="s">
        <v>333</v>
      </c>
      <c r="AH60" s="50" t="s">
        <v>333</v>
      </c>
      <c r="AI60" s="226" t="s">
        <v>333</v>
      </c>
      <c r="AJ60" s="228"/>
      <c r="AK60" s="7"/>
      <c r="AL60" s="14"/>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
        <v>332</v>
      </c>
      <c r="W61" s="47" t="s">
        <v>333</v>
      </c>
      <c r="X61" s="37"/>
      <c r="Y61" s="37"/>
      <c r="Z61" s="48" t="s">
        <v>333</v>
      </c>
      <c r="AA61" s="37"/>
      <c r="AB61" s="37"/>
      <c r="AC61" s="37"/>
      <c r="AD61" s="49" t="s">
        <v>333</v>
      </c>
      <c r="AE61" s="224"/>
      <c r="AF61" s="48" t="s">
        <v>333</v>
      </c>
      <c r="AG61" s="224"/>
      <c r="AH61" s="50" t="s">
        <v>333</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
        <v>332</v>
      </c>
      <c r="W62" s="47" t="s">
        <v>333</v>
      </c>
      <c r="X62" s="37"/>
      <c r="Y62" s="37"/>
      <c r="Z62" s="48" t="s">
        <v>333</v>
      </c>
      <c r="AA62" s="37"/>
      <c r="AB62" s="37"/>
      <c r="AC62" s="37"/>
      <c r="AD62" s="49" t="s">
        <v>333</v>
      </c>
      <c r="AE62" s="224"/>
      <c r="AF62" s="48" t="s">
        <v>333</v>
      </c>
      <c r="AG62" s="224"/>
      <c r="AH62" s="50" t="s">
        <v>333</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
        <v>332</v>
      </c>
      <c r="W63" s="47" t="s">
        <v>333</v>
      </c>
      <c r="X63" s="37"/>
      <c r="Y63" s="37"/>
      <c r="Z63" s="48" t="s">
        <v>333</v>
      </c>
      <c r="AA63" s="37"/>
      <c r="AB63" s="37"/>
      <c r="AC63" s="37"/>
      <c r="AD63" s="49" t="s">
        <v>333</v>
      </c>
      <c r="AE63" s="224"/>
      <c r="AF63" s="48" t="s">
        <v>333</v>
      </c>
      <c r="AG63" s="224"/>
      <c r="AH63" s="50" t="s">
        <v>333</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
        <v>332</v>
      </c>
      <c r="W64" s="47" t="s">
        <v>333</v>
      </c>
      <c r="X64" s="37"/>
      <c r="Y64" s="37"/>
      <c r="Z64" s="48" t="s">
        <v>333</v>
      </c>
      <c r="AA64" s="37"/>
      <c r="AB64" s="37"/>
      <c r="AC64" s="37"/>
      <c r="AD64" s="49" t="s">
        <v>333</v>
      </c>
      <c r="AE64" s="224"/>
      <c r="AF64" s="48" t="s">
        <v>333</v>
      </c>
      <c r="AG64" s="224"/>
      <c r="AH64" s="50" t="s">
        <v>333</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
        <v>332</v>
      </c>
      <c r="W65" s="47" t="s">
        <v>333</v>
      </c>
      <c r="X65" s="37"/>
      <c r="Y65" s="37"/>
      <c r="Z65" s="48" t="s">
        <v>333</v>
      </c>
      <c r="AA65" s="37"/>
      <c r="AB65" s="37"/>
      <c r="AC65" s="37"/>
      <c r="AD65" s="49" t="s">
        <v>333</v>
      </c>
      <c r="AE65" s="224"/>
      <c r="AF65" s="48" t="s">
        <v>333</v>
      </c>
      <c r="AG65" s="224"/>
      <c r="AH65" s="50" t="s">
        <v>333</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
        <v>332</v>
      </c>
      <c r="W66" s="47" t="s">
        <v>333</v>
      </c>
      <c r="X66" s="37"/>
      <c r="Y66" s="37"/>
      <c r="Z66" s="48" t="s">
        <v>333</v>
      </c>
      <c r="AA66" s="37"/>
      <c r="AB66" s="37"/>
      <c r="AC66" s="37"/>
      <c r="AD66" s="49" t="s">
        <v>333</v>
      </c>
      <c r="AE66" s="224"/>
      <c r="AF66" s="48" t="s">
        <v>333</v>
      </c>
      <c r="AG66" s="224"/>
      <c r="AH66" s="50" t="s">
        <v>333</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
        <v>332</v>
      </c>
      <c r="I67" s="232"/>
      <c r="J67" s="219"/>
      <c r="K67" s="310" t="s">
        <v>333</v>
      </c>
      <c r="L67" s="306" t="s">
        <v>333</v>
      </c>
      <c r="M67" s="314"/>
      <c r="N67" s="304">
        <f>IF(NOT(ISERROR(MATCH(M67,'[4]Tabla Impacto'!$B$222:$B$224,0))),'[4]Tabla Impacto'!$F$224,M67)</f>
        <v>0</v>
      </c>
      <c r="O67" s="310" t="s">
        <v>333</v>
      </c>
      <c r="P67" s="306" t="s">
        <v>333</v>
      </c>
      <c r="Q67" s="312" t="s">
        <v>333</v>
      </c>
      <c r="R67" s="14"/>
      <c r="S67" s="45"/>
      <c r="T67" s="52"/>
      <c r="U67" s="45"/>
      <c r="V67" s="46" t="s">
        <v>332</v>
      </c>
      <c r="W67" s="47" t="s">
        <v>333</v>
      </c>
      <c r="X67" s="37"/>
      <c r="Y67" s="37"/>
      <c r="Z67" s="48" t="s">
        <v>333</v>
      </c>
      <c r="AA67" s="37"/>
      <c r="AB67" s="37"/>
      <c r="AC67" s="37"/>
      <c r="AD67" s="49" t="s">
        <v>333</v>
      </c>
      <c r="AE67" s="224" t="s">
        <v>333</v>
      </c>
      <c r="AF67" s="48" t="s">
        <v>333</v>
      </c>
      <c r="AG67" s="224" t="s">
        <v>333</v>
      </c>
      <c r="AH67" s="50" t="s">
        <v>333</v>
      </c>
      <c r="AI67" s="226" t="s">
        <v>333</v>
      </c>
      <c r="AJ67" s="228"/>
      <c r="AK67" s="7"/>
      <c r="AL67" s="14"/>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
        <v>332</v>
      </c>
      <c r="W68" s="47" t="s">
        <v>333</v>
      </c>
      <c r="X68" s="37"/>
      <c r="Y68" s="37"/>
      <c r="Z68" s="48" t="s">
        <v>333</v>
      </c>
      <c r="AA68" s="37"/>
      <c r="AB68" s="37"/>
      <c r="AC68" s="37"/>
      <c r="AD68" s="49" t="s">
        <v>333</v>
      </c>
      <c r="AE68" s="224"/>
      <c r="AF68" s="48" t="s">
        <v>333</v>
      </c>
      <c r="AG68" s="224"/>
      <c r="AH68" s="50" t="s">
        <v>333</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
        <v>332</v>
      </c>
      <c r="W69" s="47" t="s">
        <v>333</v>
      </c>
      <c r="X69" s="37"/>
      <c r="Y69" s="37"/>
      <c r="Z69" s="48" t="s">
        <v>333</v>
      </c>
      <c r="AA69" s="37"/>
      <c r="AB69" s="37"/>
      <c r="AC69" s="37"/>
      <c r="AD69" s="49" t="s">
        <v>333</v>
      </c>
      <c r="AE69" s="224"/>
      <c r="AF69" s="48" t="s">
        <v>333</v>
      </c>
      <c r="AG69" s="224"/>
      <c r="AH69" s="50" t="s">
        <v>333</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
        <v>332</v>
      </c>
      <c r="W70" s="47" t="s">
        <v>333</v>
      </c>
      <c r="X70" s="37"/>
      <c r="Y70" s="37"/>
      <c r="Z70" s="48" t="s">
        <v>333</v>
      </c>
      <c r="AA70" s="37"/>
      <c r="AB70" s="37"/>
      <c r="AC70" s="37"/>
      <c r="AD70" s="49" t="s">
        <v>333</v>
      </c>
      <c r="AE70" s="224"/>
      <c r="AF70" s="48" t="s">
        <v>333</v>
      </c>
      <c r="AG70" s="224"/>
      <c r="AH70" s="50" t="s">
        <v>333</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
        <v>332</v>
      </c>
      <c r="W71" s="47" t="s">
        <v>333</v>
      </c>
      <c r="X71" s="37"/>
      <c r="Y71" s="37"/>
      <c r="Z71" s="48" t="s">
        <v>333</v>
      </c>
      <c r="AA71" s="37"/>
      <c r="AB71" s="37"/>
      <c r="AC71" s="37"/>
      <c r="AD71" s="49" t="s">
        <v>333</v>
      </c>
      <c r="AE71" s="224"/>
      <c r="AF71" s="48" t="s">
        <v>333</v>
      </c>
      <c r="AG71" s="224"/>
      <c r="AH71" s="50" t="s">
        <v>333</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
        <v>332</v>
      </c>
      <c r="W72" s="47" t="s">
        <v>333</v>
      </c>
      <c r="X72" s="37"/>
      <c r="Y72" s="37"/>
      <c r="Z72" s="48" t="s">
        <v>333</v>
      </c>
      <c r="AA72" s="37"/>
      <c r="AB72" s="37"/>
      <c r="AC72" s="37"/>
      <c r="AD72" s="49" t="s">
        <v>333</v>
      </c>
      <c r="AE72" s="224"/>
      <c r="AF72" s="48" t="s">
        <v>333</v>
      </c>
      <c r="AG72" s="224"/>
      <c r="AH72" s="50" t="s">
        <v>333</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
        <v>332</v>
      </c>
      <c r="W73" s="47" t="s">
        <v>333</v>
      </c>
      <c r="X73" s="37"/>
      <c r="Y73" s="37"/>
      <c r="Z73" s="48" t="s">
        <v>333</v>
      </c>
      <c r="AA73" s="37"/>
      <c r="AB73" s="37"/>
      <c r="AC73" s="37"/>
      <c r="AD73" s="49" t="s">
        <v>333</v>
      </c>
      <c r="AE73" s="224"/>
      <c r="AF73" s="48" t="s">
        <v>333</v>
      </c>
      <c r="AG73" s="224"/>
      <c r="AH73" s="50" t="s">
        <v>333</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
        <v>332</v>
      </c>
      <c r="I74" s="232"/>
      <c r="J74" s="219"/>
      <c r="K74" s="310" t="s">
        <v>333</v>
      </c>
      <c r="L74" s="306" t="s">
        <v>333</v>
      </c>
      <c r="M74" s="314"/>
      <c r="N74" s="304">
        <f>IF(NOT(ISERROR(MATCH(M74,'[4]Tabla Impacto'!$B$222:$B$224,0))),'[4]Tabla Impacto'!$F$224,M74)</f>
        <v>0</v>
      </c>
      <c r="O74" s="310" t="s">
        <v>333</v>
      </c>
      <c r="P74" s="306" t="s">
        <v>333</v>
      </c>
      <c r="Q74" s="312" t="s">
        <v>333</v>
      </c>
      <c r="R74" s="14"/>
      <c r="S74" s="45"/>
      <c r="T74" s="52"/>
      <c r="U74" s="45"/>
      <c r="V74" s="46" t="s">
        <v>332</v>
      </c>
      <c r="W74" s="47" t="s">
        <v>333</v>
      </c>
      <c r="X74" s="37"/>
      <c r="Y74" s="37"/>
      <c r="Z74" s="48" t="s">
        <v>333</v>
      </c>
      <c r="AA74" s="37"/>
      <c r="AB74" s="37"/>
      <c r="AC74" s="37"/>
      <c r="AD74" s="49" t="s">
        <v>333</v>
      </c>
      <c r="AE74" s="224" t="s">
        <v>333</v>
      </c>
      <c r="AF74" s="48" t="s">
        <v>333</v>
      </c>
      <c r="AG74" s="224" t="s">
        <v>333</v>
      </c>
      <c r="AH74" s="50" t="s">
        <v>333</v>
      </c>
      <c r="AI74" s="226" t="s">
        <v>333</v>
      </c>
      <c r="AJ74" s="228"/>
      <c r="AK74" s="7"/>
      <c r="AL74" s="14"/>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
        <v>332</v>
      </c>
      <c r="W75" s="47" t="s">
        <v>333</v>
      </c>
      <c r="X75" s="37"/>
      <c r="Y75" s="37"/>
      <c r="Z75" s="48" t="s">
        <v>333</v>
      </c>
      <c r="AA75" s="37"/>
      <c r="AB75" s="37"/>
      <c r="AC75" s="37"/>
      <c r="AD75" s="49" t="s">
        <v>333</v>
      </c>
      <c r="AE75" s="224"/>
      <c r="AF75" s="48" t="s">
        <v>333</v>
      </c>
      <c r="AG75" s="224"/>
      <c r="AH75" s="50" t="s">
        <v>333</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
        <v>332</v>
      </c>
      <c r="W76" s="47" t="s">
        <v>333</v>
      </c>
      <c r="X76" s="37"/>
      <c r="Y76" s="37"/>
      <c r="Z76" s="48" t="s">
        <v>333</v>
      </c>
      <c r="AA76" s="37"/>
      <c r="AB76" s="37"/>
      <c r="AC76" s="37"/>
      <c r="AD76" s="49" t="s">
        <v>333</v>
      </c>
      <c r="AE76" s="224"/>
      <c r="AF76" s="48" t="s">
        <v>333</v>
      </c>
      <c r="AG76" s="224"/>
      <c r="AH76" s="50" t="s">
        <v>333</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
        <v>332</v>
      </c>
      <c r="W77" s="47" t="s">
        <v>333</v>
      </c>
      <c r="X77" s="37"/>
      <c r="Y77" s="37"/>
      <c r="Z77" s="48" t="s">
        <v>333</v>
      </c>
      <c r="AA77" s="37"/>
      <c r="AB77" s="37"/>
      <c r="AC77" s="37"/>
      <c r="AD77" s="49" t="s">
        <v>333</v>
      </c>
      <c r="AE77" s="224"/>
      <c r="AF77" s="48" t="s">
        <v>333</v>
      </c>
      <c r="AG77" s="224"/>
      <c r="AH77" s="50" t="s">
        <v>333</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
        <v>332</v>
      </c>
      <c r="W78" s="47" t="s">
        <v>333</v>
      </c>
      <c r="X78" s="37"/>
      <c r="Y78" s="37"/>
      <c r="Z78" s="48" t="s">
        <v>333</v>
      </c>
      <c r="AA78" s="37"/>
      <c r="AB78" s="37"/>
      <c r="AC78" s="37"/>
      <c r="AD78" s="49" t="s">
        <v>333</v>
      </c>
      <c r="AE78" s="224"/>
      <c r="AF78" s="48" t="s">
        <v>333</v>
      </c>
      <c r="AG78" s="224"/>
      <c r="AH78" s="50" t="s">
        <v>333</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
        <v>332</v>
      </c>
      <c r="W79" s="47" t="s">
        <v>333</v>
      </c>
      <c r="X79" s="37"/>
      <c r="Y79" s="37"/>
      <c r="Z79" s="48" t="s">
        <v>333</v>
      </c>
      <c r="AA79" s="37"/>
      <c r="AB79" s="37"/>
      <c r="AC79" s="37"/>
      <c r="AD79" s="49" t="s">
        <v>333</v>
      </c>
      <c r="AE79" s="224"/>
      <c r="AF79" s="48" t="s">
        <v>333</v>
      </c>
      <c r="AG79" s="224"/>
      <c r="AH79" s="50" t="s">
        <v>333</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
        <v>332</v>
      </c>
      <c r="W80" s="47" t="s">
        <v>333</v>
      </c>
      <c r="X80" s="37"/>
      <c r="Y80" s="37"/>
      <c r="Z80" s="48" t="s">
        <v>333</v>
      </c>
      <c r="AA80" s="37"/>
      <c r="AB80" s="37"/>
      <c r="AC80" s="37"/>
      <c r="AD80" s="49" t="s">
        <v>333</v>
      </c>
      <c r="AE80" s="224"/>
      <c r="AF80" s="48" t="s">
        <v>333</v>
      </c>
      <c r="AG80" s="224"/>
      <c r="AH80" s="50" t="s">
        <v>333</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
        <v>332</v>
      </c>
      <c r="I81" s="232"/>
      <c r="J81" s="219"/>
      <c r="K81" s="310" t="s">
        <v>333</v>
      </c>
      <c r="L81" s="306" t="s">
        <v>333</v>
      </c>
      <c r="M81" s="314"/>
      <c r="N81" s="304">
        <f>IF(NOT(ISERROR(MATCH(M81,'[4]Tabla Impacto'!$B$222:$B$224,0))),'[4]Tabla Impacto'!$F$224,M81)</f>
        <v>0</v>
      </c>
      <c r="O81" s="310" t="s">
        <v>333</v>
      </c>
      <c r="P81" s="306" t="s">
        <v>333</v>
      </c>
      <c r="Q81" s="312" t="s">
        <v>333</v>
      </c>
      <c r="R81" s="14"/>
      <c r="S81" s="45"/>
      <c r="T81" s="52"/>
      <c r="U81" s="45"/>
      <c r="V81" s="46" t="s">
        <v>332</v>
      </c>
      <c r="W81" s="47" t="s">
        <v>333</v>
      </c>
      <c r="X81" s="37"/>
      <c r="Y81" s="37"/>
      <c r="Z81" s="48" t="s">
        <v>333</v>
      </c>
      <c r="AA81" s="37"/>
      <c r="AB81" s="37"/>
      <c r="AC81" s="37"/>
      <c r="AD81" s="49" t="s">
        <v>333</v>
      </c>
      <c r="AE81" s="224" t="s">
        <v>333</v>
      </c>
      <c r="AF81" s="48" t="s">
        <v>333</v>
      </c>
      <c r="AG81" s="224" t="s">
        <v>333</v>
      </c>
      <c r="AH81" s="50" t="s">
        <v>333</v>
      </c>
      <c r="AI81" s="226" t="s">
        <v>333</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
        <v>332</v>
      </c>
      <c r="W82" s="47" t="s">
        <v>333</v>
      </c>
      <c r="X82" s="37"/>
      <c r="Y82" s="37"/>
      <c r="Z82" s="48" t="s">
        <v>333</v>
      </c>
      <c r="AA82" s="37"/>
      <c r="AB82" s="37"/>
      <c r="AC82" s="37"/>
      <c r="AD82" s="49" t="s">
        <v>333</v>
      </c>
      <c r="AE82" s="224"/>
      <c r="AF82" s="48" t="s">
        <v>333</v>
      </c>
      <c r="AG82" s="224"/>
      <c r="AH82" s="50" t="s">
        <v>333</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
        <v>332</v>
      </c>
      <c r="W83" s="47" t="s">
        <v>333</v>
      </c>
      <c r="X83" s="37"/>
      <c r="Y83" s="37"/>
      <c r="Z83" s="48" t="s">
        <v>333</v>
      </c>
      <c r="AA83" s="37"/>
      <c r="AB83" s="37"/>
      <c r="AC83" s="37"/>
      <c r="AD83" s="49" t="s">
        <v>333</v>
      </c>
      <c r="AE83" s="224"/>
      <c r="AF83" s="48" t="s">
        <v>333</v>
      </c>
      <c r="AG83" s="224"/>
      <c r="AH83" s="50" t="s">
        <v>333</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
        <v>332</v>
      </c>
      <c r="W84" s="47" t="s">
        <v>333</v>
      </c>
      <c r="X84" s="37"/>
      <c r="Y84" s="37"/>
      <c r="Z84" s="48" t="s">
        <v>333</v>
      </c>
      <c r="AA84" s="37"/>
      <c r="AB84" s="37"/>
      <c r="AC84" s="37"/>
      <c r="AD84" s="49" t="s">
        <v>333</v>
      </c>
      <c r="AE84" s="224"/>
      <c r="AF84" s="48" t="s">
        <v>333</v>
      </c>
      <c r="AG84" s="224"/>
      <c r="AH84" s="50" t="s">
        <v>333</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
        <v>332</v>
      </c>
      <c r="W85" s="47" t="s">
        <v>333</v>
      </c>
      <c r="X85" s="37"/>
      <c r="Y85" s="37"/>
      <c r="Z85" s="48" t="s">
        <v>333</v>
      </c>
      <c r="AA85" s="37"/>
      <c r="AB85" s="37"/>
      <c r="AC85" s="37"/>
      <c r="AD85" s="49" t="s">
        <v>333</v>
      </c>
      <c r="AE85" s="224"/>
      <c r="AF85" s="48" t="s">
        <v>333</v>
      </c>
      <c r="AG85" s="224"/>
      <c r="AH85" s="50" t="s">
        <v>333</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
        <v>332</v>
      </c>
      <c r="W86" s="47" t="s">
        <v>333</v>
      </c>
      <c r="X86" s="37"/>
      <c r="Y86" s="37"/>
      <c r="Z86" s="48" t="s">
        <v>333</v>
      </c>
      <c r="AA86" s="37"/>
      <c r="AB86" s="37"/>
      <c r="AC86" s="37"/>
      <c r="AD86" s="49" t="s">
        <v>333</v>
      </c>
      <c r="AE86" s="224"/>
      <c r="AF86" s="48" t="s">
        <v>333</v>
      </c>
      <c r="AG86" s="224"/>
      <c r="AH86" s="50" t="s">
        <v>333</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
        <v>332</v>
      </c>
      <c r="W87" s="47" t="s">
        <v>333</v>
      </c>
      <c r="X87" s="37"/>
      <c r="Y87" s="37"/>
      <c r="Z87" s="48" t="s">
        <v>333</v>
      </c>
      <c r="AA87" s="37"/>
      <c r="AB87" s="37"/>
      <c r="AC87" s="37"/>
      <c r="AD87" s="49" t="s">
        <v>333</v>
      </c>
      <c r="AE87" s="224"/>
      <c r="AF87" s="48" t="s">
        <v>333</v>
      </c>
      <c r="AG87" s="224"/>
      <c r="AH87" s="50" t="s">
        <v>333</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
        <v>332</v>
      </c>
      <c r="I88" s="232"/>
      <c r="J88" s="219"/>
      <c r="K88" s="310" t="s">
        <v>333</v>
      </c>
      <c r="L88" s="306" t="s">
        <v>333</v>
      </c>
      <c r="M88" s="314"/>
      <c r="N88" s="304">
        <f>IF(NOT(ISERROR(MATCH(M88,'[4]Tabla Impacto'!$B$222:$B$224,0))),'[4]Tabla Impacto'!$F$224,M88)</f>
        <v>0</v>
      </c>
      <c r="O88" s="310" t="s">
        <v>333</v>
      </c>
      <c r="P88" s="306" t="s">
        <v>333</v>
      </c>
      <c r="Q88" s="312" t="s">
        <v>333</v>
      </c>
      <c r="R88" s="14"/>
      <c r="S88" s="45"/>
      <c r="T88" s="52"/>
      <c r="U88" s="45"/>
      <c r="V88" s="46" t="s">
        <v>332</v>
      </c>
      <c r="W88" s="47" t="s">
        <v>333</v>
      </c>
      <c r="X88" s="37"/>
      <c r="Y88" s="37"/>
      <c r="Z88" s="48" t="s">
        <v>333</v>
      </c>
      <c r="AA88" s="37"/>
      <c r="AB88" s="37"/>
      <c r="AC88" s="37"/>
      <c r="AD88" s="49" t="s">
        <v>333</v>
      </c>
      <c r="AE88" s="224" t="s">
        <v>333</v>
      </c>
      <c r="AF88" s="48" t="s">
        <v>333</v>
      </c>
      <c r="AG88" s="224" t="s">
        <v>333</v>
      </c>
      <c r="AH88" s="50" t="s">
        <v>333</v>
      </c>
      <c r="AI88" s="226" t="s">
        <v>333</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
        <v>332</v>
      </c>
      <c r="W89" s="47" t="s">
        <v>333</v>
      </c>
      <c r="X89" s="37"/>
      <c r="Y89" s="37"/>
      <c r="Z89" s="48" t="s">
        <v>333</v>
      </c>
      <c r="AA89" s="37"/>
      <c r="AB89" s="37"/>
      <c r="AC89" s="37"/>
      <c r="AD89" s="49" t="s">
        <v>333</v>
      </c>
      <c r="AE89" s="224"/>
      <c r="AF89" s="48" t="s">
        <v>333</v>
      </c>
      <c r="AG89" s="224"/>
      <c r="AH89" s="50" t="s">
        <v>333</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
        <v>332</v>
      </c>
      <c r="W90" s="47" t="s">
        <v>333</v>
      </c>
      <c r="X90" s="37"/>
      <c r="Y90" s="37"/>
      <c r="Z90" s="48" t="s">
        <v>333</v>
      </c>
      <c r="AA90" s="37"/>
      <c r="AB90" s="37"/>
      <c r="AC90" s="37"/>
      <c r="AD90" s="49" t="s">
        <v>333</v>
      </c>
      <c r="AE90" s="224"/>
      <c r="AF90" s="48" t="s">
        <v>333</v>
      </c>
      <c r="AG90" s="224"/>
      <c r="AH90" s="50" t="s">
        <v>333</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
        <v>332</v>
      </c>
      <c r="W91" s="47" t="s">
        <v>333</v>
      </c>
      <c r="X91" s="37"/>
      <c r="Y91" s="37"/>
      <c r="Z91" s="48" t="s">
        <v>333</v>
      </c>
      <c r="AA91" s="37"/>
      <c r="AB91" s="37"/>
      <c r="AC91" s="37"/>
      <c r="AD91" s="49" t="s">
        <v>333</v>
      </c>
      <c r="AE91" s="224"/>
      <c r="AF91" s="48" t="s">
        <v>333</v>
      </c>
      <c r="AG91" s="224"/>
      <c r="AH91" s="50" t="s">
        <v>333</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
        <v>332</v>
      </c>
      <c r="W92" s="47" t="s">
        <v>333</v>
      </c>
      <c r="X92" s="37"/>
      <c r="Y92" s="37"/>
      <c r="Z92" s="48" t="s">
        <v>333</v>
      </c>
      <c r="AA92" s="37"/>
      <c r="AB92" s="37"/>
      <c r="AC92" s="37"/>
      <c r="AD92" s="49" t="s">
        <v>333</v>
      </c>
      <c r="AE92" s="224"/>
      <c r="AF92" s="48" t="s">
        <v>333</v>
      </c>
      <c r="AG92" s="224"/>
      <c r="AH92" s="50" t="s">
        <v>333</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
        <v>332</v>
      </c>
      <c r="W93" s="47" t="s">
        <v>333</v>
      </c>
      <c r="X93" s="37"/>
      <c r="Y93" s="37"/>
      <c r="Z93" s="48" t="s">
        <v>333</v>
      </c>
      <c r="AA93" s="37"/>
      <c r="AB93" s="37"/>
      <c r="AC93" s="37"/>
      <c r="AD93" s="49" t="s">
        <v>333</v>
      </c>
      <c r="AE93" s="224"/>
      <c r="AF93" s="48" t="s">
        <v>333</v>
      </c>
      <c r="AG93" s="224"/>
      <c r="AH93" s="50" t="s">
        <v>333</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
        <v>332</v>
      </c>
      <c r="W94" s="47" t="s">
        <v>333</v>
      </c>
      <c r="X94" s="37"/>
      <c r="Y94" s="37"/>
      <c r="Z94" s="48" t="s">
        <v>333</v>
      </c>
      <c r="AA94" s="37"/>
      <c r="AB94" s="37"/>
      <c r="AC94" s="37"/>
      <c r="AD94" s="49" t="s">
        <v>333</v>
      </c>
      <c r="AE94" s="224"/>
      <c r="AF94" s="48" t="s">
        <v>333</v>
      </c>
      <c r="AG94" s="224"/>
      <c r="AH94" s="50" t="s">
        <v>333</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bj5VvVt3A5i2O+PUH5T5WgWesv+Eye/QKl09EJht/nEd7yaJ+jm1YCyYXDDXYXGLzTkZbNSMWvmQ/gAPEjwig==" saltValue="iwp/CAboazuBTxpqBeL3P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A46:A52"/>
    <mergeCell ref="C46:C52"/>
    <mergeCell ref="D46:D52"/>
    <mergeCell ref="E46:E52"/>
    <mergeCell ref="F46:F52"/>
    <mergeCell ref="G46:G52"/>
    <mergeCell ref="H46:H52"/>
    <mergeCell ref="I46:I52"/>
    <mergeCell ref="J46:J52"/>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E18:E24"/>
    <mergeCell ref="F18:F24"/>
    <mergeCell ref="G18:G24"/>
    <mergeCell ref="H18:H24"/>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K9:K10"/>
    <mergeCell ref="L9:L10"/>
    <mergeCell ref="M9:M10"/>
    <mergeCell ref="A11:A17"/>
    <mergeCell ref="C11:C17"/>
    <mergeCell ref="D11:D17"/>
    <mergeCell ref="E11:E17"/>
    <mergeCell ref="L11:L17"/>
    <mergeCell ref="M11:M17"/>
    <mergeCell ref="I9:I10"/>
    <mergeCell ref="F11:F17"/>
    <mergeCell ref="G11:G17"/>
    <mergeCell ref="H11:H17"/>
    <mergeCell ref="I11:I17"/>
    <mergeCell ref="J11:J17"/>
    <mergeCell ref="K11:K17"/>
    <mergeCell ref="H32:H38"/>
    <mergeCell ref="A9:A10"/>
    <mergeCell ref="B9:B10"/>
    <mergeCell ref="C9:C10"/>
    <mergeCell ref="D9:D10"/>
    <mergeCell ref="E9:E10"/>
    <mergeCell ref="F9:F10"/>
    <mergeCell ref="G9:G10"/>
    <mergeCell ref="H9:H10"/>
    <mergeCell ref="A25:A31"/>
    <mergeCell ref="C25:C31"/>
    <mergeCell ref="D25:D31"/>
    <mergeCell ref="E25:E31"/>
    <mergeCell ref="F25:F31"/>
    <mergeCell ref="G25:G31"/>
    <mergeCell ref="A32:A38"/>
    <mergeCell ref="C32:C38"/>
    <mergeCell ref="D32:D38"/>
    <mergeCell ref="E32:E38"/>
    <mergeCell ref="F32:F38"/>
    <mergeCell ref="G32:G38"/>
    <mergeCell ref="A18:A24"/>
    <mergeCell ref="C18:C24"/>
    <mergeCell ref="D18:D24"/>
    <mergeCell ref="C1:Q1"/>
    <mergeCell ref="R1:AO4"/>
    <mergeCell ref="AP1:AS1"/>
    <mergeCell ref="C2:Q2"/>
    <mergeCell ref="AP2:AS2"/>
    <mergeCell ref="C3:Q3"/>
    <mergeCell ref="AP3:AS3"/>
    <mergeCell ref="C4:Q4"/>
    <mergeCell ref="AP4:AS4"/>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s>
  <conditionalFormatting sqref="AG81">
    <cfRule type="cellIs" dxfId="9743" priority="6" operator="equal">
      <formula>"Catastrófico"</formula>
    </cfRule>
    <cfRule type="cellIs" dxfId="9742" priority="7" operator="equal">
      <formula>"Mayor"</formula>
    </cfRule>
    <cfRule type="cellIs" dxfId="9741" priority="8" operator="equal">
      <formula>"Moderado"</formula>
    </cfRule>
    <cfRule type="cellIs" dxfId="9740" priority="9" operator="equal">
      <formula>"Menor"</formula>
    </cfRule>
    <cfRule type="cellIs" dxfId="9739" priority="10" operator="equal">
      <formula>"Leve"</formula>
    </cfRule>
  </conditionalFormatting>
  <conditionalFormatting sqref="AG88">
    <cfRule type="cellIs" dxfId="9738" priority="1" operator="equal">
      <formula>"Catastrófico"</formula>
    </cfRule>
    <cfRule type="cellIs" dxfId="9737" priority="2" operator="equal">
      <formula>"Mayor"</formula>
    </cfRule>
    <cfRule type="cellIs" dxfId="9736" priority="3" operator="equal">
      <formula>"Moderado"</formula>
    </cfRule>
    <cfRule type="cellIs" dxfId="9735" priority="4" operator="equal">
      <formula>"Menor"</formula>
    </cfRule>
    <cfRule type="cellIs" dxfId="9734" priority="5" operator="equal">
      <formula>"Leve"</formula>
    </cfRule>
  </conditionalFormatting>
  <conditionalFormatting sqref="K11">
    <cfRule type="cellIs" dxfId="9733" priority="339" operator="equal">
      <formula>"Muy Alta"</formula>
    </cfRule>
    <cfRule type="cellIs" dxfId="9732" priority="340" operator="equal">
      <formula>"Alta"</formula>
    </cfRule>
    <cfRule type="cellIs" dxfId="9731" priority="341" operator="equal">
      <formula>"Media"</formula>
    </cfRule>
    <cfRule type="cellIs" dxfId="9730" priority="342" operator="equal">
      <formula>"Baja"</formula>
    </cfRule>
    <cfRule type="cellIs" dxfId="9729" priority="343" operator="equal">
      <formula>"Muy Baja"</formula>
    </cfRule>
  </conditionalFormatting>
  <conditionalFormatting sqref="K18">
    <cfRule type="cellIs" dxfId="9728" priority="310" operator="equal">
      <formula>"Muy Alta"</formula>
    </cfRule>
    <cfRule type="cellIs" dxfId="9727" priority="311" operator="equal">
      <formula>"Alta"</formula>
    </cfRule>
    <cfRule type="cellIs" dxfId="9726" priority="312" operator="equal">
      <formula>"Media"</formula>
    </cfRule>
    <cfRule type="cellIs" dxfId="9725" priority="313" operator="equal">
      <formula>"Baja"</formula>
    </cfRule>
    <cfRule type="cellIs" dxfId="9724" priority="314" operator="equal">
      <formula>"Muy Baja"</formula>
    </cfRule>
  </conditionalFormatting>
  <conditionalFormatting sqref="K25">
    <cfRule type="cellIs" dxfId="9723" priority="281" operator="equal">
      <formula>"Muy Alta"</formula>
    </cfRule>
    <cfRule type="cellIs" dxfId="9722" priority="282" operator="equal">
      <formula>"Alta"</formula>
    </cfRule>
    <cfRule type="cellIs" dxfId="9721" priority="283" operator="equal">
      <formula>"Media"</formula>
    </cfRule>
    <cfRule type="cellIs" dxfId="9720" priority="284" operator="equal">
      <formula>"Baja"</formula>
    </cfRule>
    <cfRule type="cellIs" dxfId="9719" priority="285" operator="equal">
      <formula>"Muy Baja"</formula>
    </cfRule>
  </conditionalFormatting>
  <conditionalFormatting sqref="K32">
    <cfRule type="cellIs" dxfId="9718" priority="252" operator="equal">
      <formula>"Muy Alta"</formula>
    </cfRule>
    <cfRule type="cellIs" dxfId="9717" priority="253" operator="equal">
      <formula>"Alta"</formula>
    </cfRule>
    <cfRule type="cellIs" dxfId="9716" priority="254" operator="equal">
      <formula>"Media"</formula>
    </cfRule>
    <cfRule type="cellIs" dxfId="9715" priority="255" operator="equal">
      <formula>"Baja"</formula>
    </cfRule>
    <cfRule type="cellIs" dxfId="9714" priority="256" operator="equal">
      <formula>"Muy Baja"</formula>
    </cfRule>
  </conditionalFormatting>
  <conditionalFormatting sqref="K39">
    <cfRule type="cellIs" dxfId="9713" priority="223" operator="equal">
      <formula>"Muy Alta"</formula>
    </cfRule>
    <cfRule type="cellIs" dxfId="9712" priority="224" operator="equal">
      <formula>"Alta"</formula>
    </cfRule>
    <cfRule type="cellIs" dxfId="9711" priority="225" operator="equal">
      <formula>"Media"</formula>
    </cfRule>
    <cfRule type="cellIs" dxfId="9710" priority="226" operator="equal">
      <formula>"Baja"</formula>
    </cfRule>
    <cfRule type="cellIs" dxfId="9709" priority="227" operator="equal">
      <formula>"Muy Baja"</formula>
    </cfRule>
  </conditionalFormatting>
  <conditionalFormatting sqref="K46">
    <cfRule type="cellIs" dxfId="9708" priority="194" operator="equal">
      <formula>"Muy Alta"</formula>
    </cfRule>
    <cfRule type="cellIs" dxfId="9707" priority="195" operator="equal">
      <formula>"Alta"</formula>
    </cfRule>
    <cfRule type="cellIs" dxfId="9706" priority="196" operator="equal">
      <formula>"Media"</formula>
    </cfRule>
    <cfRule type="cellIs" dxfId="9705" priority="197" operator="equal">
      <formula>"Baja"</formula>
    </cfRule>
    <cfRule type="cellIs" dxfId="9704" priority="198" operator="equal">
      <formula>"Muy Baja"</formula>
    </cfRule>
  </conditionalFormatting>
  <conditionalFormatting sqref="K53">
    <cfRule type="cellIs" dxfId="9703" priority="165" operator="equal">
      <formula>"Muy Alta"</formula>
    </cfRule>
    <cfRule type="cellIs" dxfId="9702" priority="166" operator="equal">
      <formula>"Alta"</formula>
    </cfRule>
    <cfRule type="cellIs" dxfId="9701" priority="167" operator="equal">
      <formula>"Media"</formula>
    </cfRule>
    <cfRule type="cellIs" dxfId="9700" priority="168" operator="equal">
      <formula>"Baja"</formula>
    </cfRule>
    <cfRule type="cellIs" dxfId="9699" priority="169" operator="equal">
      <formula>"Muy Baja"</formula>
    </cfRule>
  </conditionalFormatting>
  <conditionalFormatting sqref="K60">
    <cfRule type="cellIs" dxfId="9698" priority="136" operator="equal">
      <formula>"Muy Alta"</formula>
    </cfRule>
    <cfRule type="cellIs" dxfId="9697" priority="137" operator="equal">
      <formula>"Alta"</formula>
    </cfRule>
    <cfRule type="cellIs" dxfId="9696" priority="138" operator="equal">
      <formula>"Media"</formula>
    </cfRule>
    <cfRule type="cellIs" dxfId="9695" priority="139" operator="equal">
      <formula>"Baja"</formula>
    </cfRule>
    <cfRule type="cellIs" dxfId="9694" priority="140" operator="equal">
      <formula>"Muy Baja"</formula>
    </cfRule>
  </conditionalFormatting>
  <conditionalFormatting sqref="N11">
    <cfRule type="containsText" dxfId="9693" priority="320" operator="containsText" text="❌">
      <formula>NOT(ISERROR(SEARCH("❌",N11)))</formula>
    </cfRule>
  </conditionalFormatting>
  <conditionalFormatting sqref="N18">
    <cfRule type="containsText" dxfId="9692" priority="291" operator="containsText" text="❌">
      <formula>NOT(ISERROR(SEARCH("❌",N18)))</formula>
    </cfRule>
  </conditionalFormatting>
  <conditionalFormatting sqref="N25">
    <cfRule type="containsText" dxfId="9691" priority="262" operator="containsText" text="❌">
      <formula>NOT(ISERROR(SEARCH("❌",N25)))</formula>
    </cfRule>
  </conditionalFormatting>
  <conditionalFormatting sqref="N32">
    <cfRule type="containsText" dxfId="9690" priority="233" operator="containsText" text="❌">
      <formula>NOT(ISERROR(SEARCH("❌",N32)))</formula>
    </cfRule>
  </conditionalFormatting>
  <conditionalFormatting sqref="N39">
    <cfRule type="containsText" dxfId="9689" priority="204" operator="containsText" text="❌">
      <formula>NOT(ISERROR(SEARCH("❌",N39)))</formula>
    </cfRule>
  </conditionalFormatting>
  <conditionalFormatting sqref="N46">
    <cfRule type="containsText" dxfId="9688" priority="175" operator="containsText" text="❌">
      <formula>NOT(ISERROR(SEARCH("❌",N46)))</formula>
    </cfRule>
  </conditionalFormatting>
  <conditionalFormatting sqref="N53">
    <cfRule type="containsText" dxfId="9687" priority="146" operator="containsText" text="❌">
      <formula>NOT(ISERROR(SEARCH("❌",N53)))</formula>
    </cfRule>
  </conditionalFormatting>
  <conditionalFormatting sqref="N60">
    <cfRule type="containsText" dxfId="9686" priority="117" operator="containsText" text="❌">
      <formula>NOT(ISERROR(SEARCH("❌",N60)))</formula>
    </cfRule>
  </conditionalFormatting>
  <conditionalFormatting sqref="O11">
    <cfRule type="cellIs" dxfId="9685" priority="344" operator="equal">
      <formula>"Catastrófico"</formula>
    </cfRule>
    <cfRule type="cellIs" dxfId="9684" priority="345" operator="equal">
      <formula>"Mayor"</formula>
    </cfRule>
    <cfRule type="cellIs" dxfId="9683" priority="346" operator="equal">
      <formula>"Moderado"</formula>
    </cfRule>
    <cfRule type="cellIs" dxfId="9682" priority="347" operator="equal">
      <formula>"Menor"</formula>
    </cfRule>
    <cfRule type="cellIs" dxfId="9681" priority="348" operator="equal">
      <formula>"Leve"</formula>
    </cfRule>
  </conditionalFormatting>
  <conditionalFormatting sqref="O18">
    <cfRule type="cellIs" dxfId="9680" priority="315" operator="equal">
      <formula>"Catastrófico"</formula>
    </cfRule>
    <cfRule type="cellIs" dxfId="9679" priority="316" operator="equal">
      <formula>"Mayor"</formula>
    </cfRule>
    <cfRule type="cellIs" dxfId="9678" priority="317" operator="equal">
      <formula>"Moderado"</formula>
    </cfRule>
    <cfRule type="cellIs" dxfId="9677" priority="318" operator="equal">
      <formula>"Menor"</formula>
    </cfRule>
    <cfRule type="cellIs" dxfId="9676" priority="319" operator="equal">
      <formula>"Leve"</formula>
    </cfRule>
  </conditionalFormatting>
  <conditionalFormatting sqref="O25">
    <cfRule type="cellIs" dxfId="9675" priority="286" operator="equal">
      <formula>"Catastrófico"</formula>
    </cfRule>
    <cfRule type="cellIs" dxfId="9674" priority="287" operator="equal">
      <formula>"Mayor"</formula>
    </cfRule>
    <cfRule type="cellIs" dxfId="9673" priority="288" operator="equal">
      <formula>"Moderado"</formula>
    </cfRule>
    <cfRule type="cellIs" dxfId="9672" priority="289" operator="equal">
      <formula>"Menor"</formula>
    </cfRule>
    <cfRule type="cellIs" dxfId="9671" priority="290" operator="equal">
      <formula>"Leve"</formula>
    </cfRule>
  </conditionalFormatting>
  <conditionalFormatting sqref="O32">
    <cfRule type="cellIs" dxfId="9670" priority="257" operator="equal">
      <formula>"Catastrófico"</formula>
    </cfRule>
    <cfRule type="cellIs" dxfId="9669" priority="258" operator="equal">
      <formula>"Mayor"</formula>
    </cfRule>
    <cfRule type="cellIs" dxfId="9668" priority="259" operator="equal">
      <formula>"Moderado"</formula>
    </cfRule>
    <cfRule type="cellIs" dxfId="9667" priority="260" operator="equal">
      <formula>"Menor"</formula>
    </cfRule>
    <cfRule type="cellIs" dxfId="9666" priority="261" operator="equal">
      <formula>"Leve"</formula>
    </cfRule>
  </conditionalFormatting>
  <conditionalFormatting sqref="O39">
    <cfRule type="cellIs" dxfId="9665" priority="228" operator="equal">
      <formula>"Catastrófico"</formula>
    </cfRule>
    <cfRule type="cellIs" dxfId="9664" priority="229" operator="equal">
      <formula>"Mayor"</formula>
    </cfRule>
    <cfRule type="cellIs" dxfId="9663" priority="230" operator="equal">
      <formula>"Moderado"</formula>
    </cfRule>
    <cfRule type="cellIs" dxfId="9662" priority="231" operator="equal">
      <formula>"Menor"</formula>
    </cfRule>
    <cfRule type="cellIs" dxfId="9661" priority="232" operator="equal">
      <formula>"Leve"</formula>
    </cfRule>
  </conditionalFormatting>
  <conditionalFormatting sqref="O46">
    <cfRule type="cellIs" dxfId="9660" priority="199" operator="equal">
      <formula>"Catastrófico"</formula>
    </cfRule>
    <cfRule type="cellIs" dxfId="9659" priority="200" operator="equal">
      <formula>"Mayor"</formula>
    </cfRule>
    <cfRule type="cellIs" dxfId="9658" priority="201" operator="equal">
      <formula>"Moderado"</formula>
    </cfRule>
    <cfRule type="cellIs" dxfId="9657" priority="202" operator="equal">
      <formula>"Menor"</formula>
    </cfRule>
    <cfRule type="cellIs" dxfId="9656" priority="203" operator="equal">
      <formula>"Leve"</formula>
    </cfRule>
  </conditionalFormatting>
  <conditionalFormatting sqref="O53">
    <cfRule type="cellIs" dxfId="9655" priority="170" operator="equal">
      <formula>"Catastrófico"</formula>
    </cfRule>
    <cfRule type="cellIs" dxfId="9654" priority="171" operator="equal">
      <formula>"Mayor"</formula>
    </cfRule>
    <cfRule type="cellIs" dxfId="9653" priority="172" operator="equal">
      <formula>"Moderado"</formula>
    </cfRule>
    <cfRule type="cellIs" dxfId="9652" priority="173" operator="equal">
      <formula>"Menor"</formula>
    </cfRule>
    <cfRule type="cellIs" dxfId="9651" priority="174" operator="equal">
      <formula>"Leve"</formula>
    </cfRule>
  </conditionalFormatting>
  <conditionalFormatting sqref="O60">
    <cfRule type="cellIs" dxfId="9650" priority="141" operator="equal">
      <formula>"Catastrófico"</formula>
    </cfRule>
    <cfRule type="cellIs" dxfId="9649" priority="142" operator="equal">
      <formula>"Mayor"</formula>
    </cfRule>
    <cfRule type="cellIs" dxfId="9648" priority="143" operator="equal">
      <formula>"Moderado"</formula>
    </cfRule>
    <cfRule type="cellIs" dxfId="9647" priority="144" operator="equal">
      <formula>"Menor"</formula>
    </cfRule>
    <cfRule type="cellIs" dxfId="9646" priority="145" operator="equal">
      <formula>"Leve"</formula>
    </cfRule>
  </conditionalFormatting>
  <conditionalFormatting sqref="Q11">
    <cfRule type="cellIs" dxfId="9645" priority="335" operator="equal">
      <formula>"Extremo"</formula>
    </cfRule>
    <cfRule type="cellIs" dxfId="9644" priority="336" operator="equal">
      <formula>"Alto"</formula>
    </cfRule>
    <cfRule type="cellIs" dxfId="9643" priority="337" operator="equal">
      <formula>"Moderado"</formula>
    </cfRule>
    <cfRule type="cellIs" dxfId="9642" priority="338" operator="equal">
      <formula>"Bajo"</formula>
    </cfRule>
  </conditionalFormatting>
  <conditionalFormatting sqref="Q18">
    <cfRule type="cellIs" dxfId="9641" priority="306" operator="equal">
      <formula>"Extremo"</formula>
    </cfRule>
    <cfRule type="cellIs" dxfId="9640" priority="307" operator="equal">
      <formula>"Alto"</formula>
    </cfRule>
    <cfRule type="cellIs" dxfId="9639" priority="308" operator="equal">
      <formula>"Moderado"</formula>
    </cfRule>
    <cfRule type="cellIs" dxfId="9638" priority="309" operator="equal">
      <formula>"Bajo"</formula>
    </cfRule>
  </conditionalFormatting>
  <conditionalFormatting sqref="Q25">
    <cfRule type="cellIs" dxfId="9637" priority="277" operator="equal">
      <formula>"Extremo"</formula>
    </cfRule>
    <cfRule type="cellIs" dxfId="9636" priority="278" operator="equal">
      <formula>"Alto"</formula>
    </cfRule>
    <cfRule type="cellIs" dxfId="9635" priority="279" operator="equal">
      <formula>"Moderado"</formula>
    </cfRule>
    <cfRule type="cellIs" dxfId="9634" priority="280" operator="equal">
      <formula>"Bajo"</formula>
    </cfRule>
  </conditionalFormatting>
  <conditionalFormatting sqref="Q32">
    <cfRule type="cellIs" dxfId="9633" priority="248" operator="equal">
      <formula>"Extremo"</formula>
    </cfRule>
    <cfRule type="cellIs" dxfId="9632" priority="249" operator="equal">
      <formula>"Alto"</formula>
    </cfRule>
    <cfRule type="cellIs" dxfId="9631" priority="250" operator="equal">
      <formula>"Moderado"</formula>
    </cfRule>
    <cfRule type="cellIs" dxfId="9630" priority="251" operator="equal">
      <formula>"Bajo"</formula>
    </cfRule>
  </conditionalFormatting>
  <conditionalFormatting sqref="Q39">
    <cfRule type="cellIs" dxfId="9629" priority="219" operator="equal">
      <formula>"Extremo"</formula>
    </cfRule>
    <cfRule type="cellIs" dxfId="9628" priority="220" operator="equal">
      <formula>"Alto"</formula>
    </cfRule>
    <cfRule type="cellIs" dxfId="9627" priority="221" operator="equal">
      <formula>"Moderado"</formula>
    </cfRule>
    <cfRule type="cellIs" dxfId="9626" priority="222" operator="equal">
      <formula>"Bajo"</formula>
    </cfRule>
  </conditionalFormatting>
  <conditionalFormatting sqref="Q46">
    <cfRule type="cellIs" dxfId="9625" priority="190" operator="equal">
      <formula>"Extremo"</formula>
    </cfRule>
    <cfRule type="cellIs" dxfId="9624" priority="191" operator="equal">
      <formula>"Alto"</formula>
    </cfRule>
    <cfRule type="cellIs" dxfId="9623" priority="192" operator="equal">
      <formula>"Moderado"</formula>
    </cfRule>
    <cfRule type="cellIs" dxfId="9622" priority="193" operator="equal">
      <formula>"Bajo"</formula>
    </cfRule>
  </conditionalFormatting>
  <conditionalFormatting sqref="Q53">
    <cfRule type="cellIs" dxfId="9621" priority="161" operator="equal">
      <formula>"Extremo"</formula>
    </cfRule>
    <cfRule type="cellIs" dxfId="9620" priority="162" operator="equal">
      <formula>"Alto"</formula>
    </cfRule>
    <cfRule type="cellIs" dxfId="9619" priority="163" operator="equal">
      <formula>"Moderado"</formula>
    </cfRule>
    <cfRule type="cellIs" dxfId="9618" priority="164" operator="equal">
      <formula>"Bajo"</formula>
    </cfRule>
  </conditionalFormatting>
  <conditionalFormatting sqref="Q60">
    <cfRule type="cellIs" dxfId="9617" priority="132" operator="equal">
      <formula>"Extremo"</formula>
    </cfRule>
    <cfRule type="cellIs" dxfId="9616" priority="133" operator="equal">
      <formula>"Alto"</formula>
    </cfRule>
    <cfRule type="cellIs" dxfId="9615" priority="134" operator="equal">
      <formula>"Moderado"</formula>
    </cfRule>
    <cfRule type="cellIs" dxfId="9614" priority="135" operator="equal">
      <formula>"Bajo"</formula>
    </cfRule>
  </conditionalFormatting>
  <conditionalFormatting sqref="AE11">
    <cfRule type="cellIs" dxfId="9613" priority="330" operator="equal">
      <formula>"Muy Alta"</formula>
    </cfRule>
    <cfRule type="cellIs" dxfId="9612" priority="331" operator="equal">
      <formula>"Alta"</formula>
    </cfRule>
    <cfRule type="cellIs" dxfId="9611" priority="332" operator="equal">
      <formula>"Media"</formula>
    </cfRule>
    <cfRule type="cellIs" dxfId="9610" priority="333" operator="equal">
      <formula>"Baja"</formula>
    </cfRule>
    <cfRule type="cellIs" dxfId="9609" priority="334" operator="equal">
      <formula>"Muy Baja"</formula>
    </cfRule>
  </conditionalFormatting>
  <conditionalFormatting sqref="AE18">
    <cfRule type="cellIs" dxfId="9608" priority="301" operator="equal">
      <formula>"Muy Alta"</formula>
    </cfRule>
    <cfRule type="cellIs" dxfId="9607" priority="302" operator="equal">
      <formula>"Alta"</formula>
    </cfRule>
    <cfRule type="cellIs" dxfId="9606" priority="303" operator="equal">
      <formula>"Media"</formula>
    </cfRule>
    <cfRule type="cellIs" dxfId="9605" priority="304" operator="equal">
      <formula>"Baja"</formula>
    </cfRule>
    <cfRule type="cellIs" dxfId="9604" priority="305" operator="equal">
      <formula>"Muy Baja"</formula>
    </cfRule>
  </conditionalFormatting>
  <conditionalFormatting sqref="AE25">
    <cfRule type="cellIs" dxfId="9603" priority="272" operator="equal">
      <formula>"Muy Alta"</formula>
    </cfRule>
    <cfRule type="cellIs" dxfId="9602" priority="273" operator="equal">
      <formula>"Alta"</formula>
    </cfRule>
    <cfRule type="cellIs" dxfId="9601" priority="274" operator="equal">
      <formula>"Media"</formula>
    </cfRule>
    <cfRule type="cellIs" dxfId="9600" priority="275" operator="equal">
      <formula>"Baja"</formula>
    </cfRule>
    <cfRule type="cellIs" dxfId="9599" priority="276" operator="equal">
      <formula>"Muy Baja"</formula>
    </cfRule>
  </conditionalFormatting>
  <conditionalFormatting sqref="AE32">
    <cfRule type="cellIs" dxfId="9598" priority="243" operator="equal">
      <formula>"Muy Alta"</formula>
    </cfRule>
    <cfRule type="cellIs" dxfId="9597" priority="244" operator="equal">
      <formula>"Alta"</formula>
    </cfRule>
    <cfRule type="cellIs" dxfId="9596" priority="245" operator="equal">
      <formula>"Media"</formula>
    </cfRule>
    <cfRule type="cellIs" dxfId="9595" priority="246" operator="equal">
      <formula>"Baja"</formula>
    </cfRule>
    <cfRule type="cellIs" dxfId="9594" priority="247" operator="equal">
      <formula>"Muy Baja"</formula>
    </cfRule>
  </conditionalFormatting>
  <conditionalFormatting sqref="AE39">
    <cfRule type="cellIs" dxfId="9593" priority="214" operator="equal">
      <formula>"Muy Alta"</formula>
    </cfRule>
    <cfRule type="cellIs" dxfId="9592" priority="215" operator="equal">
      <formula>"Alta"</formula>
    </cfRule>
    <cfRule type="cellIs" dxfId="9591" priority="216" operator="equal">
      <formula>"Media"</formula>
    </cfRule>
    <cfRule type="cellIs" dxfId="9590" priority="217" operator="equal">
      <formula>"Baja"</formula>
    </cfRule>
    <cfRule type="cellIs" dxfId="9589" priority="218" operator="equal">
      <formula>"Muy Baja"</formula>
    </cfRule>
  </conditionalFormatting>
  <conditionalFormatting sqref="AE46">
    <cfRule type="cellIs" dxfId="9588" priority="185" operator="equal">
      <formula>"Muy Alta"</formula>
    </cfRule>
    <cfRule type="cellIs" dxfId="9587" priority="186" operator="equal">
      <formula>"Alta"</formula>
    </cfRule>
    <cfRule type="cellIs" dxfId="9586" priority="187" operator="equal">
      <formula>"Media"</formula>
    </cfRule>
    <cfRule type="cellIs" dxfId="9585" priority="188" operator="equal">
      <formula>"Baja"</formula>
    </cfRule>
    <cfRule type="cellIs" dxfId="9584" priority="189" operator="equal">
      <formula>"Muy Baja"</formula>
    </cfRule>
  </conditionalFormatting>
  <conditionalFormatting sqref="AE53">
    <cfRule type="cellIs" dxfId="9583" priority="156" operator="equal">
      <formula>"Muy Alta"</formula>
    </cfRule>
    <cfRule type="cellIs" dxfId="9582" priority="157" operator="equal">
      <formula>"Alta"</formula>
    </cfRule>
    <cfRule type="cellIs" dxfId="9581" priority="158" operator="equal">
      <formula>"Media"</formula>
    </cfRule>
    <cfRule type="cellIs" dxfId="9580" priority="159" operator="equal">
      <formula>"Baja"</formula>
    </cfRule>
    <cfRule type="cellIs" dxfId="9579" priority="160" operator="equal">
      <formula>"Muy Baja"</formula>
    </cfRule>
  </conditionalFormatting>
  <conditionalFormatting sqref="AE60">
    <cfRule type="cellIs" dxfId="9578" priority="127" operator="equal">
      <formula>"Muy Alta"</formula>
    </cfRule>
    <cfRule type="cellIs" dxfId="9577" priority="128" operator="equal">
      <formula>"Alta"</formula>
    </cfRule>
    <cfRule type="cellIs" dxfId="9576" priority="129" operator="equal">
      <formula>"Media"</formula>
    </cfRule>
    <cfRule type="cellIs" dxfId="9575" priority="130" operator="equal">
      <formula>"Baja"</formula>
    </cfRule>
    <cfRule type="cellIs" dxfId="9574" priority="131" operator="equal">
      <formula>"Muy Baja"</formula>
    </cfRule>
  </conditionalFormatting>
  <conditionalFormatting sqref="AG11">
    <cfRule type="cellIs" dxfId="9573" priority="325" operator="equal">
      <formula>"Catastrófico"</formula>
    </cfRule>
    <cfRule type="cellIs" dxfId="9572" priority="326" operator="equal">
      <formula>"Mayor"</formula>
    </cfRule>
    <cfRule type="cellIs" dxfId="9571" priority="327" operator="equal">
      <formula>"Moderado"</formula>
    </cfRule>
    <cfRule type="cellIs" dxfId="9570" priority="328" operator="equal">
      <formula>"Menor"</formula>
    </cfRule>
    <cfRule type="cellIs" dxfId="9569" priority="329" operator="equal">
      <formula>"Leve"</formula>
    </cfRule>
  </conditionalFormatting>
  <conditionalFormatting sqref="AG18">
    <cfRule type="cellIs" dxfId="9568" priority="296" operator="equal">
      <formula>"Catastrófico"</formula>
    </cfRule>
    <cfRule type="cellIs" dxfId="9567" priority="297" operator="equal">
      <formula>"Mayor"</formula>
    </cfRule>
    <cfRule type="cellIs" dxfId="9566" priority="298" operator="equal">
      <formula>"Moderado"</formula>
    </cfRule>
    <cfRule type="cellIs" dxfId="9565" priority="299" operator="equal">
      <formula>"Menor"</formula>
    </cfRule>
    <cfRule type="cellIs" dxfId="9564" priority="300" operator="equal">
      <formula>"Leve"</formula>
    </cfRule>
  </conditionalFormatting>
  <conditionalFormatting sqref="AG25">
    <cfRule type="cellIs" dxfId="9563" priority="267" operator="equal">
      <formula>"Catastrófico"</formula>
    </cfRule>
    <cfRule type="cellIs" dxfId="9562" priority="268" operator="equal">
      <formula>"Mayor"</formula>
    </cfRule>
    <cfRule type="cellIs" dxfId="9561" priority="269" operator="equal">
      <formula>"Moderado"</formula>
    </cfRule>
    <cfRule type="cellIs" dxfId="9560" priority="270" operator="equal">
      <formula>"Menor"</formula>
    </cfRule>
    <cfRule type="cellIs" dxfId="9559" priority="271" operator="equal">
      <formula>"Leve"</formula>
    </cfRule>
  </conditionalFormatting>
  <conditionalFormatting sqref="AG32">
    <cfRule type="cellIs" dxfId="9558" priority="238" operator="equal">
      <formula>"Catastrófico"</formula>
    </cfRule>
    <cfRule type="cellIs" dxfId="9557" priority="239" operator="equal">
      <formula>"Mayor"</formula>
    </cfRule>
    <cfRule type="cellIs" dxfId="9556" priority="240" operator="equal">
      <formula>"Moderado"</formula>
    </cfRule>
    <cfRule type="cellIs" dxfId="9555" priority="241" operator="equal">
      <formula>"Menor"</formula>
    </cfRule>
    <cfRule type="cellIs" dxfId="9554" priority="242" operator="equal">
      <formula>"Leve"</formula>
    </cfRule>
  </conditionalFormatting>
  <conditionalFormatting sqref="AG39">
    <cfRule type="cellIs" dxfId="9553" priority="209" operator="equal">
      <formula>"Catastrófico"</formula>
    </cfRule>
    <cfRule type="cellIs" dxfId="9552" priority="210" operator="equal">
      <formula>"Mayor"</formula>
    </cfRule>
    <cfRule type="cellIs" dxfId="9551" priority="211" operator="equal">
      <formula>"Moderado"</formula>
    </cfRule>
    <cfRule type="cellIs" dxfId="9550" priority="212" operator="equal">
      <formula>"Menor"</formula>
    </cfRule>
    <cfRule type="cellIs" dxfId="9549" priority="213" operator="equal">
      <formula>"Leve"</formula>
    </cfRule>
  </conditionalFormatting>
  <conditionalFormatting sqref="AG46">
    <cfRule type="cellIs" dxfId="9548" priority="180" operator="equal">
      <formula>"Catastrófico"</formula>
    </cfRule>
    <cfRule type="cellIs" dxfId="9547" priority="181" operator="equal">
      <formula>"Mayor"</formula>
    </cfRule>
    <cfRule type="cellIs" dxfId="9546" priority="182" operator="equal">
      <formula>"Moderado"</formula>
    </cfRule>
    <cfRule type="cellIs" dxfId="9545" priority="183" operator="equal">
      <formula>"Menor"</formula>
    </cfRule>
    <cfRule type="cellIs" dxfId="9544" priority="184" operator="equal">
      <formula>"Leve"</formula>
    </cfRule>
  </conditionalFormatting>
  <conditionalFormatting sqref="AG53">
    <cfRule type="cellIs" dxfId="9543" priority="151" operator="equal">
      <formula>"Catastrófico"</formula>
    </cfRule>
    <cfRule type="cellIs" dxfId="9542" priority="152" operator="equal">
      <formula>"Mayor"</formula>
    </cfRule>
    <cfRule type="cellIs" dxfId="9541" priority="153" operator="equal">
      <formula>"Moderado"</formula>
    </cfRule>
    <cfRule type="cellIs" dxfId="9540" priority="154" operator="equal">
      <formula>"Menor"</formula>
    </cfRule>
    <cfRule type="cellIs" dxfId="9539" priority="155" operator="equal">
      <formula>"Leve"</formula>
    </cfRule>
  </conditionalFormatting>
  <conditionalFormatting sqref="AG60">
    <cfRule type="cellIs" dxfId="9538" priority="122" operator="equal">
      <formula>"Catastrófico"</formula>
    </cfRule>
    <cfRule type="cellIs" dxfId="9537" priority="123" operator="equal">
      <formula>"Mayor"</formula>
    </cfRule>
    <cfRule type="cellIs" dxfId="9536" priority="124" operator="equal">
      <formula>"Moderado"</formula>
    </cfRule>
    <cfRule type="cellIs" dxfId="9535" priority="125" operator="equal">
      <formula>"Menor"</formula>
    </cfRule>
    <cfRule type="cellIs" dxfId="9534" priority="126" operator="equal">
      <formula>"Leve"</formula>
    </cfRule>
  </conditionalFormatting>
  <conditionalFormatting sqref="AI11">
    <cfRule type="cellIs" dxfId="9533" priority="321" operator="equal">
      <formula>"Extremo"</formula>
    </cfRule>
    <cfRule type="cellIs" dxfId="9532" priority="322" operator="equal">
      <formula>"Alto"</formula>
    </cfRule>
    <cfRule type="cellIs" dxfId="9531" priority="323" operator="equal">
      <formula>"Moderado"</formula>
    </cfRule>
    <cfRule type="cellIs" dxfId="9530" priority="324" operator="equal">
      <formula>"Bajo"</formula>
    </cfRule>
  </conditionalFormatting>
  <conditionalFormatting sqref="AI18">
    <cfRule type="cellIs" dxfId="9529" priority="292" operator="equal">
      <formula>"Extremo"</formula>
    </cfRule>
    <cfRule type="cellIs" dxfId="9528" priority="293" operator="equal">
      <formula>"Alto"</formula>
    </cfRule>
    <cfRule type="cellIs" dxfId="9527" priority="294" operator="equal">
      <formula>"Moderado"</formula>
    </cfRule>
    <cfRule type="cellIs" dxfId="9526" priority="295" operator="equal">
      <formula>"Bajo"</formula>
    </cfRule>
  </conditionalFormatting>
  <conditionalFormatting sqref="AI25">
    <cfRule type="cellIs" dxfId="9525" priority="263" operator="equal">
      <formula>"Extremo"</formula>
    </cfRule>
    <cfRule type="cellIs" dxfId="9524" priority="264" operator="equal">
      <formula>"Alto"</formula>
    </cfRule>
    <cfRule type="cellIs" dxfId="9523" priority="265" operator="equal">
      <formula>"Moderado"</formula>
    </cfRule>
    <cfRule type="cellIs" dxfId="9522" priority="266" operator="equal">
      <formula>"Bajo"</formula>
    </cfRule>
  </conditionalFormatting>
  <conditionalFormatting sqref="AI32">
    <cfRule type="cellIs" dxfId="9521" priority="234" operator="equal">
      <formula>"Extremo"</formula>
    </cfRule>
    <cfRule type="cellIs" dxfId="9520" priority="235" operator="equal">
      <formula>"Alto"</formula>
    </cfRule>
    <cfRule type="cellIs" dxfId="9519" priority="236" operator="equal">
      <formula>"Moderado"</formula>
    </cfRule>
    <cfRule type="cellIs" dxfId="9518" priority="237" operator="equal">
      <formula>"Bajo"</formula>
    </cfRule>
  </conditionalFormatting>
  <conditionalFormatting sqref="AI39">
    <cfRule type="cellIs" dxfId="9517" priority="205" operator="equal">
      <formula>"Extremo"</formula>
    </cfRule>
    <cfRule type="cellIs" dxfId="9516" priority="206" operator="equal">
      <formula>"Alto"</formula>
    </cfRule>
    <cfRule type="cellIs" dxfId="9515" priority="207" operator="equal">
      <formula>"Moderado"</formula>
    </cfRule>
    <cfRule type="cellIs" dxfId="9514" priority="208" operator="equal">
      <formula>"Bajo"</formula>
    </cfRule>
  </conditionalFormatting>
  <conditionalFormatting sqref="AI46">
    <cfRule type="cellIs" dxfId="9513" priority="176" operator="equal">
      <formula>"Extremo"</formula>
    </cfRule>
    <cfRule type="cellIs" dxfId="9512" priority="177" operator="equal">
      <formula>"Alto"</formula>
    </cfRule>
    <cfRule type="cellIs" dxfId="9511" priority="178" operator="equal">
      <formula>"Moderado"</formula>
    </cfRule>
    <cfRule type="cellIs" dxfId="9510" priority="179" operator="equal">
      <formula>"Bajo"</formula>
    </cfRule>
  </conditionalFormatting>
  <conditionalFormatting sqref="AI53">
    <cfRule type="cellIs" dxfId="9509" priority="147" operator="equal">
      <formula>"Extremo"</formula>
    </cfRule>
    <cfRule type="cellIs" dxfId="9508" priority="148" operator="equal">
      <formula>"Alto"</formula>
    </cfRule>
    <cfRule type="cellIs" dxfId="9507" priority="149" operator="equal">
      <formula>"Moderado"</formula>
    </cfRule>
    <cfRule type="cellIs" dxfId="9506" priority="150" operator="equal">
      <formula>"Bajo"</formula>
    </cfRule>
  </conditionalFormatting>
  <conditionalFormatting sqref="AI60">
    <cfRule type="cellIs" dxfId="9505" priority="118" operator="equal">
      <formula>"Extremo"</formula>
    </cfRule>
    <cfRule type="cellIs" dxfId="9504" priority="119" operator="equal">
      <formula>"Alto"</formula>
    </cfRule>
    <cfRule type="cellIs" dxfId="9503" priority="120" operator="equal">
      <formula>"Moderado"</formula>
    </cfRule>
    <cfRule type="cellIs" dxfId="9502" priority="121" operator="equal">
      <formula>"Bajo"</formula>
    </cfRule>
  </conditionalFormatting>
  <conditionalFormatting sqref="K67">
    <cfRule type="cellIs" dxfId="9501" priority="107" operator="equal">
      <formula>"Muy Alta"</formula>
    </cfRule>
    <cfRule type="cellIs" dxfId="9500" priority="108" operator="equal">
      <formula>"Alta"</formula>
    </cfRule>
    <cfRule type="cellIs" dxfId="9499" priority="109" operator="equal">
      <formula>"Media"</formula>
    </cfRule>
    <cfRule type="cellIs" dxfId="9498" priority="110" operator="equal">
      <formula>"Baja"</formula>
    </cfRule>
    <cfRule type="cellIs" dxfId="9497" priority="111" operator="equal">
      <formula>"Muy Baja"</formula>
    </cfRule>
  </conditionalFormatting>
  <conditionalFormatting sqref="N67">
    <cfRule type="containsText" dxfId="9496" priority="88" operator="containsText" text="❌">
      <formula>NOT(ISERROR(SEARCH("❌",N67)))</formula>
    </cfRule>
  </conditionalFormatting>
  <conditionalFormatting sqref="O67">
    <cfRule type="cellIs" dxfId="9495" priority="112" operator="equal">
      <formula>"Catastrófico"</formula>
    </cfRule>
    <cfRule type="cellIs" dxfId="9494" priority="113" operator="equal">
      <formula>"Mayor"</formula>
    </cfRule>
    <cfRule type="cellIs" dxfId="9493" priority="114" operator="equal">
      <formula>"Moderado"</formula>
    </cfRule>
    <cfRule type="cellIs" dxfId="9492" priority="115" operator="equal">
      <formula>"Menor"</formula>
    </cfRule>
    <cfRule type="cellIs" dxfId="9491" priority="116" operator="equal">
      <formula>"Leve"</formula>
    </cfRule>
  </conditionalFormatting>
  <conditionalFormatting sqref="Q67">
    <cfRule type="cellIs" dxfId="9490" priority="103" operator="equal">
      <formula>"Extremo"</formula>
    </cfRule>
    <cfRule type="cellIs" dxfId="9489" priority="104" operator="equal">
      <formula>"Alto"</formula>
    </cfRule>
    <cfRule type="cellIs" dxfId="9488" priority="105" operator="equal">
      <formula>"Moderado"</formula>
    </cfRule>
    <cfRule type="cellIs" dxfId="9487" priority="106" operator="equal">
      <formula>"Bajo"</formula>
    </cfRule>
  </conditionalFormatting>
  <conditionalFormatting sqref="AE67">
    <cfRule type="cellIs" dxfId="9486" priority="98" operator="equal">
      <formula>"Muy Alta"</formula>
    </cfRule>
    <cfRule type="cellIs" dxfId="9485" priority="99" operator="equal">
      <formula>"Alta"</formula>
    </cfRule>
    <cfRule type="cellIs" dxfId="9484" priority="100" operator="equal">
      <formula>"Media"</formula>
    </cfRule>
    <cfRule type="cellIs" dxfId="9483" priority="101" operator="equal">
      <formula>"Baja"</formula>
    </cfRule>
    <cfRule type="cellIs" dxfId="9482" priority="102" operator="equal">
      <formula>"Muy Baja"</formula>
    </cfRule>
  </conditionalFormatting>
  <conditionalFormatting sqref="AG67">
    <cfRule type="cellIs" dxfId="9481" priority="93" operator="equal">
      <formula>"Catastrófico"</formula>
    </cfRule>
    <cfRule type="cellIs" dxfId="9480" priority="94" operator="equal">
      <formula>"Mayor"</formula>
    </cfRule>
    <cfRule type="cellIs" dxfId="9479" priority="95" operator="equal">
      <formula>"Moderado"</formula>
    </cfRule>
    <cfRule type="cellIs" dxfId="9478" priority="96" operator="equal">
      <formula>"Menor"</formula>
    </cfRule>
    <cfRule type="cellIs" dxfId="9477" priority="97" operator="equal">
      <formula>"Leve"</formula>
    </cfRule>
  </conditionalFormatting>
  <conditionalFormatting sqref="AI67">
    <cfRule type="cellIs" dxfId="9476" priority="89" operator="equal">
      <formula>"Extremo"</formula>
    </cfRule>
    <cfRule type="cellIs" dxfId="9475" priority="90" operator="equal">
      <formula>"Alto"</formula>
    </cfRule>
    <cfRule type="cellIs" dxfId="9474" priority="91" operator="equal">
      <formula>"Moderado"</formula>
    </cfRule>
    <cfRule type="cellIs" dxfId="9473" priority="92" operator="equal">
      <formula>"Bajo"</formula>
    </cfRule>
  </conditionalFormatting>
  <conditionalFormatting sqref="K74">
    <cfRule type="cellIs" dxfId="9472" priority="78" operator="equal">
      <formula>"Muy Alta"</formula>
    </cfRule>
    <cfRule type="cellIs" dxfId="9471" priority="79" operator="equal">
      <formula>"Alta"</formula>
    </cfRule>
    <cfRule type="cellIs" dxfId="9470" priority="80" operator="equal">
      <formula>"Media"</formula>
    </cfRule>
    <cfRule type="cellIs" dxfId="9469" priority="81" operator="equal">
      <formula>"Baja"</formula>
    </cfRule>
    <cfRule type="cellIs" dxfId="9468" priority="82" operator="equal">
      <formula>"Muy Baja"</formula>
    </cfRule>
  </conditionalFormatting>
  <conditionalFormatting sqref="N74">
    <cfRule type="containsText" dxfId="9467" priority="59" operator="containsText" text="❌">
      <formula>NOT(ISERROR(SEARCH("❌",N74)))</formula>
    </cfRule>
  </conditionalFormatting>
  <conditionalFormatting sqref="O74">
    <cfRule type="cellIs" dxfId="9466" priority="83" operator="equal">
      <formula>"Catastrófico"</formula>
    </cfRule>
    <cfRule type="cellIs" dxfId="9465" priority="84" operator="equal">
      <formula>"Mayor"</formula>
    </cfRule>
    <cfRule type="cellIs" dxfId="9464" priority="85" operator="equal">
      <formula>"Moderado"</formula>
    </cfRule>
    <cfRule type="cellIs" dxfId="9463" priority="86" operator="equal">
      <formula>"Menor"</formula>
    </cfRule>
    <cfRule type="cellIs" dxfId="9462" priority="87" operator="equal">
      <formula>"Leve"</formula>
    </cfRule>
  </conditionalFormatting>
  <conditionalFormatting sqref="Q74">
    <cfRule type="cellIs" dxfId="9461" priority="74" operator="equal">
      <formula>"Extremo"</formula>
    </cfRule>
    <cfRule type="cellIs" dxfId="9460" priority="75" operator="equal">
      <formula>"Alto"</formula>
    </cfRule>
    <cfRule type="cellIs" dxfId="9459" priority="76" operator="equal">
      <formula>"Moderado"</formula>
    </cfRule>
    <cfRule type="cellIs" dxfId="9458" priority="77" operator="equal">
      <formula>"Bajo"</formula>
    </cfRule>
  </conditionalFormatting>
  <conditionalFormatting sqref="AE74">
    <cfRule type="cellIs" dxfId="9457" priority="69" operator="equal">
      <formula>"Muy Alta"</formula>
    </cfRule>
    <cfRule type="cellIs" dxfId="9456" priority="70" operator="equal">
      <formula>"Alta"</formula>
    </cfRule>
    <cfRule type="cellIs" dxfId="9455" priority="71" operator="equal">
      <formula>"Media"</formula>
    </cfRule>
    <cfRule type="cellIs" dxfId="9454" priority="72" operator="equal">
      <formula>"Baja"</formula>
    </cfRule>
    <cfRule type="cellIs" dxfId="9453" priority="73" operator="equal">
      <formula>"Muy Baja"</formula>
    </cfRule>
  </conditionalFormatting>
  <conditionalFormatting sqref="AG74">
    <cfRule type="cellIs" dxfId="9452" priority="64" operator="equal">
      <formula>"Catastrófico"</formula>
    </cfRule>
    <cfRule type="cellIs" dxfId="9451" priority="65" operator="equal">
      <formula>"Mayor"</formula>
    </cfRule>
    <cfRule type="cellIs" dxfId="9450" priority="66" operator="equal">
      <formula>"Moderado"</formula>
    </cfRule>
    <cfRule type="cellIs" dxfId="9449" priority="67" operator="equal">
      <formula>"Menor"</formula>
    </cfRule>
    <cfRule type="cellIs" dxfId="9448" priority="68" operator="equal">
      <formula>"Leve"</formula>
    </cfRule>
  </conditionalFormatting>
  <conditionalFormatting sqref="AI74">
    <cfRule type="cellIs" dxfId="9447" priority="60" operator="equal">
      <formula>"Extremo"</formula>
    </cfRule>
    <cfRule type="cellIs" dxfId="9446" priority="61" operator="equal">
      <formula>"Alto"</formula>
    </cfRule>
    <cfRule type="cellIs" dxfId="9445" priority="62" operator="equal">
      <formula>"Moderado"</formula>
    </cfRule>
    <cfRule type="cellIs" dxfId="9444" priority="63" operator="equal">
      <formula>"Bajo"</formula>
    </cfRule>
  </conditionalFormatting>
  <conditionalFormatting sqref="K81">
    <cfRule type="cellIs" dxfId="9443" priority="49" operator="equal">
      <formula>"Muy Alta"</formula>
    </cfRule>
    <cfRule type="cellIs" dxfId="9442" priority="50" operator="equal">
      <formula>"Alta"</formula>
    </cfRule>
    <cfRule type="cellIs" dxfId="9441" priority="51" operator="equal">
      <formula>"Media"</formula>
    </cfRule>
    <cfRule type="cellIs" dxfId="9440" priority="52" operator="equal">
      <formula>"Baja"</formula>
    </cfRule>
    <cfRule type="cellIs" dxfId="9439" priority="53" operator="equal">
      <formula>"Muy Baja"</formula>
    </cfRule>
  </conditionalFormatting>
  <conditionalFormatting sqref="N81">
    <cfRule type="containsText" dxfId="9438" priority="39" operator="containsText" text="❌">
      <formula>NOT(ISERROR(SEARCH("❌",N81)))</formula>
    </cfRule>
  </conditionalFormatting>
  <conditionalFormatting sqref="O81">
    <cfRule type="cellIs" dxfId="9437" priority="54" operator="equal">
      <formula>"Catastrófico"</formula>
    </cfRule>
    <cfRule type="cellIs" dxfId="9436" priority="55" operator="equal">
      <formula>"Mayor"</formula>
    </cfRule>
    <cfRule type="cellIs" dxfId="9435" priority="56" operator="equal">
      <formula>"Moderado"</formula>
    </cfRule>
    <cfRule type="cellIs" dxfId="9434" priority="57" operator="equal">
      <formula>"Menor"</formula>
    </cfRule>
    <cfRule type="cellIs" dxfId="9433" priority="58" operator="equal">
      <formula>"Leve"</formula>
    </cfRule>
  </conditionalFormatting>
  <conditionalFormatting sqref="Q81">
    <cfRule type="cellIs" dxfId="9432" priority="45" operator="equal">
      <formula>"Extremo"</formula>
    </cfRule>
    <cfRule type="cellIs" dxfId="9431" priority="46" operator="equal">
      <formula>"Alto"</formula>
    </cfRule>
    <cfRule type="cellIs" dxfId="9430" priority="47" operator="equal">
      <formula>"Moderado"</formula>
    </cfRule>
    <cfRule type="cellIs" dxfId="9429" priority="48" operator="equal">
      <formula>"Bajo"</formula>
    </cfRule>
  </conditionalFormatting>
  <conditionalFormatting sqref="AE81">
    <cfRule type="cellIs" dxfId="9428" priority="40" operator="equal">
      <formula>"Muy Alta"</formula>
    </cfRule>
    <cfRule type="cellIs" dxfId="9427" priority="41" operator="equal">
      <formula>"Alta"</formula>
    </cfRule>
    <cfRule type="cellIs" dxfId="9426" priority="42" operator="equal">
      <formula>"Media"</formula>
    </cfRule>
    <cfRule type="cellIs" dxfId="9425" priority="43" operator="equal">
      <formula>"Baja"</formula>
    </cfRule>
    <cfRule type="cellIs" dxfId="9424" priority="44" operator="equal">
      <formula>"Muy Baja"</formula>
    </cfRule>
  </conditionalFormatting>
  <conditionalFormatting sqref="K88">
    <cfRule type="cellIs" dxfId="9423" priority="29" operator="equal">
      <formula>"Muy Alta"</formula>
    </cfRule>
    <cfRule type="cellIs" dxfId="9422" priority="30" operator="equal">
      <formula>"Alta"</formula>
    </cfRule>
    <cfRule type="cellIs" dxfId="9421" priority="31" operator="equal">
      <formula>"Media"</formula>
    </cfRule>
    <cfRule type="cellIs" dxfId="9420" priority="32" operator="equal">
      <formula>"Baja"</formula>
    </cfRule>
    <cfRule type="cellIs" dxfId="9419" priority="33" operator="equal">
      <formula>"Muy Baja"</formula>
    </cfRule>
  </conditionalFormatting>
  <conditionalFormatting sqref="N88">
    <cfRule type="containsText" dxfId="9418" priority="19" operator="containsText" text="❌">
      <formula>NOT(ISERROR(SEARCH("❌",N88)))</formula>
    </cfRule>
  </conditionalFormatting>
  <conditionalFormatting sqref="O88">
    <cfRule type="cellIs" dxfId="9417" priority="34" operator="equal">
      <formula>"Catastrófico"</formula>
    </cfRule>
    <cfRule type="cellIs" dxfId="9416" priority="35" operator="equal">
      <formula>"Mayor"</formula>
    </cfRule>
    <cfRule type="cellIs" dxfId="9415" priority="36" operator="equal">
      <formula>"Moderado"</formula>
    </cfRule>
    <cfRule type="cellIs" dxfId="9414" priority="37" operator="equal">
      <formula>"Menor"</formula>
    </cfRule>
    <cfRule type="cellIs" dxfId="9413" priority="38" operator="equal">
      <formula>"Leve"</formula>
    </cfRule>
  </conditionalFormatting>
  <conditionalFormatting sqref="Q88">
    <cfRule type="cellIs" dxfId="9412" priority="25" operator="equal">
      <formula>"Extremo"</formula>
    </cfRule>
    <cfRule type="cellIs" dxfId="9411" priority="26" operator="equal">
      <formula>"Alto"</formula>
    </cfRule>
    <cfRule type="cellIs" dxfId="9410" priority="27" operator="equal">
      <formula>"Moderado"</formula>
    </cfRule>
    <cfRule type="cellIs" dxfId="9409" priority="28" operator="equal">
      <formula>"Bajo"</formula>
    </cfRule>
  </conditionalFormatting>
  <conditionalFormatting sqref="AE88">
    <cfRule type="cellIs" dxfId="9408" priority="20" operator="equal">
      <formula>"Muy Alta"</formula>
    </cfRule>
    <cfRule type="cellIs" dxfId="9407" priority="21" operator="equal">
      <formula>"Alta"</formula>
    </cfRule>
    <cfRule type="cellIs" dxfId="9406" priority="22" operator="equal">
      <formula>"Media"</formula>
    </cfRule>
    <cfRule type="cellIs" dxfId="9405" priority="23" operator="equal">
      <formula>"Baja"</formula>
    </cfRule>
    <cfRule type="cellIs" dxfId="9404" priority="24" operator="equal">
      <formula>"Muy Baja"</formula>
    </cfRule>
  </conditionalFormatting>
  <conditionalFormatting sqref="AI81">
    <cfRule type="cellIs" dxfId="9403" priority="15" operator="equal">
      <formula>"Extremo"</formula>
    </cfRule>
    <cfRule type="cellIs" dxfId="9402" priority="16" operator="equal">
      <formula>"Alto"</formula>
    </cfRule>
    <cfRule type="cellIs" dxfId="9401" priority="17" operator="equal">
      <formula>"Moderado"</formula>
    </cfRule>
    <cfRule type="cellIs" dxfId="9400" priority="18" operator="equal">
      <formula>"Bajo"</formula>
    </cfRule>
  </conditionalFormatting>
  <conditionalFormatting sqref="AI88">
    <cfRule type="cellIs" dxfId="9399" priority="11" operator="equal">
      <formula>"Extremo"</formula>
    </cfRule>
    <cfRule type="cellIs" dxfId="9398" priority="12" operator="equal">
      <formula>"Alto"</formula>
    </cfRule>
    <cfRule type="cellIs" dxfId="9397" priority="13" operator="equal">
      <formula>"Moderado"</formula>
    </cfRule>
    <cfRule type="cellIs" dxfId="939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ENERO\[2. CEDE5-DIGEC-487 Matriz Riesgo V.14 Abastecimiento Aviacion 2026.xlsx]Opciones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ENERO\[2. CEDE5-DIGEC-487 Matriz Riesgo V.14 Abastecimiento Aviacion 2026.xlsx]Tabla Impacto'!#REF!</xm:f>
          </x14:formula1>
          <xm:sqref>M11:M94</xm:sqref>
        </x14:dataValidation>
        <x14:dataValidation type="list" allowBlank="1" showInputMessage="1" showErrorMessage="1">
          <x14:formula1>
            <xm:f>'D:\BACK UP 2026\RIESGOS DE INTEGRIDAD - 2026\MATRIZ ENVIÓ CEDE5 - ENERO\[2. CEDE5-DIGEC-487 Matriz Riesgo V.14 Abastecimiento Aviacion 2026.xlsx]Tabla Valoración controles'!#REF!</xm:f>
          </x14:formula1>
          <xm:sqref>X11:Y94 AA11:AC94</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dimension ref="A1:BN94"/>
  <sheetViews>
    <sheetView zoomScale="70" zoomScaleNormal="70" workbookViewId="0">
      <selection activeCell="A7" sqref="A7:E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32.2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41.25" customHeight="1" thickBot="1">
      <c r="A5" s="235" t="s">
        <v>14</v>
      </c>
      <c r="B5" s="236"/>
      <c r="C5" s="236"/>
      <c r="D5" s="237"/>
      <c r="E5" s="238"/>
      <c r="F5" s="239" t="s">
        <v>686</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55.5" customHeight="1" thickBot="1">
      <c r="A6" s="243" t="s">
        <v>15</v>
      </c>
      <c r="B6" s="244"/>
      <c r="C6" s="244"/>
      <c r="D6" s="245"/>
      <c r="E6" s="246"/>
      <c r="F6" s="247" t="s">
        <v>1395</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78.5" customHeight="1" thickBot="1">
      <c r="A7" s="262" t="s">
        <v>17</v>
      </c>
      <c r="B7" s="263"/>
      <c r="C7" s="263"/>
      <c r="D7" s="264"/>
      <c r="E7" s="265"/>
      <c r="F7" s="266" t="s">
        <v>1396</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1361</v>
      </c>
      <c r="C11" s="220" t="s">
        <v>69</v>
      </c>
      <c r="D11" s="220" t="s">
        <v>322</v>
      </c>
      <c r="E11" s="229" t="s">
        <v>334</v>
      </c>
      <c r="F11" s="229" t="s">
        <v>2019</v>
      </c>
      <c r="G11" s="229" t="s">
        <v>2020</v>
      </c>
      <c r="H11" s="302" t="str">
        <f>+CONCATENATE(E11," ",F11," ",G11)</f>
        <v>Posibilidad de afectación reputacional por el déficit de postulantes en las escuelas de formación militar debido a deficiencias en la estrategia de comunicación en los canales digitales para la promoción de los programas de formación y ofertas académicas.</v>
      </c>
      <c r="I11" s="232" t="s">
        <v>324</v>
      </c>
      <c r="J11" s="218">
        <v>32</v>
      </c>
      <c r="K11" s="309" t="str">
        <f>IF(J11&lt;=0,"",IF(J11&lt;=3,"Muy Baja",IF(J11&lt;=34,"Baja",IF(J11&lt;=600,"Media",IF(J11&lt;=6000,"Alta","Muy Alta")))))</f>
        <v>Baja</v>
      </c>
      <c r="L11" s="305">
        <f>IF(K11="","",IF(K11="Muy Baja",0.2,IF(K11="Baja",0.4,IF(K11="Media",0.6,IF(K11="Alta",0.8,IF(K11="Muy Alta",1,))))))</f>
        <v>0.4</v>
      </c>
      <c r="M11" s="307" t="s">
        <v>1887</v>
      </c>
      <c r="N11" s="303" t="str">
        <f>IF(NOT(ISERROR(MATCH(M11,'[53]Tabla Impacto'!$B$222:$B$224,0))),'[53]Tabla Impacto'!$F$224,M11)</f>
        <v xml:space="preserve">     El riesgo afecta la imagen de la entidad internamente, de conocimiento general, nivel interno, de junta directiva y accionistas y/o de proveedores</v>
      </c>
      <c r="O11" s="309" t="str">
        <f>IF(OR(N11='[53]Tabla Impacto'!$C$12,N11='[53]Tabla Impacto'!$D$12),"Leve",IF(OR(N11='[53]Tabla Impacto'!$C$13,N11='[53]Tabla Impacto'!$D$13),"Menor",IF(OR(N11='[53]Tabla Impacto'!$C$14,N11='[53]Tabla Impacto'!$D$14),"Moderado",IF(OR(N11='[53]Tabla Impacto'!$C$15,N11='[53]Tabla Impacto'!$D$15),"Mayor",IF(OR(N11='[53]Tabla Impacto'!$C$16,N11='[53]Tabla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137" t="s">
        <v>94</v>
      </c>
      <c r="S11" s="133" t="s">
        <v>1397</v>
      </c>
      <c r="T11" s="133" t="s">
        <v>1398</v>
      </c>
      <c r="U11" s="133" t="s">
        <v>1399</v>
      </c>
      <c r="V11" s="138" t="str">
        <f>+CONCATENATE(S11," ",T11," ",U11)</f>
        <v>El Oficial de incorporación (ESMIC - EMSUB – ESPRO) verifica trimestralmente una estrategia efectiva para cumplimento del Plan de Incorporación emitido por el Departamento de Personal (CEDE1) con el fin de garantizar la difusión masiva a nivel nacional de las ofertas académicas y beneficios con apoyo del Centro de educación y Doctrina (CEDOC), Comando de Reclutamiento, Zonas de reclutamiento y Divisiones,  En caso de que no se desarrolle esta actividad se debe reprogramar de acuerdo al cronograma de incorporación, dejando  como soporte documental de la verificación un informe actividades.</v>
      </c>
      <c r="W11" s="36" t="str">
        <f>IF(OR(X11="Preventivo",X11="Detectivo"),"Probabilidad",IF(X11="Correctivo","Impacto",""))</f>
        <v>Probabilidad</v>
      </c>
      <c r="X11" s="136" t="s">
        <v>53</v>
      </c>
      <c r="Y11" s="136" t="s">
        <v>54</v>
      </c>
      <c r="Z11" s="38" t="str">
        <f>IF(AND(X11="Preventivo",Y11="Automático"),"50%",IF(AND(X11="Preventivo",Y11="Manual"),"40%",IF(AND(X11="Detectivo",Y11="Automático"),"40%",IF(AND(X11="Detectivo",Y11="Manual"),"30%",IF(AND(X11="Correctivo",Y11="Automático"),"35%",IF(AND(X11="Correctivo",Y11="Manual"),"25%",""))))))</f>
        <v>40%</v>
      </c>
      <c r="AA11" s="139" t="s">
        <v>55</v>
      </c>
      <c r="AB11" s="139" t="s">
        <v>56</v>
      </c>
      <c r="AC11" s="139" t="s">
        <v>57</v>
      </c>
      <c r="AD11" s="40">
        <f>IFERROR(IF(W11="Probabilidad",(L11-(+L11*Z11)),IF(W11="Impacto",L11,"")),"")</f>
        <v>0.24</v>
      </c>
      <c r="AE11" s="313" t="str">
        <f>IFERROR(LOOKUP(LOOKUP(2,1/(AD11:AD17&lt;&gt;""),AD11:AD17),'[53]Opciones Tratamiento'!$I$2:$I$6,'[53]Opciones Tratamiento'!$J$2:$J$6),"")</f>
        <v>Muy Baja</v>
      </c>
      <c r="AF11" s="41">
        <f>+AD11</f>
        <v>0.24</v>
      </c>
      <c r="AG11" s="313" t="str">
        <f>IFERROR(LOOKUP(LOOKUP(2,1/(AH11:AH17&lt;&gt;""),AH11:AH17),'[53]Opciones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58</v>
      </c>
      <c r="AK11" s="129"/>
      <c r="AL11" s="137"/>
      <c r="AM11" s="133"/>
      <c r="AN11" s="133"/>
      <c r="AO11" s="218" t="s">
        <v>59</v>
      </c>
      <c r="AP11" s="332"/>
      <c r="AQ11" s="335" t="s">
        <v>2021</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30" t="s">
        <v>96</v>
      </c>
      <c r="S12" s="134" t="s">
        <v>2022</v>
      </c>
      <c r="T12" s="134" t="s">
        <v>1400</v>
      </c>
      <c r="U12" s="134" t="s">
        <v>1401</v>
      </c>
      <c r="V12" s="135" t="str">
        <f t="shared" ref="V12:V17" si="0">+CONCATENATE(S12," ",T12," ",U12)</f>
        <v>El Oficial de incorporación de las escuelas / Administración plataforma, (ESMIC - EMSUB – ESPRO), verifica trimestralmente el cumplimiento de las etapas del proceso de selección e incorporación, establecido en la directiva de personal vigente, con el propósito de generar confianza y satisfacción en los aspirantes, en caso de no realizar esta actividad se debe informar la novedad al director de la escuela de formación,   dejando como soporte  de la verificación un Informe análisis con el personal  "Inscrito-Apto- No apto".</v>
      </c>
      <c r="W12" s="47" t="str">
        <f t="shared" ref="W12:W75" si="1">IF(OR(X12="Preventivo",X12="Detectivo"),"Probabilidad",IF(X12="Correctivo","Impacto",""))</f>
        <v>Probabilidad</v>
      </c>
      <c r="X12" s="136" t="s">
        <v>53</v>
      </c>
      <c r="Y12" s="136" t="s">
        <v>54</v>
      </c>
      <c r="Z12" s="48" t="str">
        <f t="shared" ref="Z12" si="2">IF(AND(X12="Preventivo",Y12="Automático"),"50%",IF(AND(X12="Preventivo",Y12="Manual"),"40%",IF(AND(X12="Detectivo",Y12="Automático"),"40%",IF(AND(X12="Detectivo",Y12="Manual"),"30%",IF(AND(X12="Correctivo",Y12="Automático"),"35%",IF(AND(X12="Correctivo",Y12="Manual"),"25%",""))))))</f>
        <v>40%</v>
      </c>
      <c r="AA12" s="136" t="s">
        <v>55</v>
      </c>
      <c r="AB12" s="136" t="s">
        <v>56</v>
      </c>
      <c r="AC12" s="136" t="s">
        <v>57</v>
      </c>
      <c r="AD12" s="49">
        <f>IFERROR(IF(AND(W11="Probabilidad",W12="Probabilidad"),(AF11-(+AF11*Z12)),IF(W12="Probabilidad",(L11-(+L11*Z12)),IF(W12="Impacto",AF11,""))),"")</f>
        <v>0.14399999999999999</v>
      </c>
      <c r="AE12" s="224"/>
      <c r="AF12" s="50">
        <f t="shared" ref="AF12" si="3">+AD12</f>
        <v>0.14399999999999999</v>
      </c>
      <c r="AG12" s="224"/>
      <c r="AH12" s="50" t="str">
        <f>IFERROR(IF(AND(W11="Impacto",W12="Impacto"),(AH11-(+AH11*Z12)),IF(W12="Impacto",(P11-(+P11*Z12)),IF(W12="Probabilidad",AH11,""))),"")</f>
        <v/>
      </c>
      <c r="AI12" s="226"/>
      <c r="AJ12" s="228"/>
      <c r="AK12" s="7"/>
      <c r="AL12" s="130"/>
      <c r="AM12" s="134"/>
      <c r="AN12" s="134"/>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30" t="s">
        <v>98</v>
      </c>
      <c r="S13" s="134" t="s">
        <v>1402</v>
      </c>
      <c r="T13" s="134" t="s">
        <v>1403</v>
      </c>
      <c r="U13" s="134" t="s">
        <v>1404</v>
      </c>
      <c r="V13" s="135" t="str">
        <f t="shared" si="0"/>
        <v>El Oficial de incorporación / Administrador plataforma (ESMIC - EMSUB – ESPRO), verifica mensualmente el avance de personal de aspirantes inscritos en las plataformas de incorporación,  con el fin de realizar un análisis estadístico con los resultados de la selección anterior, En caso de no efectuarse esta actividad se debe de informar al Director de cada escuela de formación, dejando como soporte de la verificación un informe estadístico de seguimiento.</v>
      </c>
      <c r="W13" s="47" t="str">
        <f t="shared" si="1"/>
        <v>Probabilidad</v>
      </c>
      <c r="X13" s="136" t="s">
        <v>53</v>
      </c>
      <c r="Y13" s="136" t="s">
        <v>54</v>
      </c>
      <c r="Z13" s="48" t="str">
        <f>IF(AND(X13="Preventivo",Y13="Automático"),"50%",IF(AND(X13="Preventivo",Y13="Manual"),"40%",IF(AND(X13="Detectivo",Y13="Automático"),"40%",IF(AND(X13="Detectivo",Y13="Manual"),"30%",IF(AND(X13="Correctivo",Y13="Automático"),"35%",IF(AND(X13="Correctivo",Y13="Manual"),"25%",""))))))</f>
        <v>40%</v>
      </c>
      <c r="AA13" s="136" t="s">
        <v>55</v>
      </c>
      <c r="AB13" s="136" t="s">
        <v>56</v>
      </c>
      <c r="AC13" s="136" t="s">
        <v>57</v>
      </c>
      <c r="AD13" s="49">
        <f>IFERROR(IF(AND(W11="Probabilidad",W12="Probabilidad",W13="Probabilidad"),(AF12-(+AF12*Z13)),IF(W13="Probabilidad",(L11-(+L11*Z13)),IF(W13="Impacto",AF12,""))),"")</f>
        <v>8.6399999999999991E-2</v>
      </c>
      <c r="AE13" s="224"/>
      <c r="AF13" s="50">
        <f>+AD13</f>
        <v>8.6399999999999991E-2</v>
      </c>
      <c r="AG13" s="224"/>
      <c r="AH13" s="50" t="str">
        <f>IFERROR(IF(AND(W11="Impacto",W12="Impacto",W13="Impacto"),(AH12-(+AH12*Z13)),IF(W13="Impacto",(P11-(+P11*Z13)),IF(W13="Probabilidad",AH12,""))),"")</f>
        <v/>
      </c>
      <c r="AI13" s="226"/>
      <c r="AJ13" s="228"/>
      <c r="AK13" s="7"/>
      <c r="AL13" s="130"/>
      <c r="AM13" s="134"/>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0" t="s">
        <v>99</v>
      </c>
      <c r="S14" s="134" t="s">
        <v>1405</v>
      </c>
      <c r="T14" s="134" t="s">
        <v>1406</v>
      </c>
      <c r="U14" s="134" t="s">
        <v>1407</v>
      </c>
      <c r="V14" s="135" t="str">
        <f t="shared" si="0"/>
        <v>El Oficial de Incorporación (ESMIC, EMSUB, ESPRO), verifica trimestralmente el cumplimiento de los lineamientos establecidos al Proceso de Selección e Incorporación enfocado en las pruebas de aptitud psicofísica, con el fin de analizar que no se hayan alterado resultados para beneficios en particular, en caso de no realizar la actividad se debe realizar un acta de reunión indicando los compromisos y lineamientos que se deben cumplir, Dejando de la verificación un informe de cruce con el personal del proceso.</v>
      </c>
      <c r="W14" s="47" t="str">
        <f t="shared" si="1"/>
        <v>Probabilidad</v>
      </c>
      <c r="X14" s="136" t="s">
        <v>53</v>
      </c>
      <c r="Y14" s="136" t="s">
        <v>203</v>
      </c>
      <c r="Z14" s="48" t="str">
        <f t="shared" ref="Z14" si="4">IF(AND(X14="Preventivo",Y14="Automático"),"50%",IF(AND(X14="Preventivo",Y14="Manual"),"40%",IF(AND(X14="Detectivo",Y14="Automático"),"40%",IF(AND(X14="Detectivo",Y14="Manual"),"30%",IF(AND(X14="Correctivo",Y14="Automático"),"35%",IF(AND(X14="Correctivo",Y14="Manual"),"25%",""))))))</f>
        <v>50%</v>
      </c>
      <c r="AA14" s="136" t="s">
        <v>55</v>
      </c>
      <c r="AB14" s="136" t="s">
        <v>56</v>
      </c>
      <c r="AC14" s="136" t="s">
        <v>57</v>
      </c>
      <c r="AD14" s="49">
        <f>IFERROR(IF(AND(W11="Probabilidad",W12="Probabilidad",W13="Probabilidad",W14="Probabilidad"),(AF13-(+AF13*Z14)),IF(W14="Probabilidad",(L11-(+L11*Z14)),IF(W14="Impacto",AF13,""))),"")</f>
        <v>4.3199999999999995E-2</v>
      </c>
      <c r="AE14" s="224"/>
      <c r="AF14" s="50">
        <f t="shared" ref="AF14:AF21" si="5">+AD14</f>
        <v>4.3199999999999995E-2</v>
      </c>
      <c r="AG14" s="224"/>
      <c r="AH14" s="50" t="str">
        <f>IFERROR(IF(AND(W13="Impacto",W14="Impacto"),(AH13-(+AH13*Z14)),IF(W14="Impacto",(P11-(+P11*Z14)),IF(W14="Probabilidad",AH13,""))),"")</f>
        <v/>
      </c>
      <c r="AI14" s="226"/>
      <c r="AJ14" s="228"/>
      <c r="AK14" s="7"/>
      <c r="AL14" s="130"/>
      <c r="AM14" s="134"/>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130"/>
      <c r="AM15" s="134"/>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30"/>
      <c r="AM16" s="134"/>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30"/>
      <c r="AM17" s="134"/>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69</v>
      </c>
      <c r="D18" s="220" t="s">
        <v>340</v>
      </c>
      <c r="E18" s="229" t="s">
        <v>334</v>
      </c>
      <c r="F18" s="230" t="s">
        <v>1408</v>
      </c>
      <c r="G18" s="230" t="s">
        <v>2023</v>
      </c>
      <c r="H18" s="231" t="str">
        <f t="shared" ref="H18" si="6">+CONCATENATE(E18," ",F18," ",G18)</f>
        <v>Posibilidad de afectación reputacional por soborno entrante  aceptar una ventaja indebida al favorecer el ingreso de aspirantes a las diferentes escuelas de formación  a causa de la falta de ética y transparencia en el  proceso de selección e incorporación.</v>
      </c>
      <c r="I18" s="232" t="s">
        <v>341</v>
      </c>
      <c r="J18" s="218">
        <v>36</v>
      </c>
      <c r="K18" s="310" t="str">
        <f>IF(J18&lt;=0,"",IF(J18&lt;=3,"Muy Baja",IF(J18&lt;=34,"Baja",IF(J18&lt;=600,"Media",IF(J18&lt;=6000,"Alta","Muy Alta")))))</f>
        <v>Media</v>
      </c>
      <c r="L18" s="306">
        <f>IF(K18="","",IF(K18="Muy Baja",0.2,IF(K18="Baja",0.4,IF(K18="Media",0.6,IF(K18="Alta",0.8,IF(K18="Muy Alta",1,))))))</f>
        <v>0.6</v>
      </c>
      <c r="M18" s="314" t="s">
        <v>338</v>
      </c>
      <c r="N18" s="304" t="str">
        <f>IF(NOT(ISERROR(MATCH(M18,'[53]Tabla Impacto'!$B$222:$B$224,0))),'[53]Tabla Impacto'!$F$224,M18)</f>
        <v xml:space="preserve">     El riesgo afecta la imagen de la entidad con algunos usuarios de relevancia frente al logro de los objetivos</v>
      </c>
      <c r="O18" s="310" t="str">
        <f>IF(OR(N18='[53]Tabla Impacto'!$C$12,N18='[53]Tabla Impacto'!$D$12),"Leve",IF(OR(N18='[53]Tabla Impacto'!$C$13,N18='[53]Tabla Impacto'!$D$13),"Menor",IF(OR(N18='[53]Tabla Impacto'!$C$14,N18='[53]Tabla Impacto'!$D$14),"Moderado",IF(OR(N18='[53]Tabla Impacto'!$C$15,N18='[53]Tabla Impacto'!$D$15),"Mayor",IF(OR(N18='[53]Tabla Impacto'!$C$16,N18='[53]Tabla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30" t="s">
        <v>94</v>
      </c>
      <c r="S18" s="134" t="s">
        <v>1409</v>
      </c>
      <c r="T18" s="148" t="s">
        <v>1410</v>
      </c>
      <c r="U18" s="148" t="s">
        <v>1411</v>
      </c>
      <c r="V18" s="135" t="str">
        <f>+CONCATENATE(S18," ",T18," ",U18)</f>
        <v>El Oficial de incorporación (ESMIC, EMSUB, ESPRO),  verifica trimestralmente con los delegados de incorporación de las divisiones y zonas de reclutamiento, la difusión de los lineamientos establecidos en el estatuto anticorrupción, con el fin de fortalecer las campañas institucionales anticorrupción, para la prevención de casos de estafa en el proceso de selección e incorporación de las escuelas de formación, en caso de que no se desarrolle esta actividad se realizara un informe que identifique la reprogramación de la verificación, dejando como evidencia un acta de reunión.</v>
      </c>
      <c r="W18" s="47" t="str">
        <f t="shared" si="1"/>
        <v>Probabilidad</v>
      </c>
      <c r="X18" s="136" t="s">
        <v>53</v>
      </c>
      <c r="Y18" s="136" t="s">
        <v>203</v>
      </c>
      <c r="Z18" s="48" t="str">
        <f>IF(AND(X18="Preventivo",Y18="Automático"),"50%",IF(AND(X18="Preventivo",Y18="Manual"),"40%",IF(AND(X18="Detectivo",Y18="Automático"),"40%",IF(AND(X18="Detectivo",Y18="Manual"),"30%",IF(AND(X18="Correctivo",Y18="Automático"),"35%",IF(AND(X18="Correctivo",Y18="Manual"),"25%",""))))))</f>
        <v>50%</v>
      </c>
      <c r="AA18" s="136" t="s">
        <v>55</v>
      </c>
      <c r="AB18" s="136" t="s">
        <v>56</v>
      </c>
      <c r="AC18" s="136" t="s">
        <v>57</v>
      </c>
      <c r="AD18" s="49">
        <f>IFERROR(IF(W18="Probabilidad",(L18-(+L18*Z18)),IF(W18="Impacto",L18,"")),"")</f>
        <v>0.3</v>
      </c>
      <c r="AE18" s="224" t="str">
        <f>IFERROR(LOOKUP(LOOKUP(2,1/(AD18:AD24&lt;&gt;""),AD18:AD24),'[53]Opciones Tratamiento'!$I$2:$I$6,'[53]Opciones Tratamiento'!$J$2:$J$6),"")</f>
        <v>Muy Baja</v>
      </c>
      <c r="AF18" s="48">
        <f t="shared" si="5"/>
        <v>0.3</v>
      </c>
      <c r="AG18" s="224" t="str">
        <f>IFERROR(LOOKUP(LOOKUP(2,1/(AH18:AH24&lt;&gt;""),AH18:AH24),'[53]Opciones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c r="AK18" s="7"/>
      <c r="AL18" s="130">
        <v>1</v>
      </c>
      <c r="AM18" s="134" t="s">
        <v>2024</v>
      </c>
      <c r="AN18" s="52" t="s">
        <v>2025</v>
      </c>
      <c r="AO18" s="219"/>
      <c r="AP18" s="332"/>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30" t="s">
        <v>96</v>
      </c>
      <c r="S19" s="52" t="s">
        <v>1412</v>
      </c>
      <c r="T19" s="148" t="s">
        <v>2026</v>
      </c>
      <c r="U19" s="148" t="s">
        <v>285</v>
      </c>
      <c r="V19" s="135" t="str">
        <f>+CONCATENATE(S19," ",T19," ",U19)</f>
        <v>El oficial de incorporación (esmic-emsub-espro), 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  con el fin de establecer irregularidades en el proceso de incorporación y selección, en caso de no realizarse se debe de reprogramar según cronograma, dejando como soporte un informe ejecutivo.</v>
      </c>
      <c r="W19" s="47" t="str">
        <f t="shared" si="1"/>
        <v>Probabilidad</v>
      </c>
      <c r="X19" s="136" t="s">
        <v>53</v>
      </c>
      <c r="Y19" s="136" t="s">
        <v>203</v>
      </c>
      <c r="Z19" s="48" t="str">
        <f t="shared" ref="Z19" si="7">IF(AND(X19="Preventivo",Y19="Automático"),"50%",IF(AND(X19="Preventivo",Y19="Manual"),"40%",IF(AND(X19="Detectivo",Y19="Automático"),"40%",IF(AND(X19="Detectivo",Y19="Manual"),"30%",IF(AND(X19="Correctivo",Y19="Automático"),"35%",IF(AND(X19="Correctivo",Y19="Manual"),"25%",""))))))</f>
        <v>50%</v>
      </c>
      <c r="AA19" s="136" t="s">
        <v>55</v>
      </c>
      <c r="AB19" s="136" t="s">
        <v>56</v>
      </c>
      <c r="AC19" s="136" t="s">
        <v>57</v>
      </c>
      <c r="AD19" s="49">
        <f t="shared" ref="AD19:AD24" si="8">IFERROR(IF(AND(W18="Probabilidad",W19="Probabilidad"),(AF18-(+AF18*Z19)),IF(W19="Probabilidad",(L18-(+L18*Z19)),IF(W19="Impacto",AF18,""))),"")</f>
        <v>0.15</v>
      </c>
      <c r="AE19" s="224"/>
      <c r="AF19" s="48">
        <f t="shared" si="5"/>
        <v>0.15</v>
      </c>
      <c r="AG19" s="224"/>
      <c r="AH19" s="50">
        <f>IFERROR(IF(AND(W18="Impacto",W19="Impacto"),(AH18-(+AH18*Z19)),IF(W19="Impacto",(P18-(+P18*Z19)),IF(W19="Probabilidad",AH18,""))),"")</f>
        <v>0.6</v>
      </c>
      <c r="AI19" s="226"/>
      <c r="AJ19" s="228"/>
      <c r="AK19" s="7"/>
      <c r="AL19" s="130"/>
      <c r="AM19" s="134"/>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130" t="s">
        <v>98</v>
      </c>
      <c r="S20" s="52" t="s">
        <v>1413</v>
      </c>
      <c r="T20" s="148" t="s">
        <v>2027</v>
      </c>
      <c r="U20" s="148" t="s">
        <v>1414</v>
      </c>
      <c r="V20" s="135" t="str">
        <f t="shared" ref="V20:V24" si="9">+CONCATENATE(S20," ",T20," ",U20)</f>
        <v>El oficial y/o suboficial de contrainteligencia (esmic-emsub-espro), 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 con el fin de validar la veracidad de la documentación evitando falsedad y/o alteración de información, en caso de que no se realice esta actividad se deben verificar los estudios de seguridad de forma extemporánea por el motivo de retraso, dejando como soporte un informe de actividades.</v>
      </c>
      <c r="W20" s="47" t="str">
        <f t="shared" si="1"/>
        <v>Probabilidad</v>
      </c>
      <c r="X20" s="136" t="s">
        <v>53</v>
      </c>
      <c r="Y20" s="136" t="s">
        <v>203</v>
      </c>
      <c r="Z20" s="48" t="str">
        <f>IF(AND(X20="Preventivo",Y20="Automático"),"50%",IF(AND(X20="Preventivo",Y20="Manual"),"40%",IF(AND(X20="Detectivo",Y20="Automático"),"40%",IF(AND(X20="Detectivo",Y20="Manual"),"30%",IF(AND(X20="Correctivo",Y20="Automático"),"35%",IF(AND(X20="Correctivo",Y20="Manual"),"25%",""))))))</f>
        <v>50%</v>
      </c>
      <c r="AA20" s="136" t="s">
        <v>55</v>
      </c>
      <c r="AB20" s="136" t="s">
        <v>56</v>
      </c>
      <c r="AC20" s="136" t="s">
        <v>57</v>
      </c>
      <c r="AD20" s="49">
        <f t="shared" si="8"/>
        <v>7.4999999999999997E-2</v>
      </c>
      <c r="AE20" s="224"/>
      <c r="AF20" s="48">
        <f t="shared" si="5"/>
        <v>7.4999999999999997E-2</v>
      </c>
      <c r="AG20" s="224"/>
      <c r="AH20" s="50">
        <f>IFERROR(IF(AND(W18="Impacto",W19="Impacto",W20="Impacto"),(AH19-(+AH19*Z20)),IF(W20="Impacto",(P18-(+P18*Z20)),IF(W20="Probabilidad",AH19,""))),"")</f>
        <v>0.6</v>
      </c>
      <c r="AI20" s="226"/>
      <c r="AJ20" s="228"/>
      <c r="AK20" s="7"/>
      <c r="AL20" s="130"/>
      <c r="AM20" s="134"/>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30"/>
      <c r="S21" s="52"/>
      <c r="T21" s="52"/>
      <c r="U21" s="52"/>
      <c r="V21" s="135" t="str">
        <f t="shared" si="9"/>
        <v xml:space="preserve">  </v>
      </c>
      <c r="W21" s="47" t="str">
        <f t="shared" si="1"/>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8"/>
        <v/>
      </c>
      <c r="AE21" s="224"/>
      <c r="AF21" s="48" t="str">
        <f t="shared" si="5"/>
        <v/>
      </c>
      <c r="AG21" s="224"/>
      <c r="AH21" s="50" t="str">
        <f>IFERROR(IF(AND(W20="Impacto",W21="Impacto"),(AH20-(+AH20*Z21)),IF(W21="Impacto",(P18-(+P18*Z21)),IF(W21="Probabilidad",AH20,""))),"")</f>
        <v/>
      </c>
      <c r="AI21" s="226"/>
      <c r="AJ21" s="228"/>
      <c r="AK21" s="7"/>
      <c r="AL21" s="130"/>
      <c r="AM21" s="134"/>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30"/>
      <c r="S22" s="52"/>
      <c r="T22" s="52"/>
      <c r="U22" s="52"/>
      <c r="V22" s="135" t="str">
        <f t="shared" si="9"/>
        <v xml:space="preserve">  </v>
      </c>
      <c r="W22" s="47" t="str">
        <f t="shared" si="1"/>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8"/>
        <v/>
      </c>
      <c r="AE22" s="224"/>
      <c r="AF22" s="48" t="str">
        <f>+AD22</f>
        <v/>
      </c>
      <c r="AG22" s="224"/>
      <c r="AH22" s="50" t="str">
        <f>IFERROR(IF(AND(W21="Impacto",W22="Impacto"),(AH21-(+AH21*Z22)),IF(W22="Impacto",(P18-(+P18*Z22)),IF(W22="Probabilidad",AH21,""))),"")</f>
        <v/>
      </c>
      <c r="AI22" s="226"/>
      <c r="AJ22" s="228"/>
      <c r="AK22" s="7"/>
      <c r="AL22" s="130"/>
      <c r="AM22" s="134"/>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30"/>
      <c r="S23" s="52"/>
      <c r="T23" s="52"/>
      <c r="U23" s="52"/>
      <c r="V23" s="135" t="str">
        <f t="shared" si="9"/>
        <v xml:space="preserve">  </v>
      </c>
      <c r="W23" s="47" t="str">
        <f t="shared" si="1"/>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8"/>
        <v/>
      </c>
      <c r="AE23" s="224"/>
      <c r="AF23" s="48" t="str">
        <f>+AD23</f>
        <v/>
      </c>
      <c r="AG23" s="224"/>
      <c r="AH23" s="50" t="str">
        <f>IFERROR(IF(AND(W21="Impacto",W22="Impacto",W23="Impacto"),(AH22-(+AH22*Z23)),IF(W23="Impacto",(P18-(+P18*Z23)),IF(W23="Probabilidad",AH22,""))),"")</f>
        <v/>
      </c>
      <c r="AI23" s="226"/>
      <c r="AJ23" s="228"/>
      <c r="AK23" s="7"/>
      <c r="AL23" s="130"/>
      <c r="AM23" s="134"/>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30"/>
      <c r="S24" s="52"/>
      <c r="T24" s="52"/>
      <c r="U24" s="52"/>
      <c r="V24" s="135" t="str">
        <f t="shared" si="9"/>
        <v xml:space="preserve">  </v>
      </c>
      <c r="W24" s="47" t="str">
        <f t="shared" si="1"/>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8"/>
        <v/>
      </c>
      <c r="AE24" s="224"/>
      <c r="AF24" s="48" t="str">
        <f>+AD24</f>
        <v/>
      </c>
      <c r="AG24" s="224"/>
      <c r="AH24" s="50" t="str">
        <f>IFERROR(IF(AND(W21="Impacto",W22="Impacto",W23="Impacto",W24="Impacto"),(AH23-(+AH23*Z24)),IF(W24="Impacto",(P18-(+P18*Z24)),IF(W24="Probabilidad",AH23,""))),"")</f>
        <v/>
      </c>
      <c r="AI24" s="226"/>
      <c r="AJ24" s="228"/>
      <c r="AK24" s="7"/>
      <c r="AL24" s="130"/>
      <c r="AM24" s="134"/>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c r="B25" s="221"/>
      <c r="C25" s="221"/>
      <c r="D25" s="220"/>
      <c r="E25" s="229"/>
      <c r="F25" s="230"/>
      <c r="G25" s="230"/>
      <c r="H25" s="231" t="str">
        <f t="shared" ref="H25" si="11">+CONCATENATE(E25," ",F25," ",G25)</f>
        <v xml:space="preserve">  </v>
      </c>
      <c r="I25" s="232"/>
      <c r="J25" s="218"/>
      <c r="K25" s="310" t="str">
        <f>IF(J25&lt;=0,"",IF(J25&lt;=3,"Muy Baja",IF(J25&lt;=34,"Baja",IF(J25&lt;=600,"Media",IF(J25&lt;=6000,"Alta","Muy Alta")))))</f>
        <v/>
      </c>
      <c r="L25" s="306" t="str">
        <f>IF(K25="","",IF(K25="Muy Baja",0.2,IF(K25="Baja",0.4,IF(K25="Media",0.6,IF(K25="Alta",0.8,IF(K25="Muy Alta",1,))))))</f>
        <v/>
      </c>
      <c r="M25" s="314"/>
      <c r="N25" s="304">
        <f>IF(NOT(ISERROR(MATCH(M25,'[53]Tabla Impacto'!$B$222:$B$224,0))),'[53]Tabla Impacto'!$F$224,M25)</f>
        <v>0</v>
      </c>
      <c r="O25" s="310" t="str">
        <f>IF(OR(N25='[53]Tabla Impacto'!$C$12,N25='[53]Tabla Impacto'!$D$12),"Leve",IF(OR(N25='[53]Tabla Impacto'!$C$13,N25='[53]Tabla Impacto'!$D$13),"Menor",IF(OR(N25='[53]Tabla Impacto'!$C$14,N25='[53]Tabla Impacto'!$D$14),"Moderado",IF(OR(N25='[53]Tabla Impacto'!$C$15,N25='[53]Tabla Impacto'!$D$15),"Mayor",IF(OR(N25='[53]Tabla Impacto'!$C$16,N25='[53]Tabla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130"/>
      <c r="S25" s="134"/>
      <c r="T25" s="52"/>
      <c r="U25" s="134"/>
      <c r="V25" s="135" t="str">
        <f>+CONCATENATE(S25," ",T25," ",U25)</f>
        <v xml:space="preserve">  </v>
      </c>
      <c r="W25" s="47" t="str">
        <f t="shared" si="1"/>
        <v/>
      </c>
      <c r="X25" s="136"/>
      <c r="Y25" s="136"/>
      <c r="Z25" s="48" t="str">
        <f>IF(AND(X25="Preventivo",Y25="Automático"),"50%",IF(AND(X25="Preventivo",Y25="Manual"),"40%",IF(AND(X25="Detectivo",Y25="Automático"),"40%",IF(AND(X25="Detectivo",Y25="Manual"),"30%",IF(AND(X25="Correctivo",Y25="Automático"),"35%",IF(AND(X25="Correctivo",Y25="Manual"),"25%",""))))))</f>
        <v/>
      </c>
      <c r="AA25" s="136"/>
      <c r="AB25" s="136"/>
      <c r="AC25" s="136"/>
      <c r="AD25" s="49" t="str">
        <f>IFERROR(IF(W25="Probabilidad",(L25-(+L25*Z25)),IF(W25="Impacto",L25,"")),"")</f>
        <v/>
      </c>
      <c r="AE25" s="224" t="str">
        <f>IFERROR(LOOKUP(LOOKUP(2,1/(AD25:AD31&lt;&gt;""),AD25:AD31),'[53]Opciones Tratamiento'!$I$2:$I$6,'[53]Opciones Tratamiento'!$J$2:$J$6),"")</f>
        <v/>
      </c>
      <c r="AF25" s="48" t="str">
        <f>+AD25</f>
        <v/>
      </c>
      <c r="AG25" s="224" t="str">
        <f>IFERROR(LOOKUP(LOOKUP(2,1/(AH25:AH31&lt;&gt;""),AH25:AH31),'[53]Opciones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7"/>
      <c r="AL25" s="130"/>
      <c r="AM25" s="134"/>
      <c r="AN25" s="52"/>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30"/>
      <c r="S26" s="52"/>
      <c r="T26" s="52"/>
      <c r="U26" s="52"/>
      <c r="V26" s="135" t="str">
        <f>+CONCATENATE(S26," ",T26," ",U26)</f>
        <v xml:space="preserve">  </v>
      </c>
      <c r="W26" s="47" t="str">
        <f t="shared" si="1"/>
        <v/>
      </c>
      <c r="X26" s="136"/>
      <c r="Y26" s="136"/>
      <c r="Z26" s="48" t="str">
        <f t="shared" ref="Z26" si="12">IF(AND(X26="Preventivo",Y26="Automático"),"50%",IF(AND(X26="Preventivo",Y26="Manual"),"40%",IF(AND(X26="Detectivo",Y26="Automático"),"40%",IF(AND(X26="Detectivo",Y26="Manual"),"30%",IF(AND(X26="Correctivo",Y26="Automático"),"35%",IF(AND(X26="Correctivo",Y26="Manual"),"25%",""))))))</f>
        <v/>
      </c>
      <c r="AA26" s="136"/>
      <c r="AB26" s="136"/>
      <c r="AC26" s="136"/>
      <c r="AD26" s="49" t="str">
        <f t="shared" ref="AD26:AD31" si="13">IFERROR(IF(AND(W25="Probabilidad",W26="Probabilidad"),(AF25-(+AF25*Z26)),IF(W26="Probabilidad",(L25-(+L25*Z26)),IF(W26="Impacto",AF25,""))),"")</f>
        <v/>
      </c>
      <c r="AE26" s="224"/>
      <c r="AF26" s="48" t="str">
        <f t="shared" ref="AF26" si="14">+AD26</f>
        <v/>
      </c>
      <c r="AG26" s="224"/>
      <c r="AH26" s="50" t="str">
        <f>IFERROR(IF(AND(W25="Impacto",W26="Impacto"),(AH25-(+AH25*Z26)),IF(W26="Impacto",(P25-(+P25*Z26)),IF(W26="Probabilidad",AH25,""))),"")</f>
        <v/>
      </c>
      <c r="AI26" s="226"/>
      <c r="AJ26" s="228"/>
      <c r="AK26" s="7"/>
      <c r="AL26" s="130"/>
      <c r="AM26" s="134"/>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30"/>
      <c r="S27" s="52"/>
      <c r="T27" s="52"/>
      <c r="U27" s="52"/>
      <c r="V27" s="135" t="str">
        <f t="shared" ref="V27:V31" si="15">+CONCATENATE(S27," ",T27," ",U27)</f>
        <v xml:space="preserve">  </v>
      </c>
      <c r="W27" s="47" t="str">
        <f t="shared" si="1"/>
        <v/>
      </c>
      <c r="X27" s="136"/>
      <c r="Y27" s="136"/>
      <c r="Z27" s="48" t="str">
        <f>IF(AND(X27="Preventivo",Y27="Automático"),"50%",IF(AND(X27="Preventivo",Y27="Manual"),"40%",IF(AND(X27="Detectivo",Y27="Automático"),"40%",IF(AND(X27="Detectivo",Y27="Manual"),"30%",IF(AND(X27="Correctivo",Y27="Automático"),"35%",IF(AND(X27="Correctivo",Y27="Manual"),"25%",""))))))</f>
        <v/>
      </c>
      <c r="AA27" s="136"/>
      <c r="AB27" s="136"/>
      <c r="AC27" s="136"/>
      <c r="AD27" s="49" t="str">
        <f t="shared" si="13"/>
        <v/>
      </c>
      <c r="AE27" s="224"/>
      <c r="AF27" s="48" t="str">
        <f>+AD27</f>
        <v/>
      </c>
      <c r="AG27" s="224"/>
      <c r="AH27" s="50" t="str">
        <f>IFERROR(IF(AND(W25="Impacto",W26="Impacto",W27="Impacto"),(AH26-(+AH26*Z27)),IF(W27="Impacto",(P25-(+P25*Z27)),IF(W27="Probabilidad",AH26,""))),"")</f>
        <v/>
      </c>
      <c r="AI27" s="226"/>
      <c r="AJ27" s="228"/>
      <c r="AK27" s="7"/>
      <c r="AL27" s="130"/>
      <c r="AM27" s="134"/>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c r="S28" s="52"/>
      <c r="T28" s="52"/>
      <c r="U28" s="52"/>
      <c r="V28" s="135" t="str">
        <f t="shared" si="15"/>
        <v xml:space="preserve">  </v>
      </c>
      <c r="W28" s="47" t="str">
        <f t="shared" si="1"/>
        <v/>
      </c>
      <c r="X28" s="136"/>
      <c r="Y28" s="136"/>
      <c r="Z28" s="48" t="str">
        <f t="shared" ref="Z28" si="16">IF(AND(X28="Preventivo",Y28="Automático"),"50%",IF(AND(X28="Preventivo",Y28="Manual"),"40%",IF(AND(X28="Detectivo",Y28="Automático"),"40%",IF(AND(X28="Detectivo",Y28="Manual"),"30%",IF(AND(X28="Correctivo",Y28="Automático"),"35%",IF(AND(X28="Correctivo",Y28="Manual"),"25%",""))))))</f>
        <v/>
      </c>
      <c r="AA28" s="136"/>
      <c r="AB28" s="136"/>
      <c r="AC28" s="136"/>
      <c r="AD28" s="49" t="str">
        <f t="shared" si="13"/>
        <v/>
      </c>
      <c r="AE28" s="224"/>
      <c r="AF28" s="48" t="str">
        <f t="shared" ref="AF28" si="17">+AD28</f>
        <v/>
      </c>
      <c r="AG28" s="224"/>
      <c r="AH28" s="50" t="str">
        <f>IFERROR(IF(AND(W27="Impacto",W28="Impacto"),(AH27-(+AH27*Z28)),IF(W28="Impacto",(P25-(+P25*Z28)),IF(W28="Probabilidad",AH27,""))),"")</f>
        <v/>
      </c>
      <c r="AI28" s="226"/>
      <c r="AJ28" s="228"/>
      <c r="AK28" s="7"/>
      <c r="AL28" s="130"/>
      <c r="AM28" s="134"/>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c r="S29" s="52"/>
      <c r="T29" s="52"/>
      <c r="U29" s="52"/>
      <c r="V29" s="135" t="str">
        <f t="shared" si="15"/>
        <v xml:space="preserve">  </v>
      </c>
      <c r="W29" s="47" t="str">
        <f t="shared" si="1"/>
        <v/>
      </c>
      <c r="X29" s="136"/>
      <c r="Y29" s="136"/>
      <c r="Z29" s="48" t="str">
        <f>IF(AND(X29="Preventivo",Y29="Automático"),"50%",IF(AND(X29="Preventivo",Y29="Manual"),"40%",IF(AND(X29="Detectivo",Y29="Automático"),"40%",IF(AND(X29="Detectivo",Y29="Manual"),"30%",IF(AND(X29="Correctivo",Y29="Automático"),"35%",IF(AND(X29="Correctivo",Y29="Manual"),"25%",""))))))</f>
        <v/>
      </c>
      <c r="AA29" s="136"/>
      <c r="AB29" s="136"/>
      <c r="AC29" s="136"/>
      <c r="AD29" s="49" t="str">
        <f t="shared" si="13"/>
        <v/>
      </c>
      <c r="AE29" s="224"/>
      <c r="AF29" s="48" t="str">
        <f>+AD29</f>
        <v/>
      </c>
      <c r="AG29" s="224"/>
      <c r="AH29" s="50" t="str">
        <f>IFERROR(IF(AND(W28="Impacto",W29="Impacto"),(AH28-(+AH28*Z29)),IF(W29="Impacto",(P25-(+P25*Z29)),IF(W29="Probabilidad",AH28,""))),"")</f>
        <v/>
      </c>
      <c r="AI29" s="226"/>
      <c r="AJ29" s="228"/>
      <c r="AK29" s="7"/>
      <c r="AL29" s="130"/>
      <c r="AM29" s="134"/>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c r="S30" s="52"/>
      <c r="T30" s="52"/>
      <c r="U30" s="52"/>
      <c r="V30" s="135" t="str">
        <f t="shared" si="15"/>
        <v xml:space="preserve">  </v>
      </c>
      <c r="W30" s="47" t="str">
        <f t="shared" si="1"/>
        <v/>
      </c>
      <c r="X30" s="136"/>
      <c r="Y30" s="136"/>
      <c r="Z30" s="48" t="str">
        <f>IF(AND(X30="Preventivo",Y30="Automático"),"50%",IF(AND(X30="Preventivo",Y30="Manual"),"40%",IF(AND(X30="Detectivo",Y30="Automático"),"40%",IF(AND(X30="Detectivo",Y30="Manual"),"30%",IF(AND(X30="Correctivo",Y30="Automático"),"35%",IF(AND(X30="Correctivo",Y30="Manual"),"25%",""))))))</f>
        <v/>
      </c>
      <c r="AA30" s="136"/>
      <c r="AB30" s="136"/>
      <c r="AC30" s="136"/>
      <c r="AD30" s="49" t="str">
        <f t="shared" si="13"/>
        <v/>
      </c>
      <c r="AE30" s="224"/>
      <c r="AF30" s="48" t="str">
        <f>+AD30</f>
        <v/>
      </c>
      <c r="AG30" s="224"/>
      <c r="AH30" s="50" t="str">
        <f>IFERROR(IF(AND(W28="Impacto",W29="Impacto",W30="Impacto"),(AH29-(+AH29*Z30)),IF(W30="Impacto",(P25-(+P25*Z30)),IF(W30="Probabilidad",AH29,""))),"")</f>
        <v/>
      </c>
      <c r="AI30" s="226"/>
      <c r="AJ30" s="228"/>
      <c r="AK30" s="7"/>
      <c r="AL30" s="130"/>
      <c r="AM30" s="134"/>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15"/>
        <v xml:space="preserve">  </v>
      </c>
      <c r="W31" s="47" t="str">
        <f t="shared" si="1"/>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3"/>
        <v/>
      </c>
      <c r="AE31" s="224"/>
      <c r="AF31" s="48" t="str">
        <f>+AD31</f>
        <v/>
      </c>
      <c r="AG31" s="224"/>
      <c r="AH31" s="50" t="str">
        <f>IFERROR(IF(AND(W28="Impacto",W29="Impacto",W30="Impacto",W31="Impacto"),(AH30-(+AH30*Z31)),IF(W31="Impacto",(P25-(+P25*Z31)),IF(W31="Probabilidad",AH30,""))),"")</f>
        <v/>
      </c>
      <c r="AI31" s="226"/>
      <c r="AJ31" s="228"/>
      <c r="AK31" s="7"/>
      <c r="AL31" s="130"/>
      <c r="AM31" s="134"/>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IF(NOT(ISERROR(MATCH(M32,'[53]Tabla Impacto'!$B$222:$B$224,0))),'[53]Tabla Impacto'!$F$224,M32)</f>
        <v>0</v>
      </c>
      <c r="O32" s="310" t="str">
        <f>IF(OR(N32='[53]Tabla Impacto'!$C$12,N32='[53]Tabla Impacto'!$D$12),"Leve",IF(OR(N32='[53]Tabla Impacto'!$C$13,N32='[53]Tabla Impacto'!$D$13),"Menor",IF(OR(N32='[53]Tabla Impacto'!$C$14,N32='[53]Tabla Impacto'!$D$14),"Moderado",IF(OR(N32='[53]Tabla Impacto'!$C$15,N32='[53]Tabla Impacto'!$D$15),"Mayor",IF(OR(N32='[53]Tabla Impacto'!$C$16,N32='[53]Tabla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30"/>
      <c r="S32" s="134"/>
      <c r="T32" s="52"/>
      <c r="U32" s="134"/>
      <c r="V32" s="135" t="str">
        <f>+CONCATENATE(S32," ",T32," ",U32)</f>
        <v xml:space="preserve">  </v>
      </c>
      <c r="W32" s="47" t="str">
        <f t="shared" si="1"/>
        <v/>
      </c>
      <c r="X32" s="136"/>
      <c r="Y32" s="136"/>
      <c r="Z32" s="48" t="str">
        <f>IF(AND(X32="Preventivo",Y32="Automático"),"50%",IF(AND(X32="Preventivo",Y32="Manual"),"40%",IF(AND(X32="Detectivo",Y32="Automático"),"40%",IF(AND(X32="Detectivo",Y32="Manual"),"30%",IF(AND(X32="Correctivo",Y32="Automático"),"35%",IF(AND(X32="Correctivo",Y32="Manual"),"25%",""))))))</f>
        <v/>
      </c>
      <c r="AA32" s="136"/>
      <c r="AB32" s="136"/>
      <c r="AC32" s="136"/>
      <c r="AD32" s="49" t="str">
        <f>IFERROR(IF(W32="Probabilidad",(L32-(+L32*Z32)),IF(W32="Impacto",L32,"")),"")</f>
        <v/>
      </c>
      <c r="AE32" s="224" t="str">
        <f>IFERROR(LOOKUP(LOOKUP(2,1/(AD32:AD38&lt;&gt;""),AD32:AD38),'[53]Opciones Tratamiento'!$I$2:$I$6,'[53]Opciones Tratamiento'!$J$2:$J$6),"")</f>
        <v/>
      </c>
      <c r="AF32" s="48" t="str">
        <f>+AD32</f>
        <v/>
      </c>
      <c r="AG32" s="224" t="str">
        <f>IFERROR(LOOKUP(LOOKUP(2,1/(AH32:AH38&lt;&gt;""),AH32:AH38),'[53]Opciones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130"/>
      <c r="AM32" s="134"/>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30"/>
      <c r="S33" s="52"/>
      <c r="T33" s="52"/>
      <c r="U33" s="52"/>
      <c r="V33" s="135" t="str">
        <f>+CONCATENATE(S33," ",T33," ",U33)</f>
        <v xml:space="preserve">  </v>
      </c>
      <c r="W33" s="47" t="str">
        <f t="shared" si="1"/>
        <v/>
      </c>
      <c r="X33" s="136"/>
      <c r="Y33" s="136"/>
      <c r="Z33" s="48" t="str">
        <f t="shared" ref="Z33" si="19">IF(AND(X33="Preventivo",Y33="Automático"),"50%",IF(AND(X33="Preventivo",Y33="Manual"),"40%",IF(AND(X33="Detectivo",Y33="Automático"),"40%",IF(AND(X33="Detectivo",Y33="Manual"),"30%",IF(AND(X33="Correctivo",Y33="Automático"),"35%",IF(AND(X33="Correctivo",Y33="Manual"),"25%",""))))))</f>
        <v/>
      </c>
      <c r="AA33" s="136"/>
      <c r="AB33" s="136"/>
      <c r="AC33" s="136"/>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130"/>
      <c r="AM33" s="134"/>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30"/>
      <c r="S34" s="52"/>
      <c r="T34" s="52"/>
      <c r="U34" s="52"/>
      <c r="V34" s="135" t="str">
        <f t="shared" ref="V34:V38" si="22">+CONCATENATE(S34," ",T34," ",U34)</f>
        <v xml:space="preserve">  </v>
      </c>
      <c r="W34" s="47" t="str">
        <f t="shared" si="1"/>
        <v/>
      </c>
      <c r="X34" s="136"/>
      <c r="Y34" s="136"/>
      <c r="Z34" s="48" t="str">
        <f>IF(AND(X34="Preventivo",Y34="Automático"),"50%",IF(AND(X34="Preventivo",Y34="Manual"),"40%",IF(AND(X34="Detectivo",Y34="Automático"),"40%",IF(AND(X34="Detectivo",Y34="Manual"),"30%",IF(AND(X34="Correctivo",Y34="Automático"),"35%",IF(AND(X34="Correctivo",Y34="Manual"),"25%",""))))))</f>
        <v/>
      </c>
      <c r="AA34" s="136"/>
      <c r="AB34" s="136"/>
      <c r="AC34" s="136"/>
      <c r="AD34" s="49" t="str">
        <f t="shared" si="20"/>
        <v/>
      </c>
      <c r="AE34" s="224"/>
      <c r="AF34" s="48" t="str">
        <f>+AD34</f>
        <v/>
      </c>
      <c r="AG34" s="224"/>
      <c r="AH34" s="50" t="str">
        <f>IFERROR(IF(AND(W32="Impacto",W33="Impacto",W34="Impacto"),(AH33-(+AH33*Z34)),IF(W34="Impacto",(P32-(+P32*Z34)),IF(W34="Probabilidad",AH33,""))),"")</f>
        <v/>
      </c>
      <c r="AI34" s="226"/>
      <c r="AJ34" s="228"/>
      <c r="AK34" s="7"/>
      <c r="AL34" s="130"/>
      <c r="AM34" s="134"/>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30"/>
      <c r="S35" s="52"/>
      <c r="T35" s="52"/>
      <c r="U35" s="52"/>
      <c r="V35" s="135" t="str">
        <f t="shared" si="22"/>
        <v xml:space="preserve">  </v>
      </c>
      <c r="W35" s="47" t="str">
        <f t="shared" si="1"/>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0"/>
        <v/>
      </c>
      <c r="AE35" s="224"/>
      <c r="AF35" s="48" t="str">
        <f t="shared" ref="AF35" si="24">+AD35</f>
        <v/>
      </c>
      <c r="AG35" s="224"/>
      <c r="AH35" s="50" t="str">
        <f>IFERROR(IF(AND(W34="Impacto",W35="Impacto"),(AH34-(+AH34*Z35)),IF(W35="Impacto",(P32-(+P32*Z35)),IF(W35="Probabilidad",AH34,""))),"")</f>
        <v/>
      </c>
      <c r="AI35" s="226"/>
      <c r="AJ35" s="228"/>
      <c r="AK35" s="7"/>
      <c r="AL35" s="130"/>
      <c r="AM35" s="134"/>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30"/>
      <c r="S36" s="52"/>
      <c r="T36" s="52"/>
      <c r="U36" s="52"/>
      <c r="V36" s="135" t="str">
        <f t="shared" si="22"/>
        <v xml:space="preserve">  </v>
      </c>
      <c r="W36" s="47" t="str">
        <f t="shared" si="1"/>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0"/>
        <v/>
      </c>
      <c r="AE36" s="224"/>
      <c r="AF36" s="48" t="str">
        <f>+AD36</f>
        <v/>
      </c>
      <c r="AG36" s="224"/>
      <c r="AH36" s="50" t="str">
        <f>IFERROR(IF(AND(W35="Impacto",W36="Impacto"),(AH35-(+AH35*Z36)),IF(W36="Impacto",(P32-(+P32*Z36)),IF(W36="Probabilidad",AH35,""))),"")</f>
        <v/>
      </c>
      <c r="AI36" s="226"/>
      <c r="AJ36" s="228"/>
      <c r="AK36" s="7"/>
      <c r="AL36" s="130"/>
      <c r="AM36" s="134"/>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30"/>
      <c r="S37" s="52"/>
      <c r="T37" s="52"/>
      <c r="U37" s="52"/>
      <c r="V37" s="135" t="str">
        <f t="shared" si="22"/>
        <v xml:space="preserve">  </v>
      </c>
      <c r="W37" s="47" t="str">
        <f t="shared" si="1"/>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0"/>
        <v/>
      </c>
      <c r="AE37" s="224"/>
      <c r="AF37" s="48" t="str">
        <f>+AD37</f>
        <v/>
      </c>
      <c r="AG37" s="224"/>
      <c r="AH37" s="50" t="str">
        <f>IFERROR(IF(AND(W35="Impacto",W36="Impacto",W37="Impacto"),(AH36-(+AH36*Z37)),IF(W37="Impacto",(P32-(+P32*Z37)),IF(W37="Probabilidad",AH36,""))),"")</f>
        <v/>
      </c>
      <c r="AI37" s="226"/>
      <c r="AJ37" s="228"/>
      <c r="AK37" s="7"/>
      <c r="AL37" s="130"/>
      <c r="AM37" s="134"/>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30"/>
      <c r="S38" s="52"/>
      <c r="T38" s="52"/>
      <c r="U38" s="52"/>
      <c r="V38" s="135" t="str">
        <f t="shared" si="22"/>
        <v xml:space="preserve">  </v>
      </c>
      <c r="W38" s="47" t="str">
        <f t="shared" si="1"/>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0"/>
        <v/>
      </c>
      <c r="AE38" s="224"/>
      <c r="AF38" s="48" t="str">
        <f>+AD38</f>
        <v/>
      </c>
      <c r="AG38" s="224"/>
      <c r="AH38" s="50" t="str">
        <f>IFERROR(IF(AND(W35="Impacto",W36="Impacto",W37="Impacto",W38="Impacto"),(AH37-(+AH37*Z38)),IF(W38="Impacto",(P32-(+P32*Z38)),IF(W38="Probabilidad",AH37,""))),"")</f>
        <v/>
      </c>
      <c r="AI38" s="226"/>
      <c r="AJ38" s="228"/>
      <c r="AK38" s="7"/>
      <c r="AL38" s="130"/>
      <c r="AM38" s="134"/>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IF(NOT(ISERROR(MATCH(M39,'[53]Tabla Impacto'!$B$222:$B$224,0))),'[53]Tabla Impacto'!$F$224,M39)</f>
        <v>0</v>
      </c>
      <c r="O39" s="310" t="str">
        <f>IF(OR(N39='[53]Tabla Impacto'!$C$12,N39='[53]Tabla Impacto'!$D$12),"Leve",IF(OR(N39='[53]Tabla Impacto'!$C$13,N39='[53]Tabla Impacto'!$D$13),"Menor",IF(OR(N39='[53]Tabla Impacto'!$C$14,N39='[53]Tabla Impacto'!$D$14),"Moderado",IF(OR(N39='[53]Tabla Impacto'!$C$15,N39='[53]Tabla Impacto'!$D$15),"Mayor",IF(OR(N39='[53]Tabla Impacto'!$C$16,N39='[53]Tabla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30"/>
      <c r="S39" s="134"/>
      <c r="T39" s="52"/>
      <c r="U39" s="134"/>
      <c r="V39" s="135" t="str">
        <f>+CONCATENATE(S39," ",T39," ",U39)</f>
        <v xml:space="preserve">  </v>
      </c>
      <c r="W39" s="47" t="str">
        <f t="shared" si="1"/>
        <v/>
      </c>
      <c r="X39" s="136"/>
      <c r="Y39" s="136"/>
      <c r="Z39" s="48" t="str">
        <f>IF(AND(X39="Preventivo",Y39="Automático"),"50%",IF(AND(X39="Preventivo",Y39="Manual"),"40%",IF(AND(X39="Detectivo",Y39="Automático"),"40%",IF(AND(X39="Detectivo",Y39="Manual"),"30%",IF(AND(X39="Correctivo",Y39="Automático"),"35%",IF(AND(X39="Correctivo",Y39="Manual"),"25%",""))))))</f>
        <v/>
      </c>
      <c r="AA39" s="136"/>
      <c r="AB39" s="136"/>
      <c r="AC39" s="136"/>
      <c r="AD39" s="49" t="str">
        <f>IFERROR(IF(W39="Probabilidad",(L39-(+L39*Z39)),IF(W39="Impacto",L39,"")),"")</f>
        <v/>
      </c>
      <c r="AE39" s="224" t="str">
        <f>IFERROR(LOOKUP(LOOKUP(2,1/(AD39:AD45&lt;&gt;""),AD39:AD45),'[53]Opciones Tratamiento'!$I$2:$I$6,'[53]Opciones Tratamiento'!$J$2:$J$6),"")</f>
        <v/>
      </c>
      <c r="AF39" s="48" t="str">
        <f>+AD39</f>
        <v/>
      </c>
      <c r="AG39" s="224" t="str">
        <f>IFERROR(LOOKUP(LOOKUP(2,1/(AH39:AH45&lt;&gt;""),AH39:AH45),'[53]Opciones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130"/>
      <c r="AM39" s="134"/>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30"/>
      <c r="S40" s="52"/>
      <c r="T40" s="52"/>
      <c r="U40" s="52"/>
      <c r="V40" s="135" t="str">
        <f>+CONCATENATE(S40," ",T40," ",U40)</f>
        <v xml:space="preserve">  </v>
      </c>
      <c r="W40" s="47" t="str">
        <f t="shared" si="1"/>
        <v/>
      </c>
      <c r="X40" s="136"/>
      <c r="Y40" s="136"/>
      <c r="Z40" s="48" t="str">
        <f t="shared" ref="Z40" si="26">IF(AND(X40="Preventivo",Y40="Automático"),"50%",IF(AND(X40="Preventivo",Y40="Manual"),"40%",IF(AND(X40="Detectivo",Y40="Automático"),"40%",IF(AND(X40="Detectivo",Y40="Manual"),"30%",IF(AND(X40="Correctivo",Y40="Automático"),"35%",IF(AND(X40="Correctivo",Y40="Manual"),"25%",""))))))</f>
        <v/>
      </c>
      <c r="AA40" s="136"/>
      <c r="AB40" s="136"/>
      <c r="AC40" s="136"/>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130"/>
      <c r="AM40" s="134"/>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30"/>
      <c r="S41" s="52"/>
      <c r="T41" s="52"/>
      <c r="U41" s="52"/>
      <c r="V41" s="135" t="str">
        <f t="shared" ref="V41:V45" si="29">+CONCATENATE(S41," ",T41," ",U41)</f>
        <v xml:space="preserve">  </v>
      </c>
      <c r="W41" s="47" t="str">
        <f t="shared" si="1"/>
        <v/>
      </c>
      <c r="X41" s="136"/>
      <c r="Y41" s="136"/>
      <c r="Z41" s="48" t="str">
        <f>IF(AND(X41="Preventivo",Y41="Automático"),"50%",IF(AND(X41="Preventivo",Y41="Manual"),"40%",IF(AND(X41="Detectivo",Y41="Automático"),"40%",IF(AND(X41="Detectivo",Y41="Manual"),"30%",IF(AND(X41="Correctivo",Y41="Automático"),"35%",IF(AND(X41="Correctivo",Y41="Manual"),"25%",""))))))</f>
        <v/>
      </c>
      <c r="AA41" s="136"/>
      <c r="AB41" s="136"/>
      <c r="AC41" s="136"/>
      <c r="AD41" s="49" t="str">
        <f t="shared" si="27"/>
        <v/>
      </c>
      <c r="AE41" s="224"/>
      <c r="AF41" s="48" t="str">
        <f>+AD41</f>
        <v/>
      </c>
      <c r="AG41" s="224"/>
      <c r="AH41" s="50" t="str">
        <f>IFERROR(IF(AND(W39="Impacto",W40="Impacto",W41="Impacto"),(AH40-(+AH40*Z41)),IF(W41="Impacto",(P39-(+P39*Z41)),IF(W41="Probabilidad",AH40,""))),"")</f>
        <v/>
      </c>
      <c r="AI41" s="226"/>
      <c r="AJ41" s="228"/>
      <c r="AK41" s="7"/>
      <c r="AL41" s="130"/>
      <c r="AM41" s="134"/>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30"/>
      <c r="S42" s="52"/>
      <c r="T42" s="52"/>
      <c r="U42" s="52"/>
      <c r="V42" s="135" t="str">
        <f t="shared" si="29"/>
        <v xml:space="preserve">  </v>
      </c>
      <c r="W42" s="47" t="str">
        <f t="shared" si="1"/>
        <v/>
      </c>
      <c r="X42" s="136"/>
      <c r="Y42" s="136"/>
      <c r="Z42" s="48" t="str">
        <f t="shared" ref="Z42" si="30">IF(AND(X42="Preventivo",Y42="Automático"),"50%",IF(AND(X42="Preventivo",Y42="Manual"),"40%",IF(AND(X42="Detectivo",Y42="Automático"),"40%",IF(AND(X42="Detectivo",Y42="Manual"),"30%",IF(AND(X42="Correctivo",Y42="Automático"),"35%",IF(AND(X42="Correctivo",Y42="Manual"),"25%",""))))))</f>
        <v/>
      </c>
      <c r="AA42" s="136"/>
      <c r="AB42" s="136"/>
      <c r="AC42" s="136"/>
      <c r="AD42" s="49" t="str">
        <f t="shared" si="27"/>
        <v/>
      </c>
      <c r="AE42" s="224"/>
      <c r="AF42" s="48" t="str">
        <f t="shared" ref="AF42" si="31">+AD42</f>
        <v/>
      </c>
      <c r="AG42" s="224"/>
      <c r="AH42" s="50" t="str">
        <f>IFERROR(IF(AND(W41="Impacto",W42="Impacto"),(AH41-(+AH41*Z42)),IF(W42="Impacto",(P39-(+P39*Z42)),IF(W42="Probabilidad",AH41,""))),"")</f>
        <v/>
      </c>
      <c r="AI42" s="226"/>
      <c r="AJ42" s="228"/>
      <c r="AK42" s="7"/>
      <c r="AL42" s="130"/>
      <c r="AM42" s="134"/>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29"/>
        <v xml:space="preserve">  </v>
      </c>
      <c r="W43" s="47" t="str">
        <f t="shared" si="1"/>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7"/>
        <v/>
      </c>
      <c r="AE43" s="224"/>
      <c r="AF43" s="48" t="str">
        <f>+AD43</f>
        <v/>
      </c>
      <c r="AG43" s="224"/>
      <c r="AH43" s="50" t="str">
        <f>IFERROR(IF(AND(W42="Impacto",W43="Impacto"),(AH42-(+AH42*Z43)),IF(W43="Impacto",(P39-(+P39*Z43)),IF(W43="Probabilidad",AH42,""))),"")</f>
        <v/>
      </c>
      <c r="AI43" s="226"/>
      <c r="AJ43" s="228"/>
      <c r="AK43" s="7"/>
      <c r="AL43" s="130"/>
      <c r="AM43" s="134"/>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29"/>
        <v xml:space="preserve">  </v>
      </c>
      <c r="W44" s="47" t="str">
        <f t="shared" si="1"/>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7"/>
        <v/>
      </c>
      <c r="AE44" s="224"/>
      <c r="AF44" s="48" t="str">
        <f>+AD44</f>
        <v/>
      </c>
      <c r="AG44" s="224"/>
      <c r="AH44" s="50" t="str">
        <f>IFERROR(IF(AND(W42="Impacto",W43="Impacto",W44="Impacto"),(AH43-(+AH43*Z44)),IF(W44="Impacto",(P39-(+P39*Z44)),IF(W44="Probabilidad",AH43,""))),"")</f>
        <v/>
      </c>
      <c r="AI44" s="226"/>
      <c r="AJ44" s="228"/>
      <c r="AK44" s="7"/>
      <c r="AL44" s="130"/>
      <c r="AM44" s="134"/>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29"/>
        <v xml:space="preserve">  </v>
      </c>
      <c r="W45" s="47" t="str">
        <f t="shared" si="1"/>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7"/>
        <v/>
      </c>
      <c r="AE45" s="224"/>
      <c r="AF45" s="48" t="str">
        <f>+AD45</f>
        <v/>
      </c>
      <c r="AG45" s="224"/>
      <c r="AH45" s="50" t="str">
        <f>IFERROR(IF(AND(W42="Impacto",W43="Impacto",W44="Impacto",W45="Impacto"),(AH44-(+AH44*Z45)),IF(W45="Impacto",(P39-(+P39*Z45)),IF(W45="Probabilidad",AH44,""))),"")</f>
        <v/>
      </c>
      <c r="AI45" s="226"/>
      <c r="AJ45" s="228"/>
      <c r="AK45" s="7"/>
      <c r="AL45" s="130"/>
      <c r="AM45" s="134"/>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IF(NOT(ISERROR(MATCH(M46,'[53]Tabla Impacto'!$B$222:$B$224,0))),'[53]Tabla Impacto'!$F$224,M46)</f>
        <v>0</v>
      </c>
      <c r="O46" s="310" t="str">
        <f>IF(OR(N46='[53]Tabla Impacto'!$C$12,N46='[53]Tabla Impacto'!$D$12),"Leve",IF(OR(N46='[53]Tabla Impacto'!$C$13,N46='[53]Tabla Impacto'!$D$13),"Menor",IF(OR(N46='[53]Tabla Impacto'!$C$14,N46='[53]Tabla Impacto'!$D$14),"Moderado",IF(OR(N46='[53]Tabla Impacto'!$C$15,N46='[53]Tabla Impacto'!$D$15),"Mayor",IF(OR(N46='[53]Tabla Impacto'!$C$16,N46='[53]Tabla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30"/>
      <c r="S46" s="134"/>
      <c r="T46" s="52"/>
      <c r="U46" s="134"/>
      <c r="V46" s="135" t="str">
        <f>+CONCATENATE(S46," ",T46," ",U46)</f>
        <v xml:space="preserve">  </v>
      </c>
      <c r="W46" s="47" t="str">
        <f t="shared" si="1"/>
        <v/>
      </c>
      <c r="X46" s="136"/>
      <c r="Y46" s="136"/>
      <c r="Z46" s="48" t="str">
        <f>IF(AND(X46="Preventivo",Y46="Automático"),"50%",IF(AND(X46="Preventivo",Y46="Manual"),"40%",IF(AND(X46="Detectivo",Y46="Automático"),"40%",IF(AND(X46="Detectivo",Y46="Manual"),"30%",IF(AND(X46="Correctivo",Y46="Automático"),"35%",IF(AND(X46="Correctivo",Y46="Manual"),"25%",""))))))</f>
        <v/>
      </c>
      <c r="AA46" s="136"/>
      <c r="AB46" s="136"/>
      <c r="AC46" s="136"/>
      <c r="AD46" s="49" t="str">
        <f>IFERROR(IF(W46="Probabilidad",(L46-(+L46*Z46)),IF(W46="Impacto",L46,"")),"")</f>
        <v/>
      </c>
      <c r="AE46" s="224" t="str">
        <f>IFERROR(LOOKUP(LOOKUP(2,1/(AD46:AD52&lt;&gt;""),AD46:AD52),'[53]Opciones Tratamiento'!$I$2:$I$6,'[53]Opciones Tratamiento'!$J$2:$J$6),"")</f>
        <v/>
      </c>
      <c r="AF46" s="48" t="str">
        <f>+AD46</f>
        <v/>
      </c>
      <c r="AG46" s="224" t="str">
        <f>IFERROR(LOOKUP(LOOKUP(2,1/(AH46:AH52&lt;&gt;""),AH46:AH52),'[53]Opciones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30"/>
      <c r="AM46" s="134"/>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30"/>
      <c r="S47" s="52"/>
      <c r="T47" s="52"/>
      <c r="U47" s="52"/>
      <c r="V47" s="135" t="str">
        <f>+CONCATENATE(S47," ",T47," ",U47)</f>
        <v xml:space="preserve">  </v>
      </c>
      <c r="W47" s="47" t="str">
        <f t="shared" si="1"/>
        <v/>
      </c>
      <c r="X47" s="136"/>
      <c r="Y47" s="136"/>
      <c r="Z47" s="48" t="str">
        <f t="shared" ref="Z47" si="33">IF(AND(X47="Preventivo",Y47="Automático"),"50%",IF(AND(X47="Preventivo",Y47="Manual"),"40%",IF(AND(X47="Detectivo",Y47="Automático"),"40%",IF(AND(X47="Detectivo",Y47="Manual"),"30%",IF(AND(X47="Correctivo",Y47="Automático"),"35%",IF(AND(X47="Correctivo",Y47="Manual"),"25%",""))))))</f>
        <v/>
      </c>
      <c r="AA47" s="136"/>
      <c r="AB47" s="136"/>
      <c r="AC47" s="136"/>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130"/>
      <c r="AM47" s="134"/>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30"/>
      <c r="S48" s="52"/>
      <c r="T48" s="52"/>
      <c r="U48" s="52"/>
      <c r="V48" s="135" t="str">
        <f t="shared" ref="V48:V52" si="36">+CONCATENATE(S48," ",T48," ",U48)</f>
        <v xml:space="preserve">  </v>
      </c>
      <c r="W48" s="47" t="str">
        <f t="shared" si="1"/>
        <v/>
      </c>
      <c r="X48" s="136"/>
      <c r="Y48" s="136"/>
      <c r="Z48" s="48" t="str">
        <f>IF(AND(X48="Preventivo",Y48="Automático"),"50%",IF(AND(X48="Preventivo",Y48="Manual"),"40%",IF(AND(X48="Detectivo",Y48="Automático"),"40%",IF(AND(X48="Detectivo",Y48="Manual"),"30%",IF(AND(X48="Correctivo",Y48="Automático"),"35%",IF(AND(X48="Correctivo",Y48="Manual"),"25%",""))))))</f>
        <v/>
      </c>
      <c r="AA48" s="136"/>
      <c r="AB48" s="136"/>
      <c r="AC48" s="136"/>
      <c r="AD48" s="49" t="str">
        <f t="shared" si="34"/>
        <v/>
      </c>
      <c r="AE48" s="224"/>
      <c r="AF48" s="48" t="str">
        <f>+AD48</f>
        <v/>
      </c>
      <c r="AG48" s="224"/>
      <c r="AH48" s="50" t="str">
        <f>IFERROR(IF(AND(W46="Impacto",W47="Impacto",W48="Impacto"),(AH47-(+AH47*Z48)),IF(W48="Impacto",(P46-(+P46*Z48)),IF(W48="Probabilidad",AH47,""))),"")</f>
        <v/>
      </c>
      <c r="AI48" s="226"/>
      <c r="AJ48" s="228"/>
      <c r="AK48" s="7"/>
      <c r="AL48" s="130"/>
      <c r="AM48" s="134"/>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30"/>
      <c r="S49" s="52"/>
      <c r="T49" s="52"/>
      <c r="U49" s="52"/>
      <c r="V49" s="135" t="str">
        <f t="shared" si="36"/>
        <v xml:space="preserve">  </v>
      </c>
      <c r="W49" s="47" t="str">
        <f t="shared" si="1"/>
        <v/>
      </c>
      <c r="X49" s="136"/>
      <c r="Y49" s="136"/>
      <c r="Z49" s="48" t="str">
        <f t="shared" ref="Z49" si="37">IF(AND(X49="Preventivo",Y49="Automático"),"50%",IF(AND(X49="Preventivo",Y49="Manual"),"40%",IF(AND(X49="Detectivo",Y49="Automático"),"40%",IF(AND(X49="Detectivo",Y49="Manual"),"30%",IF(AND(X49="Correctivo",Y49="Automático"),"35%",IF(AND(X49="Correctivo",Y49="Manual"),"25%",""))))))</f>
        <v/>
      </c>
      <c r="AA49" s="136"/>
      <c r="AB49" s="136"/>
      <c r="AC49" s="136"/>
      <c r="AD49" s="49" t="str">
        <f t="shared" si="34"/>
        <v/>
      </c>
      <c r="AE49" s="224"/>
      <c r="AF49" s="48" t="str">
        <f t="shared" ref="AF49" si="38">+AD49</f>
        <v/>
      </c>
      <c r="AG49" s="224"/>
      <c r="AH49" s="50" t="str">
        <f>IFERROR(IF(AND(W48="Impacto",W49="Impacto"),(AH48-(+AH48*Z49)),IF(W49="Impacto",(P46-(+P46*Z49)),IF(W49="Probabilidad",AH48,""))),"")</f>
        <v/>
      </c>
      <c r="AI49" s="226"/>
      <c r="AJ49" s="228"/>
      <c r="AK49" s="7"/>
      <c r="AL49" s="130"/>
      <c r="AM49" s="134"/>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30"/>
      <c r="S50" s="52"/>
      <c r="T50" s="52"/>
      <c r="U50" s="52"/>
      <c r="V50" s="135" t="str">
        <f t="shared" si="36"/>
        <v xml:space="preserve">  </v>
      </c>
      <c r="W50" s="47" t="str">
        <f t="shared" si="1"/>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4"/>
        <v/>
      </c>
      <c r="AE50" s="224"/>
      <c r="AF50" s="48" t="str">
        <f>+AD50</f>
        <v/>
      </c>
      <c r="AG50" s="224"/>
      <c r="AH50" s="50" t="str">
        <f>IFERROR(IF(AND(W49="Impacto",W50="Impacto"),(AH49-(+AH49*Z50)),IF(W50="Impacto",(P46-(+P46*Z50)),IF(W50="Probabilidad",AH49,""))),"")</f>
        <v/>
      </c>
      <c r="AI50" s="226"/>
      <c r="AJ50" s="228"/>
      <c r="AK50" s="7"/>
      <c r="AL50" s="130"/>
      <c r="AM50" s="134"/>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30"/>
      <c r="S51" s="52"/>
      <c r="T51" s="52"/>
      <c r="U51" s="52"/>
      <c r="V51" s="135" t="str">
        <f t="shared" si="36"/>
        <v xml:space="preserve">  </v>
      </c>
      <c r="W51" s="47" t="str">
        <f t="shared" si="1"/>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4"/>
        <v/>
      </c>
      <c r="AE51" s="224"/>
      <c r="AF51" s="48" t="str">
        <f>+AD51</f>
        <v/>
      </c>
      <c r="AG51" s="224"/>
      <c r="AH51" s="50" t="str">
        <f>IFERROR(IF(AND(W49="Impacto",W50="Impacto",W51="Impacto"),(AH50-(+AH50*Z51)),IF(W51="Impacto",(P46-(+P46*Z51)),IF(W51="Probabilidad",AH50,""))),"")</f>
        <v/>
      </c>
      <c r="AI51" s="226"/>
      <c r="AJ51" s="228"/>
      <c r="AK51" s="7"/>
      <c r="AL51" s="130"/>
      <c r="AM51" s="134"/>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30"/>
      <c r="S52" s="52"/>
      <c r="T52" s="52"/>
      <c r="U52" s="52"/>
      <c r="V52" s="135" t="str">
        <f t="shared" si="36"/>
        <v xml:space="preserve">  </v>
      </c>
      <c r="W52" s="47" t="str">
        <f t="shared" si="1"/>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4"/>
        <v/>
      </c>
      <c r="AE52" s="224"/>
      <c r="AF52" s="48" t="str">
        <f>+AD52</f>
        <v/>
      </c>
      <c r="AG52" s="224"/>
      <c r="AH52" s="50" t="str">
        <f>IFERROR(IF(AND(W49="Impacto",W50="Impacto",W51="Impacto",W52="Impacto"),(AH51-(+AH51*Z52)),IF(W52="Impacto",(P46-(+P46*Z52)),IF(W52="Probabilidad",AH51,""))),"")</f>
        <v/>
      </c>
      <c r="AI52" s="226"/>
      <c r="AJ52" s="228"/>
      <c r="AK52" s="7"/>
      <c r="AL52" s="130"/>
      <c r="AM52" s="134"/>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IF(NOT(ISERROR(MATCH(M53,'[53]Tabla Impacto'!$B$222:$B$224,0))),'[53]Tabla Impacto'!$F$224,M53)</f>
        <v>0</v>
      </c>
      <c r="O53" s="310" t="str">
        <f>IF(OR(N53='[53]Tabla Impacto'!$C$12,N53='[53]Tabla Impacto'!$D$12),"Leve",IF(OR(N53='[53]Tabla Impacto'!$C$13,N53='[53]Tabla Impacto'!$D$13),"Menor",IF(OR(N53='[53]Tabla Impacto'!$C$14,N53='[53]Tabla Impacto'!$D$14),"Moderado",IF(OR(N53='[53]Tabla Impacto'!$C$15,N53='[53]Tabla Impacto'!$D$15),"Mayor",IF(OR(N53='[53]Tabla Impacto'!$C$16,N53='[53]Tabla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4"/>
      <c r="T53" s="52"/>
      <c r="U53" s="134"/>
      <c r="V53" s="135" t="str">
        <f>+CONCATENATE(S53," ",T53," ",U53)</f>
        <v xml:space="preserve">  </v>
      </c>
      <c r="W53" s="47" t="str">
        <f t="shared" si="1"/>
        <v/>
      </c>
      <c r="X53" s="136"/>
      <c r="Y53" s="136"/>
      <c r="Z53" s="48" t="str">
        <f>IF(AND(X53="Preventivo",Y53="Automático"),"50%",IF(AND(X53="Preventivo",Y53="Manual"),"40%",IF(AND(X53="Detectivo",Y53="Automático"),"40%",IF(AND(X53="Detectivo",Y53="Manual"),"30%",IF(AND(X53="Correctivo",Y53="Automático"),"35%",IF(AND(X53="Correctivo",Y53="Manual"),"25%",""))))))</f>
        <v/>
      </c>
      <c r="AA53" s="136"/>
      <c r="AB53" s="136"/>
      <c r="AC53" s="136"/>
      <c r="AD53" s="49" t="str">
        <f>IFERROR(IF(W53="Probabilidad",(L53-(+L53*Z53)),IF(W53="Impacto",L53,"")),"")</f>
        <v/>
      </c>
      <c r="AE53" s="224" t="str">
        <f>IFERROR(LOOKUP(LOOKUP(2,1/(AD53:AD59&lt;&gt;""),AD53:AD59),'[53]Opciones Tratamiento'!$I$2:$I$6,'[53]Opciones Tratamiento'!$J$2:$J$6),"")</f>
        <v/>
      </c>
      <c r="AF53" s="48" t="str">
        <f>+AD53</f>
        <v/>
      </c>
      <c r="AG53" s="224" t="str">
        <f>IFERROR(LOOKUP(LOOKUP(2,1/(AH53:AH59&lt;&gt;""),AH53:AH59),'[53]Opciones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30"/>
      <c r="AM53" s="134"/>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30"/>
      <c r="S54" s="52"/>
      <c r="T54" s="52"/>
      <c r="U54" s="52"/>
      <c r="V54" s="135" t="str">
        <f>+CONCATENATE(S54," ",T54," ",U54)</f>
        <v xml:space="preserve">  </v>
      </c>
      <c r="W54" s="47" t="str">
        <f t="shared" si="1"/>
        <v/>
      </c>
      <c r="X54" s="136"/>
      <c r="Y54" s="136"/>
      <c r="Z54" s="48" t="str">
        <f t="shared" ref="Z54" si="40">IF(AND(X54="Preventivo",Y54="Automático"),"50%",IF(AND(X54="Preventivo",Y54="Manual"),"40%",IF(AND(X54="Detectivo",Y54="Automático"),"40%",IF(AND(X54="Detectivo",Y54="Manual"),"30%",IF(AND(X54="Correctivo",Y54="Automático"),"35%",IF(AND(X54="Correctivo",Y54="Manual"),"25%",""))))))</f>
        <v/>
      </c>
      <c r="AA54" s="136"/>
      <c r="AB54" s="136"/>
      <c r="AC54" s="136"/>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130"/>
      <c r="AM54" s="134"/>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30"/>
      <c r="S55" s="52"/>
      <c r="T55" s="52"/>
      <c r="U55" s="52"/>
      <c r="V55" s="135" t="str">
        <f t="shared" ref="V55:V59" si="43">+CONCATENATE(S55," ",T55," ",U55)</f>
        <v xml:space="preserve">  </v>
      </c>
      <c r="W55" s="47" t="str">
        <f t="shared" si="1"/>
        <v/>
      </c>
      <c r="X55" s="136"/>
      <c r="Y55" s="136"/>
      <c r="Z55" s="48" t="str">
        <f>IF(AND(X55="Preventivo",Y55="Automático"),"50%",IF(AND(X55="Preventivo",Y55="Manual"),"40%",IF(AND(X55="Detectivo",Y55="Automático"),"40%",IF(AND(X55="Detectivo",Y55="Manual"),"30%",IF(AND(X55="Correctivo",Y55="Automático"),"35%",IF(AND(X55="Correctivo",Y55="Manual"),"25%",""))))))</f>
        <v/>
      </c>
      <c r="AA55" s="136"/>
      <c r="AB55" s="136"/>
      <c r="AC55" s="136"/>
      <c r="AD55" s="49" t="str">
        <f t="shared" si="41"/>
        <v/>
      </c>
      <c r="AE55" s="224"/>
      <c r="AF55" s="48" t="str">
        <f>+AD55</f>
        <v/>
      </c>
      <c r="AG55" s="224"/>
      <c r="AH55" s="50" t="str">
        <f>IFERROR(IF(AND(W53="Impacto",W54="Impacto",W55="Impacto"),(AH54-(+AH54*Z55)),IF(W55="Impacto",(P53-(+P53*Z55)),IF(W55="Probabilidad",AH54,""))),"")</f>
        <v/>
      </c>
      <c r="AI55" s="226"/>
      <c r="AJ55" s="228"/>
      <c r="AK55" s="7"/>
      <c r="AL55" s="130"/>
      <c r="AM55" s="134"/>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si="43"/>
        <v xml:space="preserve">  </v>
      </c>
      <c r="W56" s="47" t="str">
        <f t="shared" si="1"/>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1"/>
        <v/>
      </c>
      <c r="AE56" s="224"/>
      <c r="AF56" s="48" t="str">
        <f t="shared" ref="AF56" si="45">+AD56</f>
        <v/>
      </c>
      <c r="AG56" s="224"/>
      <c r="AH56" s="50" t="str">
        <f>IFERROR(IF(AND(W55="Impacto",W56="Impacto"),(AH55-(+AH55*Z56)),IF(W56="Impacto",(P53-(+P53*Z56)),IF(W56="Probabilidad",AH55,""))),"")</f>
        <v/>
      </c>
      <c r="AI56" s="226"/>
      <c r="AJ56" s="228"/>
      <c r="AK56" s="7"/>
      <c r="AL56" s="130"/>
      <c r="AM56" s="134"/>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43"/>
        <v xml:space="preserve">  </v>
      </c>
      <c r="W57" s="47" t="str">
        <f t="shared" si="1"/>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1"/>
        <v/>
      </c>
      <c r="AE57" s="224"/>
      <c r="AF57" s="48" t="str">
        <f>+AD57</f>
        <v/>
      </c>
      <c r="AG57" s="224"/>
      <c r="AH57" s="50" t="str">
        <f>IFERROR(IF(AND(W56="Impacto",W57="Impacto"),(AH56-(+AH56*Z57)),IF(W57="Impacto",(P53-(+P53*Z57)),IF(W57="Probabilidad",AH56,""))),"")</f>
        <v/>
      </c>
      <c r="AI57" s="226"/>
      <c r="AJ57" s="228"/>
      <c r="AK57" s="7"/>
      <c r="AL57" s="130"/>
      <c r="AM57" s="134"/>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43"/>
        <v xml:space="preserve">  </v>
      </c>
      <c r="W58" s="47" t="str">
        <f t="shared" si="1"/>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1"/>
        <v/>
      </c>
      <c r="AE58" s="224"/>
      <c r="AF58" s="48" t="str">
        <f>+AD58</f>
        <v/>
      </c>
      <c r="AG58" s="224"/>
      <c r="AH58" s="50" t="str">
        <f>IFERROR(IF(AND(W56="Impacto",W57="Impacto",W58="Impacto"),(AH57-(+AH57*Z58)),IF(W58="Impacto",(P53-(+P53*Z58)),IF(W58="Probabilidad",AH57,""))),"")</f>
        <v/>
      </c>
      <c r="AI58" s="226"/>
      <c r="AJ58" s="228"/>
      <c r="AK58" s="7"/>
      <c r="AL58" s="130"/>
      <c r="AM58" s="134"/>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43"/>
        <v xml:space="preserve">  </v>
      </c>
      <c r="W59" s="47" t="str">
        <f t="shared" si="1"/>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1"/>
        <v/>
      </c>
      <c r="AE59" s="224"/>
      <c r="AF59" s="48" t="str">
        <f>+AD59</f>
        <v/>
      </c>
      <c r="AG59" s="224"/>
      <c r="AH59" s="50" t="str">
        <f>IFERROR(IF(AND(W56="Impacto",W57="Impacto",W58="Impacto",W59="Impacto"),(AH58-(+AH58*Z59)),IF(W59="Impacto",(P53-(+P53*Z59)),IF(W59="Probabilidad",AH58,""))),"")</f>
        <v/>
      </c>
      <c r="AI59" s="226"/>
      <c r="AJ59" s="228"/>
      <c r="AK59" s="7"/>
      <c r="AL59" s="130"/>
      <c r="AM59" s="134"/>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IF(NOT(ISERROR(MATCH(M60,'[53]Tabla Impacto'!$B$222:$B$224,0))),'[53]Tabla Impacto'!$F$224,M60)</f>
        <v>0</v>
      </c>
      <c r="O60" s="310" t="str">
        <f>IF(OR(N60='[53]Tabla Impacto'!$C$12,N60='[53]Tabla Impacto'!$D$12),"Leve",IF(OR(N60='[53]Tabla Impacto'!$C$13,N60='[53]Tabla Impacto'!$D$13),"Menor",IF(OR(N60='[53]Tabla Impacto'!$C$14,N60='[53]Tabla Impacto'!$D$14),"Moderado",IF(OR(N60='[53]Tabla Impacto'!$C$15,N60='[53]Tabla Impacto'!$D$15),"Mayor",IF(OR(N60='[53]Tabla Impacto'!$C$16,N60='[53]Tabla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1"/>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IFERROR(LOOKUP(LOOKUP(2,1/(AD60:AD66&lt;&gt;""),AD60:AD66),'[53]Opciones Tratamiento'!$I$2:$I$6,'[53]Opciones Tratamiento'!$J$2:$J$6),"")</f>
        <v/>
      </c>
      <c r="AF60" s="48" t="str">
        <f>+AD60</f>
        <v/>
      </c>
      <c r="AG60" s="224" t="str">
        <f>IFERROR(LOOKUP(LOOKUP(2,1/(AH60:AH66&lt;&gt;""),AH60:AH66),'[53]Opciones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30"/>
      <c r="AM60" s="134"/>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+CONCATENATE(S61," ",T61," ",U61)</f>
        <v xml:space="preserve">  </v>
      </c>
      <c r="W61" s="47" t="str">
        <f t="shared" si="1"/>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130"/>
      <c r="AM61" s="134"/>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ref="V62:V66" si="50">+CONCATENATE(S62," ",T62," ",U62)</f>
        <v xml:space="preserve">  </v>
      </c>
      <c r="W62" s="47" t="str">
        <f t="shared" si="1"/>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si="48"/>
        <v/>
      </c>
      <c r="AE62" s="224"/>
      <c r="AF62" s="48" t="str">
        <f>+AD62</f>
        <v/>
      </c>
      <c r="AG62" s="224"/>
      <c r="AH62" s="50" t="str">
        <f>IFERROR(IF(AND(W60="Impacto",W61="Impacto",W62="Impacto"),(AH61-(+AH61*Z62)),IF(W62="Impacto",(P60-(+P60*Z62)),IF(W62="Probabilidad",AH61,""))),"")</f>
        <v/>
      </c>
      <c r="AI62" s="226"/>
      <c r="AJ62" s="228"/>
      <c r="AK62" s="7"/>
      <c r="AL62" s="130"/>
      <c r="AM62" s="134"/>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50"/>
        <v xml:space="preserve">  </v>
      </c>
      <c r="W63" s="47" t="str">
        <f t="shared" si="1"/>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48"/>
        <v/>
      </c>
      <c r="AE63" s="224"/>
      <c r="AF63" s="48" t="str">
        <f t="shared" ref="AF63:AF65" si="52">+AD63</f>
        <v/>
      </c>
      <c r="AG63" s="224"/>
      <c r="AH63" s="50" t="str">
        <f>IFERROR(IF(AND(W62="Impacto",W63="Impacto"),(AH62-(+AH62*Z63)),IF(W63="Impacto",(P60-(+P60*Z63)),IF(W63="Probabilidad",AH62,""))),"")</f>
        <v/>
      </c>
      <c r="AI63" s="226"/>
      <c r="AJ63" s="228"/>
      <c r="AK63" s="7"/>
      <c r="AL63" s="130"/>
      <c r="AM63" s="134"/>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50"/>
        <v xml:space="preserve">  </v>
      </c>
      <c r="W64" s="47" t="str">
        <f t="shared" si="1"/>
        <v/>
      </c>
      <c r="X64" s="136"/>
      <c r="Y64" s="136"/>
      <c r="Z64" s="48" t="str">
        <f t="shared" si="51"/>
        <v/>
      </c>
      <c r="AA64" s="136"/>
      <c r="AB64" s="136"/>
      <c r="AC64" s="136"/>
      <c r="AD64" s="49" t="str">
        <f t="shared" si="48"/>
        <v/>
      </c>
      <c r="AE64" s="224"/>
      <c r="AF64" s="48" t="str">
        <f t="shared" si="52"/>
        <v/>
      </c>
      <c r="AG64" s="224"/>
      <c r="AH64" s="50" t="str">
        <f>IFERROR(IF(AND(W63="Impacto",W64="Impacto"),(AH63-(+AH63*Z64)),IF(W64="Impacto",(P60-(+P60*Z64)),IF(W64="Probabilidad",AH63,""))),"")</f>
        <v/>
      </c>
      <c r="AI64" s="226"/>
      <c r="AJ64" s="228"/>
      <c r="AK64" s="7"/>
      <c r="AL64" s="130"/>
      <c r="AM64" s="134"/>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50"/>
        <v xml:space="preserve">  </v>
      </c>
      <c r="W65" s="47" t="str">
        <f t="shared" si="1"/>
        <v/>
      </c>
      <c r="X65" s="136"/>
      <c r="Y65" s="136"/>
      <c r="Z65" s="48" t="str">
        <f t="shared" si="51"/>
        <v/>
      </c>
      <c r="AA65" s="136"/>
      <c r="AB65" s="136"/>
      <c r="AC65" s="136"/>
      <c r="AD65" s="49" t="str">
        <f t="shared" si="48"/>
        <v/>
      </c>
      <c r="AE65" s="224"/>
      <c r="AF65" s="48" t="str">
        <f t="shared" si="52"/>
        <v/>
      </c>
      <c r="AG65" s="224"/>
      <c r="AH65" s="50" t="str">
        <f>IFERROR(IF(AND(W63="Impacto",W64="Impacto",W65="Impacto"),(AH64-(+AH64*Z65)),IF(W65="Impacto",(P60-(+P60*Z65)),IF(W65="Probabilidad",AH64,""))),"")</f>
        <v/>
      </c>
      <c r="AI65" s="226"/>
      <c r="AJ65" s="228"/>
      <c r="AK65" s="7"/>
      <c r="AL65" s="130"/>
      <c r="AM65" s="134"/>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50"/>
        <v xml:space="preserve">  </v>
      </c>
      <c r="W66" s="47" t="str">
        <f t="shared" si="1"/>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48"/>
        <v/>
      </c>
      <c r="AE66" s="224"/>
      <c r="AF66" s="48" t="str">
        <f>+AD66</f>
        <v/>
      </c>
      <c r="AG66" s="224"/>
      <c r="AH66" s="50" t="str">
        <f>IFERROR(IF(AND(W63="Impacto",W64="Impacto",W65="Impacto",W66="Impacto"),(AH65-(+AH65*Z66)),IF(W66="Impacto",(P60-(+P60*Z66)),IF(W66="Probabilidad",AH65,""))),"")</f>
        <v/>
      </c>
      <c r="AI66" s="226"/>
      <c r="AJ66" s="228"/>
      <c r="AK66" s="7"/>
      <c r="AL66" s="130"/>
      <c r="AM66" s="134"/>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IF(NOT(ISERROR(MATCH(M67,'[53]Tabla Impacto'!$B$222:$B$224,0))),'[53]Tabla Impacto'!$F$224,M67)</f>
        <v>0</v>
      </c>
      <c r="O67" s="310" t="str">
        <f>IF(OR(N67='[53]Tabla Impacto'!$C$12,N67='[53]Tabla Impacto'!$D$12),"Leve",IF(OR(N67='[53]Tabla Impacto'!$C$13,N67='[53]Tabla Impacto'!$D$13),"Menor",IF(OR(N67='[53]Tabla Impacto'!$C$14,N67='[53]Tabla Impacto'!$D$14),"Moderado",IF(OR(N67='[53]Tabla Impacto'!$C$15,N67='[53]Tabla Impacto'!$D$15),"Mayor",IF(OR(N67='[53]Tabla Impacto'!$C$16,N67='[53]Tabla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1"/>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IFERROR(LOOKUP(LOOKUP(2,1/(AD67:AD73&lt;&gt;""),AD67:AD73),'[53]Opciones Tratamiento'!$I$2:$I$6,'[53]Opciones Tratamiento'!$J$2:$J$6),"")</f>
        <v/>
      </c>
      <c r="AF67" s="48" t="str">
        <f>+AD67</f>
        <v/>
      </c>
      <c r="AG67" s="224" t="str">
        <f>IFERROR(LOOKUP(LOOKUP(2,1/(AH67:AH73&lt;&gt;""),AH67:AH73),'[53]Opciones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30"/>
      <c r="AM67" s="134"/>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+CONCATENATE(S68," ",T68," ",U68)</f>
        <v xml:space="preserve">  </v>
      </c>
      <c r="W68" s="47" t="str">
        <f t="shared" si="1"/>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130"/>
      <c r="AM68" s="134"/>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ref="V69:V73" si="57">+CONCATENATE(S69," ",T69," ",U69)</f>
        <v xml:space="preserve">  </v>
      </c>
      <c r="W69" s="47" t="str">
        <f t="shared" si="1"/>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si="55"/>
        <v/>
      </c>
      <c r="AE69" s="224"/>
      <c r="AF69" s="48" t="str">
        <f>+AD69</f>
        <v/>
      </c>
      <c r="AG69" s="224"/>
      <c r="AH69" s="50" t="str">
        <f>IFERROR(IF(AND(W67="Impacto",W68="Impacto",W69="Impacto"),(AH68-(+AH68*Z69)),IF(W69="Impacto",(P67-(+P67*Z69)),IF(W69="Probabilidad",AH68,""))),"")</f>
        <v/>
      </c>
      <c r="AI69" s="226"/>
      <c r="AJ69" s="228"/>
      <c r="AK69" s="7"/>
      <c r="AL69" s="130"/>
      <c r="AM69" s="134"/>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57"/>
        <v xml:space="preserve">  </v>
      </c>
      <c r="W70" s="47" t="str">
        <f t="shared" si="1"/>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5"/>
        <v/>
      </c>
      <c r="AE70" s="224"/>
      <c r="AF70" s="48" t="str">
        <f t="shared" ref="AF70:AF72" si="59">+AD70</f>
        <v/>
      </c>
      <c r="AG70" s="224"/>
      <c r="AH70" s="50" t="str">
        <f>IFERROR(IF(AND(W69="Impacto",W70="Impacto"),(AH69-(+AH69*Z70)),IF(W70="Impacto",(P67-(+P67*Z70)),IF(W70="Probabilidad",AH69,""))),"")</f>
        <v/>
      </c>
      <c r="AI70" s="226"/>
      <c r="AJ70" s="228"/>
      <c r="AK70" s="7"/>
      <c r="AL70" s="130"/>
      <c r="AM70" s="134"/>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57"/>
        <v xml:space="preserve">  </v>
      </c>
      <c r="W71" s="47" t="str">
        <f t="shared" si="1"/>
        <v/>
      </c>
      <c r="X71" s="136"/>
      <c r="Y71" s="136"/>
      <c r="Z71" s="48" t="str">
        <f t="shared" si="58"/>
        <v/>
      </c>
      <c r="AA71" s="136"/>
      <c r="AB71" s="136"/>
      <c r="AC71" s="136"/>
      <c r="AD71" s="49" t="str">
        <f t="shared" si="55"/>
        <v/>
      </c>
      <c r="AE71" s="224"/>
      <c r="AF71" s="48" t="str">
        <f t="shared" si="59"/>
        <v/>
      </c>
      <c r="AG71" s="224"/>
      <c r="AH71" s="50" t="str">
        <f>IFERROR(IF(AND(W70="Impacto",W71="Impacto"),(AH70-(+AH70*Z71)),IF(W71="Impacto",(P67-(+P67*Z71)),IF(W71="Probabilidad",AH70,""))),"")</f>
        <v/>
      </c>
      <c r="AI71" s="226"/>
      <c r="AJ71" s="228"/>
      <c r="AK71" s="7"/>
      <c r="AL71" s="130"/>
      <c r="AM71" s="134"/>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57"/>
        <v xml:space="preserve">  </v>
      </c>
      <c r="W72" s="47" t="str">
        <f t="shared" si="1"/>
        <v/>
      </c>
      <c r="X72" s="136"/>
      <c r="Y72" s="136"/>
      <c r="Z72" s="48" t="str">
        <f t="shared" si="58"/>
        <v/>
      </c>
      <c r="AA72" s="136"/>
      <c r="AB72" s="136"/>
      <c r="AC72" s="136"/>
      <c r="AD72" s="49" t="str">
        <f t="shared" si="55"/>
        <v/>
      </c>
      <c r="AE72" s="224"/>
      <c r="AF72" s="48" t="str">
        <f t="shared" si="59"/>
        <v/>
      </c>
      <c r="AG72" s="224"/>
      <c r="AH72" s="50" t="str">
        <f>IFERROR(IF(AND(W70="Impacto",W71="Impacto",W72="Impacto"),(AH71-(+AH71*Z72)),IF(W72="Impacto",(P67-(+P67*Z72)),IF(W72="Probabilidad",AH71,""))),"")</f>
        <v/>
      </c>
      <c r="AI72" s="226"/>
      <c r="AJ72" s="228"/>
      <c r="AK72" s="7"/>
      <c r="AL72" s="130"/>
      <c r="AM72" s="134"/>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57"/>
        <v xml:space="preserve">  </v>
      </c>
      <c r="W73" s="47" t="str">
        <f t="shared" si="1"/>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5"/>
        <v/>
      </c>
      <c r="AE73" s="224"/>
      <c r="AF73" s="48" t="str">
        <f>+AD73</f>
        <v/>
      </c>
      <c r="AG73" s="224"/>
      <c r="AH73" s="50" t="str">
        <f>IFERROR(IF(AND(W70="Impacto",W71="Impacto",W72="Impacto",W73="Impacto"),(AH72-(+AH72*Z73)),IF(W73="Impacto",(P67-(+P67*Z73)),IF(W73="Probabilidad",AH72,""))),"")</f>
        <v/>
      </c>
      <c r="AI73" s="226"/>
      <c r="AJ73" s="228"/>
      <c r="AK73" s="7"/>
      <c r="AL73" s="130"/>
      <c r="AM73" s="134"/>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IF(NOT(ISERROR(MATCH(M74,'[53]Tabla Impacto'!$B$222:$B$224,0))),'[53]Tabla Impacto'!$F$224,M74)</f>
        <v>0</v>
      </c>
      <c r="O74" s="310" t="str">
        <f>IF(OR(N74='[53]Tabla Impacto'!$C$12,N74='[53]Tabla Impacto'!$D$12),"Leve",IF(OR(N74='[53]Tabla Impacto'!$C$13,N74='[53]Tabla Impacto'!$D$13),"Menor",IF(OR(N74='[53]Tabla Impacto'!$C$14,N74='[53]Tabla Impacto'!$D$14),"Moderado",IF(OR(N74='[53]Tabla Impacto'!$C$15,N74='[53]Tabla Impacto'!$D$15),"Mayor",IF(OR(N74='[53]Tabla Impacto'!$C$16,N74='[53]Tabla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1"/>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IFERROR(LOOKUP(LOOKUP(2,1/(AD74:AD80&lt;&gt;""),AD74:AD80),'[53]Opciones Tratamiento'!$I$2:$I$6,'[53]Opciones Tratamiento'!$J$2:$J$6),"")</f>
        <v/>
      </c>
      <c r="AF74" s="48" t="str">
        <f>+AD74</f>
        <v/>
      </c>
      <c r="AG74" s="224" t="str">
        <f>IFERROR(LOOKUP(LOOKUP(2,1/(AH74:AH80&lt;&gt;""),AH74:AH80),'[53]Opciones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30"/>
      <c r="AM74" s="134"/>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+CONCATENATE(S75," ",T75," ",U75)</f>
        <v xml:space="preserve">  </v>
      </c>
      <c r="W75" s="47" t="str">
        <f t="shared" si="1"/>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130"/>
      <c r="AM75" s="134"/>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ref="V76:V80" si="64">+CONCATENATE(S76," ",T76," ",U76)</f>
        <v xml:space="preserve">  </v>
      </c>
      <c r="W76" s="47" t="str">
        <f t="shared" ref="W76:W94" si="65">IF(OR(X76="Preventivo",X76="Detectivo"),"Probabilidad",IF(X76="Correctivo","Impacto",""))</f>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si="62"/>
        <v/>
      </c>
      <c r="AE76" s="224"/>
      <c r="AF76" s="48" t="str">
        <f>+AD76</f>
        <v/>
      </c>
      <c r="AG76" s="224"/>
      <c r="AH76" s="50" t="str">
        <f>IFERROR(IF(AND(W74="Impacto",W75="Impacto",W76="Impacto"),(AH75-(+AH75*Z76)),IF(W76="Impacto",(P74-(+P74*Z76)),IF(W76="Probabilidad",AH75,""))),"")</f>
        <v/>
      </c>
      <c r="AI76" s="226"/>
      <c r="AJ76" s="228"/>
      <c r="AK76" s="7"/>
      <c r="AL76" s="130"/>
      <c r="AM76" s="134"/>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64"/>
        <v xml:space="preserve">  </v>
      </c>
      <c r="W77" s="47" t="str">
        <f t="shared" si="65"/>
        <v/>
      </c>
      <c r="X77" s="136"/>
      <c r="Y77" s="136"/>
      <c r="Z77" s="48" t="str">
        <f t="shared" ref="Z77:Z79" si="66">IF(AND(X77="Preventivo",Y77="Automático"),"50%",IF(AND(X77="Preventivo",Y77="Manual"),"40%",IF(AND(X77="Detectivo",Y77="Automático"),"40%",IF(AND(X77="Detectivo",Y77="Manual"),"30%",IF(AND(X77="Correctivo",Y77="Automático"),"35%",IF(AND(X77="Correctivo",Y77="Manual"),"25%",""))))))</f>
        <v/>
      </c>
      <c r="AA77" s="136"/>
      <c r="AB77" s="136"/>
      <c r="AC77" s="136"/>
      <c r="AD77" s="49" t="str">
        <f t="shared" si="62"/>
        <v/>
      </c>
      <c r="AE77" s="224"/>
      <c r="AF77" s="48" t="str">
        <f t="shared" ref="AF77:AF79" si="67">+AD77</f>
        <v/>
      </c>
      <c r="AG77" s="224"/>
      <c r="AH77" s="50" t="str">
        <f>IFERROR(IF(AND(W76="Impacto",W77="Impacto"),(AH76-(+AH76*Z77)),IF(W77="Impacto",(P74-(+P74*Z77)),IF(W77="Probabilidad",AH76,""))),"")</f>
        <v/>
      </c>
      <c r="AI77" s="226"/>
      <c r="AJ77" s="228"/>
      <c r="AK77" s="7"/>
      <c r="AL77" s="130"/>
      <c r="AM77" s="134"/>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64"/>
        <v xml:space="preserve">  </v>
      </c>
      <c r="W78" s="47" t="str">
        <f t="shared" si="65"/>
        <v/>
      </c>
      <c r="X78" s="136"/>
      <c r="Y78" s="136"/>
      <c r="Z78" s="48" t="str">
        <f t="shared" si="66"/>
        <v/>
      </c>
      <c r="AA78" s="136"/>
      <c r="AB78" s="136"/>
      <c r="AC78" s="136"/>
      <c r="AD78" s="49" t="str">
        <f t="shared" si="62"/>
        <v/>
      </c>
      <c r="AE78" s="224"/>
      <c r="AF78" s="48" t="str">
        <f t="shared" si="67"/>
        <v/>
      </c>
      <c r="AG78" s="224"/>
      <c r="AH78" s="50" t="str">
        <f>IFERROR(IF(AND(W77="Impacto",W78="Impacto"),(AH77-(+AH77*Z78)),IF(W78="Impacto",(P74-(+P74*Z78)),IF(W78="Probabilidad",AH77,""))),"")</f>
        <v/>
      </c>
      <c r="AI78" s="226"/>
      <c r="AJ78" s="228"/>
      <c r="AK78" s="7"/>
      <c r="AL78" s="130"/>
      <c r="AM78" s="134"/>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64"/>
        <v xml:space="preserve">  </v>
      </c>
      <c r="W79" s="47" t="str">
        <f t="shared" si="65"/>
        <v/>
      </c>
      <c r="X79" s="136"/>
      <c r="Y79" s="136"/>
      <c r="Z79" s="48" t="str">
        <f t="shared" si="66"/>
        <v/>
      </c>
      <c r="AA79" s="136"/>
      <c r="AB79" s="136"/>
      <c r="AC79" s="136"/>
      <c r="AD79" s="49" t="str">
        <f t="shared" si="62"/>
        <v/>
      </c>
      <c r="AE79" s="224"/>
      <c r="AF79" s="48" t="str">
        <f t="shared" si="67"/>
        <v/>
      </c>
      <c r="AG79" s="224"/>
      <c r="AH79" s="50" t="str">
        <f>IFERROR(IF(AND(W77="Impacto",W78="Impacto",W79="Impacto"),(AH78-(+AH78*Z79)),IF(W79="Impacto",(P74-(+P74*Z79)),IF(W79="Probabilidad",AH78,""))),"")</f>
        <v/>
      </c>
      <c r="AI79" s="226"/>
      <c r="AJ79" s="228"/>
      <c r="AK79" s="7"/>
      <c r="AL79" s="130"/>
      <c r="AM79" s="134"/>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64"/>
        <v xml:space="preserve">  </v>
      </c>
      <c r="W80" s="47" t="str">
        <f t="shared" si="65"/>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2"/>
        <v/>
      </c>
      <c r="AE80" s="224"/>
      <c r="AF80" s="48" t="str">
        <f>+AD80</f>
        <v/>
      </c>
      <c r="AG80" s="224"/>
      <c r="AH80" s="50" t="str">
        <f>IFERROR(IF(AND(W77="Impacto",W78="Impacto",W79="Impacto",W80="Impacto"),(AH79-(+AH79*Z80)),IF(W80="Impacto",(P74-(+P74*Z80)),IF(W80="Probabilidad",AH79,""))),"")</f>
        <v/>
      </c>
      <c r="AI80" s="226"/>
      <c r="AJ80" s="228"/>
      <c r="AK80" s="7"/>
      <c r="AL80" s="130"/>
      <c r="AM80" s="134"/>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IF(NOT(ISERROR(MATCH(M81,'[53]Tabla Impacto'!$B$222:$B$224,0))),'[53]Tabla Impacto'!$F$224,M81)</f>
        <v>0</v>
      </c>
      <c r="O81" s="310" t="str">
        <f>IF(OR(N81='[53]Tabla Impacto'!$C$12,N81='[53]Tabla Impacto'!$D$12),"Leve",IF(OR(N81='[53]Tabla Impacto'!$C$13,N81='[53]Tabla Impacto'!$D$13),"Menor",IF(OR(N81='[53]Tabla Impacto'!$C$14,N81='[53]Tabla Impacto'!$D$14),"Moderado",IF(OR(N81='[53]Tabla Impacto'!$C$15,N81='[53]Tabla Impacto'!$D$15),"Mayor",IF(OR(N81='[53]Tabla Impacto'!$C$16,N81='[53]Tabla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65"/>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IFERROR(LOOKUP(LOOKUP(2,1/(AD81:AD87&lt;&gt;""),AD81:AD87),'[53]Opciones Tratamiento'!$I$2:$I$6,'[53]Opciones Tratamiento'!$J$2:$J$6),"")</f>
        <v/>
      </c>
      <c r="AF81" s="48" t="str">
        <f>+AD81</f>
        <v/>
      </c>
      <c r="AG81" s="224" t="str">
        <f>IFERROR(LOOKUP(LOOKUP(2,1/(AH81:AH87&lt;&gt;""),AH81:AH87),'[53]Opciones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30"/>
      <c r="AM81" s="134"/>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+CONCATENATE(S82," ",T82," ",U82)</f>
        <v xml:space="preserve">  </v>
      </c>
      <c r="W82" s="47" t="str">
        <f t="shared" si="65"/>
        <v/>
      </c>
      <c r="X82" s="136"/>
      <c r="Y82" s="136"/>
      <c r="Z82" s="48" t="str">
        <f t="shared" ref="Z82" si="69">IF(AND(X82="Preventivo",Y82="Automático"),"50%",IF(AND(X82="Preventivo",Y82="Manual"),"40%",IF(AND(X82="Detectivo",Y82="Automático"),"40%",IF(AND(X82="Detectivo",Y82="Manual"),"30%",IF(AND(X82="Correctivo",Y82="Automático"),"35%",IF(AND(X82="Correctivo",Y82="Manual"),"25%",""))))))</f>
        <v/>
      </c>
      <c r="AA82" s="136"/>
      <c r="AB82" s="136"/>
      <c r="AC82" s="136"/>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30"/>
      <c r="AM82" s="134"/>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ref="V83:V87" si="72">+CONCATENATE(S83," ",T83," ",U83)</f>
        <v xml:space="preserve">  </v>
      </c>
      <c r="W83" s="47" t="str">
        <f t="shared" si="65"/>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si="70"/>
        <v/>
      </c>
      <c r="AE83" s="224"/>
      <c r="AF83" s="48" t="str">
        <f>+AD83</f>
        <v/>
      </c>
      <c r="AG83" s="224"/>
      <c r="AH83" s="50" t="str">
        <f>IFERROR(IF(AND(W81="Impacto",W82="Impacto",W83="Impacto"),(AH82-(+AH82*Z83)),IF(W83="Impacto",(P81-(+P81*Z83)),IF(W83="Probabilidad",AH82,""))),"")</f>
        <v/>
      </c>
      <c r="AI83" s="226"/>
      <c r="AJ83" s="228"/>
      <c r="AK83" s="7"/>
      <c r="AL83" s="130"/>
      <c r="AM83" s="134"/>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72"/>
        <v xml:space="preserve">  </v>
      </c>
      <c r="W84" s="47" t="str">
        <f t="shared" si="65"/>
        <v/>
      </c>
      <c r="X84" s="136"/>
      <c r="Y84" s="136"/>
      <c r="Z84" s="48" t="str">
        <f t="shared" ref="Z84:Z86" si="73">IF(AND(X84="Preventivo",Y84="Automático"),"50%",IF(AND(X84="Preventivo",Y84="Manual"),"40%",IF(AND(X84="Detectivo",Y84="Automático"),"40%",IF(AND(X84="Detectivo",Y84="Manual"),"30%",IF(AND(X84="Correctivo",Y84="Automático"),"35%",IF(AND(X84="Correctivo",Y84="Manual"),"25%",""))))))</f>
        <v/>
      </c>
      <c r="AA84" s="136"/>
      <c r="AB84" s="136"/>
      <c r="AC84" s="136"/>
      <c r="AD84" s="49" t="str">
        <f t="shared" si="70"/>
        <v/>
      </c>
      <c r="AE84" s="224"/>
      <c r="AF84" s="48" t="str">
        <f t="shared" ref="AF84:AF86" si="74">+AD84</f>
        <v/>
      </c>
      <c r="AG84" s="224"/>
      <c r="AH84" s="50" t="str">
        <f>IFERROR(IF(AND(W83="Impacto",W84="Impacto"),(AH83-(+AH83*Z84)),IF(W84="Impacto",(P81-(+P81*Z84)),IF(W84="Probabilidad",AH83,""))),"")</f>
        <v/>
      </c>
      <c r="AI84" s="226"/>
      <c r="AJ84" s="228"/>
      <c r="AK84" s="7"/>
      <c r="AL84" s="130"/>
      <c r="AM84" s="134"/>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72"/>
        <v xml:space="preserve">  </v>
      </c>
      <c r="W85" s="47" t="str">
        <f t="shared" si="65"/>
        <v/>
      </c>
      <c r="X85" s="136"/>
      <c r="Y85" s="136"/>
      <c r="Z85" s="48" t="str">
        <f t="shared" si="73"/>
        <v/>
      </c>
      <c r="AA85" s="136"/>
      <c r="AB85" s="136"/>
      <c r="AC85" s="136"/>
      <c r="AD85" s="49" t="str">
        <f t="shared" si="70"/>
        <v/>
      </c>
      <c r="AE85" s="224"/>
      <c r="AF85" s="48" t="str">
        <f t="shared" si="74"/>
        <v/>
      </c>
      <c r="AG85" s="224"/>
      <c r="AH85" s="50" t="str">
        <f>IFERROR(IF(AND(W84="Impacto",W85="Impacto"),(AH84-(+AH84*Z85)),IF(W85="Impacto",(P81-(+P81*Z85)),IF(W85="Probabilidad",AH84,""))),"")</f>
        <v/>
      </c>
      <c r="AI85" s="226"/>
      <c r="AJ85" s="228"/>
      <c r="AK85" s="7"/>
      <c r="AL85" s="130"/>
      <c r="AM85" s="134"/>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72"/>
        <v xml:space="preserve">  </v>
      </c>
      <c r="W86" s="47" t="str">
        <f t="shared" si="65"/>
        <v/>
      </c>
      <c r="X86" s="136"/>
      <c r="Y86" s="136"/>
      <c r="Z86" s="48" t="str">
        <f t="shared" si="73"/>
        <v/>
      </c>
      <c r="AA86" s="136"/>
      <c r="AB86" s="136"/>
      <c r="AC86" s="136"/>
      <c r="AD86" s="49" t="str">
        <f t="shared" si="70"/>
        <v/>
      </c>
      <c r="AE86" s="224"/>
      <c r="AF86" s="48" t="str">
        <f t="shared" si="74"/>
        <v/>
      </c>
      <c r="AG86" s="224"/>
      <c r="AH86" s="50" t="str">
        <f>IFERROR(IF(AND(W84="Impacto",W85="Impacto",W86="Impacto"),(AH85-(+AH85*Z86)),IF(W86="Impacto",(P81-(+P81*Z86)),IF(W86="Probabilidad",AH85,""))),"")</f>
        <v/>
      </c>
      <c r="AI86" s="226"/>
      <c r="AJ86" s="228"/>
      <c r="AK86" s="7"/>
      <c r="AL86" s="130"/>
      <c r="AM86" s="134"/>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72"/>
        <v xml:space="preserve">  </v>
      </c>
      <c r="W87" s="47" t="str">
        <f t="shared" si="65"/>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70"/>
        <v/>
      </c>
      <c r="AE87" s="224"/>
      <c r="AF87" s="48" t="str">
        <f>+AD87</f>
        <v/>
      </c>
      <c r="AG87" s="224"/>
      <c r="AH87" s="50" t="str">
        <f>IFERROR(IF(AND(W84="Impacto",W85="Impacto",W86="Impacto",W87="Impacto"),(AH86-(+AH86*Z87)),IF(W87="Impacto",(P81-(+P81*Z87)),IF(W87="Probabilidad",AH86,""))),"")</f>
        <v/>
      </c>
      <c r="AI87" s="226"/>
      <c r="AJ87" s="228"/>
      <c r="AK87" s="7"/>
      <c r="AL87" s="130"/>
      <c r="AM87" s="134"/>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IF(NOT(ISERROR(MATCH(M88,'[53]Tabla Impacto'!$B$222:$B$224,0))),'[53]Tabla Impacto'!$F$224,M88)</f>
        <v>0</v>
      </c>
      <c r="O88" s="310" t="str">
        <f>IF(OR(N88='[53]Tabla Impacto'!$C$12,N88='[53]Tabla Impacto'!$D$12),"Leve",IF(OR(N88='[53]Tabla Impacto'!$C$13,N88='[53]Tabla Impacto'!$D$13),"Menor",IF(OR(N88='[53]Tabla Impacto'!$C$14,N88='[53]Tabla Impacto'!$D$14),"Moderado",IF(OR(N88='[53]Tabla Impacto'!$C$15,N88='[53]Tabla Impacto'!$D$15),"Mayor",IF(OR(N88='[53]Tabla Impacto'!$C$16,N88='[53]Tabla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65"/>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IFERROR(LOOKUP(LOOKUP(2,1/(AD88:AD94&lt;&gt;""),AD88:AD94),'[53]Opciones Tratamiento'!$I$2:$I$6,'[53]Opciones Tratamiento'!$J$2:$J$6),"")</f>
        <v/>
      </c>
      <c r="AF88" s="48" t="str">
        <f>+AD88</f>
        <v/>
      </c>
      <c r="AG88" s="224" t="str">
        <f>IFERROR(LOOKUP(LOOKUP(2,1/(AH88:AH94&lt;&gt;""),AH88:AH94),'[53]Opciones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30"/>
      <c r="AM88" s="134"/>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+CONCATENATE(S89," ",T89," ",U89)</f>
        <v xml:space="preserve">  </v>
      </c>
      <c r="W89" s="47" t="str">
        <f t="shared" si="65"/>
        <v/>
      </c>
      <c r="X89" s="136"/>
      <c r="Y89" s="136"/>
      <c r="Z89" s="48" t="str">
        <f t="shared" ref="Z89" si="76">IF(AND(X89="Preventivo",Y89="Automático"),"50%",IF(AND(X89="Preventivo",Y89="Manual"),"40%",IF(AND(X89="Detectivo",Y89="Automático"),"40%",IF(AND(X89="Detectivo",Y89="Manual"),"30%",IF(AND(X89="Correctivo",Y89="Automático"),"35%",IF(AND(X89="Correctivo",Y89="Manual"),"25%",""))))))</f>
        <v/>
      </c>
      <c r="AA89" s="136"/>
      <c r="AB89" s="136"/>
      <c r="AC89" s="136"/>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30"/>
      <c r="AM89" s="134"/>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ref="V90:V94" si="79">+CONCATENATE(S90," ",T90," ",U90)</f>
        <v xml:space="preserve">  </v>
      </c>
      <c r="W90" s="47" t="str">
        <f t="shared" si="65"/>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si="77"/>
        <v/>
      </c>
      <c r="AE90" s="224"/>
      <c r="AF90" s="48" t="str">
        <f>+AD90</f>
        <v/>
      </c>
      <c r="AG90" s="224"/>
      <c r="AH90" s="50" t="str">
        <f>IFERROR(IF(AND(W88="Impacto",W89="Impacto",W90="Impacto"),(AH89-(+AH89*Z90)),IF(W90="Impacto",(P88-(+P88*Z90)),IF(W90="Probabilidad",AH89,""))),"")</f>
        <v/>
      </c>
      <c r="AI90" s="226"/>
      <c r="AJ90" s="228"/>
      <c r="AK90" s="7"/>
      <c r="AL90" s="130"/>
      <c r="AM90" s="134"/>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79"/>
        <v xml:space="preserve">  </v>
      </c>
      <c r="W91" s="47" t="str">
        <f t="shared" si="65"/>
        <v/>
      </c>
      <c r="X91" s="136"/>
      <c r="Y91" s="136"/>
      <c r="Z91" s="48" t="str">
        <f t="shared" ref="Z91:Z93" si="80">IF(AND(X91="Preventivo",Y91="Automático"),"50%",IF(AND(X91="Preventivo",Y91="Manual"),"40%",IF(AND(X91="Detectivo",Y91="Automático"),"40%",IF(AND(X91="Detectivo",Y91="Manual"),"30%",IF(AND(X91="Correctivo",Y91="Automático"),"35%",IF(AND(X91="Correctivo",Y91="Manual"),"25%",""))))))</f>
        <v/>
      </c>
      <c r="AA91" s="136"/>
      <c r="AB91" s="136"/>
      <c r="AC91" s="136"/>
      <c r="AD91" s="49" t="str">
        <f t="shared" si="77"/>
        <v/>
      </c>
      <c r="AE91" s="224"/>
      <c r="AF91" s="48" t="str">
        <f t="shared" ref="AF91:AF93" si="81">+AD91</f>
        <v/>
      </c>
      <c r="AG91" s="224"/>
      <c r="AH91" s="50" t="str">
        <f>IFERROR(IF(AND(W90="Impacto",W91="Impacto"),(AH90-(+AH90*Z91)),IF(W91="Impacto",(P88-(+P88*Z91)),IF(W91="Probabilidad",AH90,""))),"")</f>
        <v/>
      </c>
      <c r="AI91" s="226"/>
      <c r="AJ91" s="228"/>
      <c r="AK91" s="7"/>
      <c r="AL91" s="130"/>
      <c r="AM91" s="134"/>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79"/>
        <v xml:space="preserve">  </v>
      </c>
      <c r="W92" s="47" t="str">
        <f t="shared" si="65"/>
        <v/>
      </c>
      <c r="X92" s="136"/>
      <c r="Y92" s="136"/>
      <c r="Z92" s="48" t="str">
        <f t="shared" si="80"/>
        <v/>
      </c>
      <c r="AA92" s="136"/>
      <c r="AB92" s="136"/>
      <c r="AC92" s="136"/>
      <c r="AD92" s="49" t="str">
        <f t="shared" si="77"/>
        <v/>
      </c>
      <c r="AE92" s="224"/>
      <c r="AF92" s="48" t="str">
        <f t="shared" si="81"/>
        <v/>
      </c>
      <c r="AG92" s="224"/>
      <c r="AH92" s="50" t="str">
        <f>IFERROR(IF(AND(W91="Impacto",W92="Impacto"),(AH91-(+AH91*Z92)),IF(W92="Impacto",(P88-(+P88*Z92)),IF(W92="Probabilidad",AH91,""))),"")</f>
        <v/>
      </c>
      <c r="AI92" s="226"/>
      <c r="AJ92" s="228"/>
      <c r="AK92" s="7"/>
      <c r="AL92" s="130"/>
      <c r="AM92" s="134"/>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79"/>
        <v xml:space="preserve">  </v>
      </c>
      <c r="W93" s="47" t="str">
        <f t="shared" si="65"/>
        <v/>
      </c>
      <c r="X93" s="136"/>
      <c r="Y93" s="136"/>
      <c r="Z93" s="48" t="str">
        <f t="shared" si="80"/>
        <v/>
      </c>
      <c r="AA93" s="136"/>
      <c r="AB93" s="136"/>
      <c r="AC93" s="136"/>
      <c r="AD93" s="49" t="str">
        <f t="shared" si="77"/>
        <v/>
      </c>
      <c r="AE93" s="224"/>
      <c r="AF93" s="48" t="str">
        <f t="shared" si="81"/>
        <v/>
      </c>
      <c r="AG93" s="224"/>
      <c r="AH93" s="50" t="str">
        <f>IFERROR(IF(AND(W91="Impacto",W92="Impacto",W93="Impacto"),(AH92-(+AH92*Z93)),IF(W93="Impacto",(P88-(+P88*Z93)),IF(W93="Probabilidad",AH92,""))),"")</f>
        <v/>
      </c>
      <c r="AI93" s="226"/>
      <c r="AJ93" s="228"/>
      <c r="AK93" s="7"/>
      <c r="AL93" s="130"/>
      <c r="AM93" s="134"/>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79"/>
        <v xml:space="preserve">  </v>
      </c>
      <c r="W94" s="47" t="str">
        <f t="shared" si="65"/>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7"/>
        <v/>
      </c>
      <c r="AE94" s="224"/>
      <c r="AF94" s="48" t="str">
        <f>+AD94</f>
        <v/>
      </c>
      <c r="AG94" s="224"/>
      <c r="AH94" s="50" t="str">
        <f>IFERROR(IF(AND(W91="Impacto",W92="Impacto",W93="Impacto",W94="Impacto"),(AH93-(+AH93*Z94)),IF(W94="Impacto",(P88-(+P88*Z94)),IF(W94="Probabilidad",AH93,""))),"")</f>
        <v/>
      </c>
      <c r="AI94" s="226"/>
      <c r="AJ94" s="228"/>
      <c r="AK94" s="7"/>
      <c r="AL94" s="130"/>
      <c r="AM94" s="134"/>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RC9cZE3Nyc8JVWm5ujhOyevYVwgte1L0l4f1um+0GJdlMi5radS64ehSGmvTDYY619SQMUkhl61yLqTj7Jje6A==" saltValue="DW2cxxry5bj5LlyYxxaw2g=="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9:A10"/>
    <mergeCell ref="B9:B10"/>
    <mergeCell ref="AM9:AM10"/>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AP8:AP10"/>
    <mergeCell ref="AQ8:AS10"/>
    <mergeCell ref="U9:U10"/>
    <mergeCell ref="V9:V10"/>
    <mergeCell ref="W9:W10"/>
    <mergeCell ref="X9:AC9"/>
    <mergeCell ref="AH9:AH10"/>
    <mergeCell ref="AL9:AL10"/>
    <mergeCell ref="AI9:AI10"/>
    <mergeCell ref="AJ9:AJ10"/>
    <mergeCell ref="AF9:AF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A11:A17"/>
    <mergeCell ref="C11:C17"/>
    <mergeCell ref="D11:D17"/>
    <mergeCell ref="E11:E17"/>
    <mergeCell ref="A25:A31"/>
    <mergeCell ref="C25:C31"/>
    <mergeCell ref="D25:D31"/>
    <mergeCell ref="E25:E31"/>
    <mergeCell ref="F25:F31"/>
    <mergeCell ref="L18:L24"/>
    <mergeCell ref="M18:M24"/>
    <mergeCell ref="N18:N24"/>
    <mergeCell ref="A18:A24"/>
    <mergeCell ref="C18:C24"/>
    <mergeCell ref="D18:D24"/>
    <mergeCell ref="E18:E24"/>
    <mergeCell ref="F18:F24"/>
    <mergeCell ref="G18:G24"/>
    <mergeCell ref="H18:H24"/>
    <mergeCell ref="AG11:AG17"/>
    <mergeCell ref="L11:L17"/>
    <mergeCell ref="M11:M17"/>
    <mergeCell ref="N11:N17"/>
    <mergeCell ref="F11:F17"/>
    <mergeCell ref="C1:Q1"/>
    <mergeCell ref="R1:AO4"/>
    <mergeCell ref="C9:C10"/>
    <mergeCell ref="D9:D10"/>
    <mergeCell ref="E9:E10"/>
    <mergeCell ref="F9:F10"/>
    <mergeCell ref="G9:G10"/>
    <mergeCell ref="H9:H10"/>
    <mergeCell ref="I9:I10"/>
    <mergeCell ref="J9:J10"/>
    <mergeCell ref="K9:K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A7:E7"/>
    <mergeCell ref="F7:AS7"/>
    <mergeCell ref="A8:I8"/>
    <mergeCell ref="J8:Q8"/>
    <mergeCell ref="R8:AC8"/>
    <mergeCell ref="AD8:AJ8"/>
    <mergeCell ref="AK8:AK10"/>
    <mergeCell ref="AL8:AO8"/>
  </mergeCells>
  <conditionalFormatting sqref="K11">
    <cfRule type="cellIs" dxfId="695" priority="339" operator="equal">
      <formula>"Muy Alta"</formula>
    </cfRule>
    <cfRule type="cellIs" dxfId="694" priority="340" operator="equal">
      <formula>"Alta"</formula>
    </cfRule>
    <cfRule type="cellIs" dxfId="693" priority="341" operator="equal">
      <formula>"Media"</formula>
    </cfRule>
    <cfRule type="cellIs" dxfId="692" priority="342" operator="equal">
      <formula>"Baja"</formula>
    </cfRule>
    <cfRule type="cellIs" dxfId="691" priority="343" operator="equal">
      <formula>"Muy Baja"</formula>
    </cfRule>
  </conditionalFormatting>
  <conditionalFormatting sqref="K18">
    <cfRule type="cellIs" dxfId="690" priority="310" operator="equal">
      <formula>"Muy Alta"</formula>
    </cfRule>
    <cfRule type="cellIs" dxfId="689" priority="311" operator="equal">
      <formula>"Alta"</formula>
    </cfRule>
    <cfRule type="cellIs" dxfId="688" priority="312" operator="equal">
      <formula>"Media"</formula>
    </cfRule>
    <cfRule type="cellIs" dxfId="687" priority="313" operator="equal">
      <formula>"Baja"</formula>
    </cfRule>
    <cfRule type="cellIs" dxfId="686" priority="314" operator="equal">
      <formula>"Muy Baja"</formula>
    </cfRule>
  </conditionalFormatting>
  <conditionalFormatting sqref="K25">
    <cfRule type="cellIs" dxfId="685" priority="281" operator="equal">
      <formula>"Muy Alta"</formula>
    </cfRule>
    <cfRule type="cellIs" dxfId="684" priority="282" operator="equal">
      <formula>"Alta"</formula>
    </cfRule>
    <cfRule type="cellIs" dxfId="683" priority="283" operator="equal">
      <formula>"Media"</formula>
    </cfRule>
    <cfRule type="cellIs" dxfId="682" priority="284" operator="equal">
      <formula>"Baja"</formula>
    </cfRule>
    <cfRule type="cellIs" dxfId="681" priority="285" operator="equal">
      <formula>"Muy Baja"</formula>
    </cfRule>
  </conditionalFormatting>
  <conditionalFormatting sqref="K32">
    <cfRule type="cellIs" dxfId="680" priority="252" operator="equal">
      <formula>"Muy Alta"</formula>
    </cfRule>
    <cfRule type="cellIs" dxfId="679" priority="253" operator="equal">
      <formula>"Alta"</formula>
    </cfRule>
    <cfRule type="cellIs" dxfId="678" priority="254" operator="equal">
      <formula>"Media"</formula>
    </cfRule>
    <cfRule type="cellIs" dxfId="677" priority="255" operator="equal">
      <formula>"Baja"</formula>
    </cfRule>
    <cfRule type="cellIs" dxfId="676" priority="256" operator="equal">
      <formula>"Muy Baja"</formula>
    </cfRule>
  </conditionalFormatting>
  <conditionalFormatting sqref="K39">
    <cfRule type="cellIs" dxfId="675" priority="223" operator="equal">
      <formula>"Muy Alta"</formula>
    </cfRule>
    <cfRule type="cellIs" dxfId="674" priority="224" operator="equal">
      <formula>"Alta"</formula>
    </cfRule>
    <cfRule type="cellIs" dxfId="673" priority="225" operator="equal">
      <formula>"Media"</formula>
    </cfRule>
    <cfRule type="cellIs" dxfId="672" priority="226" operator="equal">
      <formula>"Baja"</formula>
    </cfRule>
    <cfRule type="cellIs" dxfId="671" priority="227" operator="equal">
      <formula>"Muy Baja"</formula>
    </cfRule>
  </conditionalFormatting>
  <conditionalFormatting sqref="K46">
    <cfRule type="cellIs" dxfId="670" priority="194" operator="equal">
      <formula>"Muy Alta"</formula>
    </cfRule>
    <cfRule type="cellIs" dxfId="669" priority="195" operator="equal">
      <formula>"Alta"</formula>
    </cfRule>
    <cfRule type="cellIs" dxfId="668" priority="196" operator="equal">
      <formula>"Media"</formula>
    </cfRule>
    <cfRule type="cellIs" dxfId="667" priority="197" operator="equal">
      <formula>"Baja"</formula>
    </cfRule>
    <cfRule type="cellIs" dxfId="666" priority="198" operator="equal">
      <formula>"Muy Baja"</formula>
    </cfRule>
  </conditionalFormatting>
  <conditionalFormatting sqref="K53">
    <cfRule type="cellIs" dxfId="665" priority="165" operator="equal">
      <formula>"Muy Alta"</formula>
    </cfRule>
    <cfRule type="cellIs" dxfId="664" priority="166" operator="equal">
      <formula>"Alta"</formula>
    </cfRule>
    <cfRule type="cellIs" dxfId="663" priority="167" operator="equal">
      <formula>"Media"</formula>
    </cfRule>
    <cfRule type="cellIs" dxfId="662" priority="168" operator="equal">
      <formula>"Baja"</formula>
    </cfRule>
    <cfRule type="cellIs" dxfId="661" priority="169" operator="equal">
      <formula>"Muy Baja"</formula>
    </cfRule>
  </conditionalFormatting>
  <conditionalFormatting sqref="K60">
    <cfRule type="cellIs" dxfId="660" priority="136" operator="equal">
      <formula>"Muy Alta"</formula>
    </cfRule>
    <cfRule type="cellIs" dxfId="659" priority="137" operator="equal">
      <formula>"Alta"</formula>
    </cfRule>
    <cfRule type="cellIs" dxfId="658" priority="138" operator="equal">
      <formula>"Media"</formula>
    </cfRule>
    <cfRule type="cellIs" dxfId="657" priority="139" operator="equal">
      <formula>"Baja"</formula>
    </cfRule>
    <cfRule type="cellIs" dxfId="656" priority="140" operator="equal">
      <formula>"Muy Baja"</formula>
    </cfRule>
  </conditionalFormatting>
  <conditionalFormatting sqref="N11">
    <cfRule type="containsText" dxfId="655" priority="320" operator="containsText" text="❌">
      <formula>NOT(ISERROR(SEARCH("❌",N11)))</formula>
    </cfRule>
  </conditionalFormatting>
  <conditionalFormatting sqref="N18">
    <cfRule type="containsText" dxfId="654" priority="291" operator="containsText" text="❌">
      <formula>NOT(ISERROR(SEARCH("❌",N18)))</formula>
    </cfRule>
  </conditionalFormatting>
  <conditionalFormatting sqref="N25">
    <cfRule type="containsText" dxfId="653" priority="262" operator="containsText" text="❌">
      <formula>NOT(ISERROR(SEARCH("❌",N25)))</formula>
    </cfRule>
  </conditionalFormatting>
  <conditionalFormatting sqref="N32">
    <cfRule type="containsText" dxfId="652" priority="233" operator="containsText" text="❌">
      <formula>NOT(ISERROR(SEARCH("❌",N32)))</formula>
    </cfRule>
  </conditionalFormatting>
  <conditionalFormatting sqref="N39">
    <cfRule type="containsText" dxfId="651" priority="204" operator="containsText" text="❌">
      <formula>NOT(ISERROR(SEARCH("❌",N39)))</formula>
    </cfRule>
  </conditionalFormatting>
  <conditionalFormatting sqref="N46">
    <cfRule type="containsText" dxfId="650" priority="175" operator="containsText" text="❌">
      <formula>NOT(ISERROR(SEARCH("❌",N46)))</formula>
    </cfRule>
  </conditionalFormatting>
  <conditionalFormatting sqref="N53">
    <cfRule type="containsText" dxfId="649" priority="146" operator="containsText" text="❌">
      <formula>NOT(ISERROR(SEARCH("❌",N53)))</formula>
    </cfRule>
  </conditionalFormatting>
  <conditionalFormatting sqref="N60">
    <cfRule type="containsText" dxfId="648" priority="117" operator="containsText" text="❌">
      <formula>NOT(ISERROR(SEARCH("❌",N60)))</formula>
    </cfRule>
  </conditionalFormatting>
  <conditionalFormatting sqref="O11">
    <cfRule type="cellIs" dxfId="647" priority="344" operator="equal">
      <formula>"Catastrófico"</formula>
    </cfRule>
    <cfRule type="cellIs" dxfId="646" priority="345" operator="equal">
      <formula>"Mayor"</formula>
    </cfRule>
    <cfRule type="cellIs" dxfId="645" priority="346" operator="equal">
      <formula>"Moderado"</formula>
    </cfRule>
    <cfRule type="cellIs" dxfId="644" priority="347" operator="equal">
      <formula>"Menor"</formula>
    </cfRule>
    <cfRule type="cellIs" dxfId="643" priority="348" operator="equal">
      <formula>"Leve"</formula>
    </cfRule>
  </conditionalFormatting>
  <conditionalFormatting sqref="O18">
    <cfRule type="cellIs" dxfId="642" priority="315" operator="equal">
      <formula>"Catastrófico"</formula>
    </cfRule>
    <cfRule type="cellIs" dxfId="641" priority="316" operator="equal">
      <formula>"Mayor"</formula>
    </cfRule>
    <cfRule type="cellIs" dxfId="640" priority="317" operator="equal">
      <formula>"Moderado"</formula>
    </cfRule>
    <cfRule type="cellIs" dxfId="639" priority="318" operator="equal">
      <formula>"Menor"</formula>
    </cfRule>
    <cfRule type="cellIs" dxfId="638" priority="319" operator="equal">
      <formula>"Leve"</formula>
    </cfRule>
  </conditionalFormatting>
  <conditionalFormatting sqref="O25">
    <cfRule type="cellIs" dxfId="637" priority="286" operator="equal">
      <formula>"Catastrófico"</formula>
    </cfRule>
    <cfRule type="cellIs" dxfId="636" priority="287" operator="equal">
      <formula>"Mayor"</formula>
    </cfRule>
    <cfRule type="cellIs" dxfId="635" priority="288" operator="equal">
      <formula>"Moderado"</formula>
    </cfRule>
    <cfRule type="cellIs" dxfId="634" priority="289" operator="equal">
      <formula>"Menor"</formula>
    </cfRule>
    <cfRule type="cellIs" dxfId="633" priority="290" operator="equal">
      <formula>"Leve"</formula>
    </cfRule>
  </conditionalFormatting>
  <conditionalFormatting sqref="O32">
    <cfRule type="cellIs" dxfId="632" priority="257" operator="equal">
      <formula>"Catastrófico"</formula>
    </cfRule>
    <cfRule type="cellIs" dxfId="631" priority="258" operator="equal">
      <formula>"Mayor"</formula>
    </cfRule>
    <cfRule type="cellIs" dxfId="630" priority="259" operator="equal">
      <formula>"Moderado"</formula>
    </cfRule>
    <cfRule type="cellIs" dxfId="629" priority="260" operator="equal">
      <formula>"Menor"</formula>
    </cfRule>
    <cfRule type="cellIs" dxfId="628" priority="261" operator="equal">
      <formula>"Leve"</formula>
    </cfRule>
  </conditionalFormatting>
  <conditionalFormatting sqref="O39">
    <cfRule type="cellIs" dxfId="627" priority="228" operator="equal">
      <formula>"Catastrófico"</formula>
    </cfRule>
    <cfRule type="cellIs" dxfId="626" priority="229" operator="equal">
      <formula>"Mayor"</formula>
    </cfRule>
    <cfRule type="cellIs" dxfId="625" priority="230" operator="equal">
      <formula>"Moderado"</formula>
    </cfRule>
    <cfRule type="cellIs" dxfId="624" priority="231" operator="equal">
      <formula>"Menor"</formula>
    </cfRule>
    <cfRule type="cellIs" dxfId="623" priority="232" operator="equal">
      <formula>"Leve"</formula>
    </cfRule>
  </conditionalFormatting>
  <conditionalFormatting sqref="O46">
    <cfRule type="cellIs" dxfId="622" priority="199" operator="equal">
      <formula>"Catastrófico"</formula>
    </cfRule>
    <cfRule type="cellIs" dxfId="621" priority="200" operator="equal">
      <formula>"Mayor"</formula>
    </cfRule>
    <cfRule type="cellIs" dxfId="620" priority="201" operator="equal">
      <formula>"Moderado"</formula>
    </cfRule>
    <cfRule type="cellIs" dxfId="619" priority="202" operator="equal">
      <formula>"Menor"</formula>
    </cfRule>
    <cfRule type="cellIs" dxfId="618" priority="203" operator="equal">
      <formula>"Leve"</formula>
    </cfRule>
  </conditionalFormatting>
  <conditionalFormatting sqref="O53">
    <cfRule type="cellIs" dxfId="617" priority="170" operator="equal">
      <formula>"Catastrófico"</formula>
    </cfRule>
    <cfRule type="cellIs" dxfId="616" priority="171" operator="equal">
      <formula>"Mayor"</formula>
    </cfRule>
    <cfRule type="cellIs" dxfId="615" priority="172" operator="equal">
      <formula>"Moderado"</formula>
    </cfRule>
    <cfRule type="cellIs" dxfId="614" priority="173" operator="equal">
      <formula>"Menor"</formula>
    </cfRule>
    <cfRule type="cellIs" dxfId="613" priority="174" operator="equal">
      <formula>"Leve"</formula>
    </cfRule>
  </conditionalFormatting>
  <conditionalFormatting sqref="O60">
    <cfRule type="cellIs" dxfId="612" priority="141" operator="equal">
      <formula>"Catastrófico"</formula>
    </cfRule>
    <cfRule type="cellIs" dxfId="611" priority="142" operator="equal">
      <formula>"Mayor"</formula>
    </cfRule>
    <cfRule type="cellIs" dxfId="610" priority="143" operator="equal">
      <formula>"Moderado"</formula>
    </cfRule>
    <cfRule type="cellIs" dxfId="609" priority="144" operator="equal">
      <formula>"Menor"</formula>
    </cfRule>
    <cfRule type="cellIs" dxfId="608" priority="145" operator="equal">
      <formula>"Leve"</formula>
    </cfRule>
  </conditionalFormatting>
  <conditionalFormatting sqref="Q11">
    <cfRule type="cellIs" dxfId="607" priority="335" operator="equal">
      <formula>"Extremo"</formula>
    </cfRule>
    <cfRule type="cellIs" dxfId="606" priority="336" operator="equal">
      <formula>"Alto"</formula>
    </cfRule>
    <cfRule type="cellIs" dxfId="605" priority="337" operator="equal">
      <formula>"Moderado"</formula>
    </cfRule>
    <cfRule type="cellIs" dxfId="604" priority="338" operator="equal">
      <formula>"Bajo"</formula>
    </cfRule>
  </conditionalFormatting>
  <conditionalFormatting sqref="Q18">
    <cfRule type="cellIs" dxfId="603" priority="306" operator="equal">
      <formula>"Extremo"</formula>
    </cfRule>
    <cfRule type="cellIs" dxfId="602" priority="307" operator="equal">
      <formula>"Alto"</formula>
    </cfRule>
    <cfRule type="cellIs" dxfId="601" priority="308" operator="equal">
      <formula>"Moderado"</formula>
    </cfRule>
    <cfRule type="cellIs" dxfId="600" priority="309" operator="equal">
      <formula>"Bajo"</formula>
    </cfRule>
  </conditionalFormatting>
  <conditionalFormatting sqref="Q25">
    <cfRule type="cellIs" dxfId="599" priority="277" operator="equal">
      <formula>"Extremo"</formula>
    </cfRule>
    <cfRule type="cellIs" dxfId="598" priority="278" operator="equal">
      <formula>"Alto"</formula>
    </cfRule>
    <cfRule type="cellIs" dxfId="597" priority="279" operator="equal">
      <formula>"Moderado"</formula>
    </cfRule>
    <cfRule type="cellIs" dxfId="596" priority="280" operator="equal">
      <formula>"Bajo"</formula>
    </cfRule>
  </conditionalFormatting>
  <conditionalFormatting sqref="Q32">
    <cfRule type="cellIs" dxfId="595" priority="248" operator="equal">
      <formula>"Extremo"</formula>
    </cfRule>
    <cfRule type="cellIs" dxfId="594" priority="249" operator="equal">
      <formula>"Alto"</formula>
    </cfRule>
    <cfRule type="cellIs" dxfId="593" priority="250" operator="equal">
      <formula>"Moderado"</formula>
    </cfRule>
    <cfRule type="cellIs" dxfId="592" priority="251" operator="equal">
      <formula>"Bajo"</formula>
    </cfRule>
  </conditionalFormatting>
  <conditionalFormatting sqref="Q39">
    <cfRule type="cellIs" dxfId="591" priority="219" operator="equal">
      <formula>"Extremo"</formula>
    </cfRule>
    <cfRule type="cellIs" dxfId="590" priority="220" operator="equal">
      <formula>"Alto"</formula>
    </cfRule>
    <cfRule type="cellIs" dxfId="589" priority="221" operator="equal">
      <formula>"Moderado"</formula>
    </cfRule>
    <cfRule type="cellIs" dxfId="588" priority="222" operator="equal">
      <formula>"Bajo"</formula>
    </cfRule>
  </conditionalFormatting>
  <conditionalFormatting sqref="Q46">
    <cfRule type="cellIs" dxfId="587" priority="190" operator="equal">
      <formula>"Extremo"</formula>
    </cfRule>
    <cfRule type="cellIs" dxfId="586" priority="191" operator="equal">
      <formula>"Alto"</formula>
    </cfRule>
    <cfRule type="cellIs" dxfId="585" priority="192" operator="equal">
      <formula>"Moderado"</formula>
    </cfRule>
    <cfRule type="cellIs" dxfId="584" priority="193" operator="equal">
      <formula>"Bajo"</formula>
    </cfRule>
  </conditionalFormatting>
  <conditionalFormatting sqref="Q53">
    <cfRule type="cellIs" dxfId="583" priority="161" operator="equal">
      <formula>"Extremo"</formula>
    </cfRule>
    <cfRule type="cellIs" dxfId="582" priority="162" operator="equal">
      <formula>"Alto"</formula>
    </cfRule>
    <cfRule type="cellIs" dxfId="581" priority="163" operator="equal">
      <formula>"Moderado"</formula>
    </cfRule>
    <cfRule type="cellIs" dxfId="580" priority="164" operator="equal">
      <formula>"Bajo"</formula>
    </cfRule>
  </conditionalFormatting>
  <conditionalFormatting sqref="Q60">
    <cfRule type="cellIs" dxfId="579" priority="132" operator="equal">
      <formula>"Extremo"</formula>
    </cfRule>
    <cfRule type="cellIs" dxfId="578" priority="133" operator="equal">
      <formula>"Alto"</formula>
    </cfRule>
    <cfRule type="cellIs" dxfId="577" priority="134" operator="equal">
      <formula>"Moderado"</formula>
    </cfRule>
    <cfRule type="cellIs" dxfId="576" priority="135" operator="equal">
      <formula>"Bajo"</formula>
    </cfRule>
  </conditionalFormatting>
  <conditionalFormatting sqref="AE11">
    <cfRule type="cellIs" dxfId="575" priority="330" operator="equal">
      <formula>"Muy Alta"</formula>
    </cfRule>
    <cfRule type="cellIs" dxfId="574" priority="331" operator="equal">
      <formula>"Alta"</formula>
    </cfRule>
    <cfRule type="cellIs" dxfId="573" priority="332" operator="equal">
      <formula>"Media"</formula>
    </cfRule>
    <cfRule type="cellIs" dxfId="572" priority="333" operator="equal">
      <formula>"Baja"</formula>
    </cfRule>
    <cfRule type="cellIs" dxfId="571" priority="334" operator="equal">
      <formula>"Muy Baja"</formula>
    </cfRule>
  </conditionalFormatting>
  <conditionalFormatting sqref="AE18">
    <cfRule type="cellIs" dxfId="570" priority="301" operator="equal">
      <formula>"Muy Alta"</formula>
    </cfRule>
    <cfRule type="cellIs" dxfId="569" priority="302" operator="equal">
      <formula>"Alta"</formula>
    </cfRule>
    <cfRule type="cellIs" dxfId="568" priority="303" operator="equal">
      <formula>"Media"</formula>
    </cfRule>
    <cfRule type="cellIs" dxfId="567" priority="304" operator="equal">
      <formula>"Baja"</formula>
    </cfRule>
    <cfRule type="cellIs" dxfId="566" priority="305" operator="equal">
      <formula>"Muy Baja"</formula>
    </cfRule>
  </conditionalFormatting>
  <conditionalFormatting sqref="AE25">
    <cfRule type="cellIs" dxfId="565" priority="272" operator="equal">
      <formula>"Muy Alta"</formula>
    </cfRule>
    <cfRule type="cellIs" dxfId="564" priority="273" operator="equal">
      <formula>"Alta"</formula>
    </cfRule>
    <cfRule type="cellIs" dxfId="563" priority="274" operator="equal">
      <formula>"Media"</formula>
    </cfRule>
    <cfRule type="cellIs" dxfId="562" priority="275" operator="equal">
      <formula>"Baja"</formula>
    </cfRule>
    <cfRule type="cellIs" dxfId="561" priority="276" operator="equal">
      <formula>"Muy Baja"</formula>
    </cfRule>
  </conditionalFormatting>
  <conditionalFormatting sqref="AE32">
    <cfRule type="cellIs" dxfId="560" priority="243" operator="equal">
      <formula>"Muy Alta"</formula>
    </cfRule>
    <cfRule type="cellIs" dxfId="559" priority="244" operator="equal">
      <formula>"Alta"</formula>
    </cfRule>
    <cfRule type="cellIs" dxfId="558" priority="245" operator="equal">
      <formula>"Media"</formula>
    </cfRule>
    <cfRule type="cellIs" dxfId="557" priority="246" operator="equal">
      <formula>"Baja"</formula>
    </cfRule>
    <cfRule type="cellIs" dxfId="556" priority="247" operator="equal">
      <formula>"Muy Baja"</formula>
    </cfRule>
  </conditionalFormatting>
  <conditionalFormatting sqref="AE39">
    <cfRule type="cellIs" dxfId="555" priority="214" operator="equal">
      <formula>"Muy Alta"</formula>
    </cfRule>
    <cfRule type="cellIs" dxfId="554" priority="215" operator="equal">
      <formula>"Alta"</formula>
    </cfRule>
    <cfRule type="cellIs" dxfId="553" priority="216" operator="equal">
      <formula>"Media"</formula>
    </cfRule>
    <cfRule type="cellIs" dxfId="552" priority="217" operator="equal">
      <formula>"Baja"</formula>
    </cfRule>
    <cfRule type="cellIs" dxfId="551" priority="218" operator="equal">
      <formula>"Muy Baja"</formula>
    </cfRule>
  </conditionalFormatting>
  <conditionalFormatting sqref="AE46">
    <cfRule type="cellIs" dxfId="550" priority="185" operator="equal">
      <formula>"Muy Alta"</formula>
    </cfRule>
    <cfRule type="cellIs" dxfId="549" priority="186" operator="equal">
      <formula>"Alta"</formula>
    </cfRule>
    <cfRule type="cellIs" dxfId="548" priority="187" operator="equal">
      <formula>"Media"</formula>
    </cfRule>
    <cfRule type="cellIs" dxfId="547" priority="188" operator="equal">
      <formula>"Baja"</formula>
    </cfRule>
    <cfRule type="cellIs" dxfId="546" priority="189" operator="equal">
      <formula>"Muy Baja"</formula>
    </cfRule>
  </conditionalFormatting>
  <conditionalFormatting sqref="AE53">
    <cfRule type="cellIs" dxfId="545" priority="156" operator="equal">
      <formula>"Muy Alta"</formula>
    </cfRule>
    <cfRule type="cellIs" dxfId="544" priority="157" operator="equal">
      <formula>"Alta"</formula>
    </cfRule>
    <cfRule type="cellIs" dxfId="543" priority="158" operator="equal">
      <formula>"Media"</formula>
    </cfRule>
    <cfRule type="cellIs" dxfId="542" priority="159" operator="equal">
      <formula>"Baja"</formula>
    </cfRule>
    <cfRule type="cellIs" dxfId="541" priority="160" operator="equal">
      <formula>"Muy Baja"</formula>
    </cfRule>
  </conditionalFormatting>
  <conditionalFormatting sqref="AE60">
    <cfRule type="cellIs" dxfId="540" priority="127" operator="equal">
      <formula>"Muy Alta"</formula>
    </cfRule>
    <cfRule type="cellIs" dxfId="539" priority="128" operator="equal">
      <formula>"Alta"</formula>
    </cfRule>
    <cfRule type="cellIs" dxfId="538" priority="129" operator="equal">
      <formula>"Media"</formula>
    </cfRule>
    <cfRule type="cellIs" dxfId="537" priority="130" operator="equal">
      <formula>"Baja"</formula>
    </cfRule>
    <cfRule type="cellIs" dxfId="536" priority="131" operator="equal">
      <formula>"Muy Baja"</formula>
    </cfRule>
  </conditionalFormatting>
  <conditionalFormatting sqref="AG11">
    <cfRule type="cellIs" dxfId="535" priority="325" operator="equal">
      <formula>"Catastrófico"</formula>
    </cfRule>
    <cfRule type="cellIs" dxfId="534" priority="326" operator="equal">
      <formula>"Mayor"</formula>
    </cfRule>
    <cfRule type="cellIs" dxfId="533" priority="327" operator="equal">
      <formula>"Moderado"</formula>
    </cfRule>
    <cfRule type="cellIs" dxfId="532" priority="328" operator="equal">
      <formula>"Menor"</formula>
    </cfRule>
    <cfRule type="cellIs" dxfId="531" priority="329" operator="equal">
      <formula>"Leve"</formula>
    </cfRule>
  </conditionalFormatting>
  <conditionalFormatting sqref="AG18">
    <cfRule type="cellIs" dxfId="530" priority="296" operator="equal">
      <formula>"Catastrófico"</formula>
    </cfRule>
    <cfRule type="cellIs" dxfId="529" priority="297" operator="equal">
      <formula>"Mayor"</formula>
    </cfRule>
    <cfRule type="cellIs" dxfId="528" priority="298" operator="equal">
      <formula>"Moderado"</formula>
    </cfRule>
    <cfRule type="cellIs" dxfId="527" priority="299" operator="equal">
      <formula>"Menor"</formula>
    </cfRule>
    <cfRule type="cellIs" dxfId="526" priority="300" operator="equal">
      <formula>"Leve"</formula>
    </cfRule>
  </conditionalFormatting>
  <conditionalFormatting sqref="AG25">
    <cfRule type="cellIs" dxfId="525" priority="267" operator="equal">
      <formula>"Catastrófico"</formula>
    </cfRule>
    <cfRule type="cellIs" dxfId="524" priority="268" operator="equal">
      <formula>"Mayor"</formula>
    </cfRule>
    <cfRule type="cellIs" dxfId="523" priority="269" operator="equal">
      <formula>"Moderado"</formula>
    </cfRule>
    <cfRule type="cellIs" dxfId="522" priority="270" operator="equal">
      <formula>"Menor"</formula>
    </cfRule>
    <cfRule type="cellIs" dxfId="521" priority="271" operator="equal">
      <formula>"Leve"</formula>
    </cfRule>
  </conditionalFormatting>
  <conditionalFormatting sqref="AG32">
    <cfRule type="cellIs" dxfId="520" priority="238" operator="equal">
      <formula>"Catastrófico"</formula>
    </cfRule>
    <cfRule type="cellIs" dxfId="519" priority="239" operator="equal">
      <formula>"Mayor"</formula>
    </cfRule>
    <cfRule type="cellIs" dxfId="518" priority="240" operator="equal">
      <formula>"Moderado"</formula>
    </cfRule>
    <cfRule type="cellIs" dxfId="517" priority="241" operator="equal">
      <formula>"Menor"</formula>
    </cfRule>
    <cfRule type="cellIs" dxfId="516" priority="242" operator="equal">
      <formula>"Leve"</formula>
    </cfRule>
  </conditionalFormatting>
  <conditionalFormatting sqref="AG39">
    <cfRule type="cellIs" dxfId="515" priority="209" operator="equal">
      <formula>"Catastrófico"</formula>
    </cfRule>
    <cfRule type="cellIs" dxfId="514" priority="210" operator="equal">
      <formula>"Mayor"</formula>
    </cfRule>
    <cfRule type="cellIs" dxfId="513" priority="211" operator="equal">
      <formula>"Moderado"</formula>
    </cfRule>
    <cfRule type="cellIs" dxfId="512" priority="212" operator="equal">
      <formula>"Menor"</formula>
    </cfRule>
    <cfRule type="cellIs" dxfId="511" priority="213" operator="equal">
      <formula>"Leve"</formula>
    </cfRule>
  </conditionalFormatting>
  <conditionalFormatting sqref="AG46">
    <cfRule type="cellIs" dxfId="510" priority="180" operator="equal">
      <formula>"Catastrófico"</formula>
    </cfRule>
    <cfRule type="cellIs" dxfId="509" priority="181" operator="equal">
      <formula>"Mayor"</formula>
    </cfRule>
    <cfRule type="cellIs" dxfId="508" priority="182" operator="equal">
      <formula>"Moderado"</formula>
    </cfRule>
    <cfRule type="cellIs" dxfId="507" priority="183" operator="equal">
      <formula>"Menor"</formula>
    </cfRule>
    <cfRule type="cellIs" dxfId="506" priority="184" operator="equal">
      <formula>"Leve"</formula>
    </cfRule>
  </conditionalFormatting>
  <conditionalFormatting sqref="AG53">
    <cfRule type="cellIs" dxfId="505" priority="151" operator="equal">
      <formula>"Catastrófico"</formula>
    </cfRule>
    <cfRule type="cellIs" dxfId="504" priority="152" operator="equal">
      <formula>"Mayor"</formula>
    </cfRule>
    <cfRule type="cellIs" dxfId="503" priority="153" operator="equal">
      <formula>"Moderado"</formula>
    </cfRule>
    <cfRule type="cellIs" dxfId="502" priority="154" operator="equal">
      <formula>"Menor"</formula>
    </cfRule>
    <cfRule type="cellIs" dxfId="501" priority="155" operator="equal">
      <formula>"Leve"</formula>
    </cfRule>
  </conditionalFormatting>
  <conditionalFormatting sqref="AG60">
    <cfRule type="cellIs" dxfId="500" priority="122" operator="equal">
      <formula>"Catastrófico"</formula>
    </cfRule>
    <cfRule type="cellIs" dxfId="499" priority="123" operator="equal">
      <formula>"Mayor"</formula>
    </cfRule>
    <cfRule type="cellIs" dxfId="498" priority="124" operator="equal">
      <formula>"Moderado"</formula>
    </cfRule>
    <cfRule type="cellIs" dxfId="497" priority="125" operator="equal">
      <formula>"Menor"</formula>
    </cfRule>
    <cfRule type="cellIs" dxfId="496" priority="126" operator="equal">
      <formula>"Leve"</formula>
    </cfRule>
  </conditionalFormatting>
  <conditionalFormatting sqref="AI11">
    <cfRule type="cellIs" dxfId="495" priority="321" operator="equal">
      <formula>"Extremo"</formula>
    </cfRule>
    <cfRule type="cellIs" dxfId="494" priority="322" operator="equal">
      <formula>"Alto"</formula>
    </cfRule>
    <cfRule type="cellIs" dxfId="493" priority="323" operator="equal">
      <formula>"Moderado"</formula>
    </cfRule>
    <cfRule type="cellIs" dxfId="492" priority="324" operator="equal">
      <formula>"Bajo"</formula>
    </cfRule>
  </conditionalFormatting>
  <conditionalFormatting sqref="AI18">
    <cfRule type="cellIs" dxfId="491" priority="292" operator="equal">
      <formula>"Extremo"</formula>
    </cfRule>
    <cfRule type="cellIs" dxfId="490" priority="293" operator="equal">
      <formula>"Alto"</formula>
    </cfRule>
    <cfRule type="cellIs" dxfId="489" priority="294" operator="equal">
      <formula>"Moderado"</formula>
    </cfRule>
    <cfRule type="cellIs" dxfId="488" priority="295" operator="equal">
      <formula>"Bajo"</formula>
    </cfRule>
  </conditionalFormatting>
  <conditionalFormatting sqref="AI25">
    <cfRule type="cellIs" dxfId="487" priority="263" operator="equal">
      <formula>"Extremo"</formula>
    </cfRule>
    <cfRule type="cellIs" dxfId="486" priority="264" operator="equal">
      <formula>"Alto"</formula>
    </cfRule>
    <cfRule type="cellIs" dxfId="485" priority="265" operator="equal">
      <formula>"Moderado"</formula>
    </cfRule>
    <cfRule type="cellIs" dxfId="484" priority="266" operator="equal">
      <formula>"Bajo"</formula>
    </cfRule>
  </conditionalFormatting>
  <conditionalFormatting sqref="AI32">
    <cfRule type="cellIs" dxfId="483" priority="234" operator="equal">
      <formula>"Extremo"</formula>
    </cfRule>
    <cfRule type="cellIs" dxfId="482" priority="235" operator="equal">
      <formula>"Alto"</formula>
    </cfRule>
    <cfRule type="cellIs" dxfId="481" priority="236" operator="equal">
      <formula>"Moderado"</formula>
    </cfRule>
    <cfRule type="cellIs" dxfId="480" priority="237" operator="equal">
      <formula>"Bajo"</formula>
    </cfRule>
  </conditionalFormatting>
  <conditionalFormatting sqref="AI39">
    <cfRule type="cellIs" dxfId="479" priority="205" operator="equal">
      <formula>"Extremo"</formula>
    </cfRule>
    <cfRule type="cellIs" dxfId="478" priority="206" operator="equal">
      <formula>"Alto"</formula>
    </cfRule>
    <cfRule type="cellIs" dxfId="477" priority="207" operator="equal">
      <formula>"Moderado"</formula>
    </cfRule>
    <cfRule type="cellIs" dxfId="476" priority="208" operator="equal">
      <formula>"Bajo"</formula>
    </cfRule>
  </conditionalFormatting>
  <conditionalFormatting sqref="AI46">
    <cfRule type="cellIs" dxfId="475" priority="176" operator="equal">
      <formula>"Extremo"</formula>
    </cfRule>
    <cfRule type="cellIs" dxfId="474" priority="177" operator="equal">
      <formula>"Alto"</formula>
    </cfRule>
    <cfRule type="cellIs" dxfId="473" priority="178" operator="equal">
      <formula>"Moderado"</formula>
    </cfRule>
    <cfRule type="cellIs" dxfId="472" priority="179" operator="equal">
      <formula>"Bajo"</formula>
    </cfRule>
  </conditionalFormatting>
  <conditionalFormatting sqref="AI53">
    <cfRule type="cellIs" dxfId="471" priority="147" operator="equal">
      <formula>"Extremo"</formula>
    </cfRule>
    <cfRule type="cellIs" dxfId="470" priority="148" operator="equal">
      <formula>"Alto"</formula>
    </cfRule>
    <cfRule type="cellIs" dxfId="469" priority="149" operator="equal">
      <formula>"Moderado"</formula>
    </cfRule>
    <cfRule type="cellIs" dxfId="468" priority="150" operator="equal">
      <formula>"Bajo"</formula>
    </cfRule>
  </conditionalFormatting>
  <conditionalFormatting sqref="AI60">
    <cfRule type="cellIs" dxfId="467" priority="118" operator="equal">
      <formula>"Extremo"</formula>
    </cfRule>
    <cfRule type="cellIs" dxfId="466" priority="119" operator="equal">
      <formula>"Alto"</formula>
    </cfRule>
    <cfRule type="cellIs" dxfId="465" priority="120" operator="equal">
      <formula>"Moderado"</formula>
    </cfRule>
    <cfRule type="cellIs" dxfId="464" priority="121" operator="equal">
      <formula>"Bajo"</formula>
    </cfRule>
  </conditionalFormatting>
  <conditionalFormatting sqref="K67">
    <cfRule type="cellIs" dxfId="463" priority="107" operator="equal">
      <formula>"Muy Alta"</formula>
    </cfRule>
    <cfRule type="cellIs" dxfId="462" priority="108" operator="equal">
      <formula>"Alta"</formula>
    </cfRule>
    <cfRule type="cellIs" dxfId="461" priority="109" operator="equal">
      <formula>"Media"</formula>
    </cfRule>
    <cfRule type="cellIs" dxfId="460" priority="110" operator="equal">
      <formula>"Baja"</formula>
    </cfRule>
    <cfRule type="cellIs" dxfId="459" priority="111" operator="equal">
      <formula>"Muy Baja"</formula>
    </cfRule>
  </conditionalFormatting>
  <conditionalFormatting sqref="N67">
    <cfRule type="containsText" dxfId="458" priority="88" operator="containsText" text="❌">
      <formula>NOT(ISERROR(SEARCH("❌",N67)))</formula>
    </cfRule>
  </conditionalFormatting>
  <conditionalFormatting sqref="O67">
    <cfRule type="cellIs" dxfId="457" priority="112" operator="equal">
      <formula>"Catastrófico"</formula>
    </cfRule>
    <cfRule type="cellIs" dxfId="456" priority="113" operator="equal">
      <formula>"Mayor"</formula>
    </cfRule>
    <cfRule type="cellIs" dxfId="455" priority="114" operator="equal">
      <formula>"Moderado"</formula>
    </cfRule>
    <cfRule type="cellIs" dxfId="454" priority="115" operator="equal">
      <formula>"Menor"</formula>
    </cfRule>
    <cfRule type="cellIs" dxfId="453" priority="116" operator="equal">
      <formula>"Leve"</formula>
    </cfRule>
  </conditionalFormatting>
  <conditionalFormatting sqref="Q67">
    <cfRule type="cellIs" dxfId="452" priority="103" operator="equal">
      <formula>"Extremo"</formula>
    </cfRule>
    <cfRule type="cellIs" dxfId="451" priority="104" operator="equal">
      <formula>"Alto"</formula>
    </cfRule>
    <cfRule type="cellIs" dxfId="450" priority="105" operator="equal">
      <formula>"Moderado"</formula>
    </cfRule>
    <cfRule type="cellIs" dxfId="449" priority="106" operator="equal">
      <formula>"Bajo"</formula>
    </cfRule>
  </conditionalFormatting>
  <conditionalFormatting sqref="AE67">
    <cfRule type="cellIs" dxfId="448" priority="98" operator="equal">
      <formula>"Muy Alta"</formula>
    </cfRule>
    <cfRule type="cellIs" dxfId="447" priority="99" operator="equal">
      <formula>"Alta"</formula>
    </cfRule>
    <cfRule type="cellIs" dxfId="446" priority="100" operator="equal">
      <formula>"Media"</formula>
    </cfRule>
    <cfRule type="cellIs" dxfId="445" priority="101" operator="equal">
      <formula>"Baja"</formula>
    </cfRule>
    <cfRule type="cellIs" dxfId="444" priority="102" operator="equal">
      <formula>"Muy Baja"</formula>
    </cfRule>
  </conditionalFormatting>
  <conditionalFormatting sqref="AG67">
    <cfRule type="cellIs" dxfId="443" priority="93" operator="equal">
      <formula>"Catastrófico"</formula>
    </cfRule>
    <cfRule type="cellIs" dxfId="442" priority="94" operator="equal">
      <formula>"Mayor"</formula>
    </cfRule>
    <cfRule type="cellIs" dxfId="441" priority="95" operator="equal">
      <formula>"Moderado"</formula>
    </cfRule>
    <cfRule type="cellIs" dxfId="440" priority="96" operator="equal">
      <formula>"Menor"</formula>
    </cfRule>
    <cfRule type="cellIs" dxfId="439" priority="97" operator="equal">
      <formula>"Leve"</formula>
    </cfRule>
  </conditionalFormatting>
  <conditionalFormatting sqref="AI67">
    <cfRule type="cellIs" dxfId="438" priority="89" operator="equal">
      <formula>"Extremo"</formula>
    </cfRule>
    <cfRule type="cellIs" dxfId="437" priority="90" operator="equal">
      <formula>"Alto"</formula>
    </cfRule>
    <cfRule type="cellIs" dxfId="436" priority="91" operator="equal">
      <formula>"Moderado"</formula>
    </cfRule>
    <cfRule type="cellIs" dxfId="435" priority="92" operator="equal">
      <formula>"Bajo"</formula>
    </cfRule>
  </conditionalFormatting>
  <conditionalFormatting sqref="K74">
    <cfRule type="cellIs" dxfId="434" priority="78" operator="equal">
      <formula>"Muy Alta"</formula>
    </cfRule>
    <cfRule type="cellIs" dxfId="433" priority="79" operator="equal">
      <formula>"Alta"</formula>
    </cfRule>
    <cfRule type="cellIs" dxfId="432" priority="80" operator="equal">
      <formula>"Media"</formula>
    </cfRule>
    <cfRule type="cellIs" dxfId="431" priority="81" operator="equal">
      <formula>"Baja"</formula>
    </cfRule>
    <cfRule type="cellIs" dxfId="430" priority="82" operator="equal">
      <formula>"Muy Baja"</formula>
    </cfRule>
  </conditionalFormatting>
  <conditionalFormatting sqref="N74">
    <cfRule type="containsText" dxfId="429" priority="59" operator="containsText" text="❌">
      <formula>NOT(ISERROR(SEARCH("❌",N74)))</formula>
    </cfRule>
  </conditionalFormatting>
  <conditionalFormatting sqref="O74">
    <cfRule type="cellIs" dxfId="428" priority="83" operator="equal">
      <formula>"Catastrófico"</formula>
    </cfRule>
    <cfRule type="cellIs" dxfId="427" priority="84" operator="equal">
      <formula>"Mayor"</formula>
    </cfRule>
    <cfRule type="cellIs" dxfId="426" priority="85" operator="equal">
      <formula>"Moderado"</formula>
    </cfRule>
    <cfRule type="cellIs" dxfId="425" priority="86" operator="equal">
      <formula>"Menor"</formula>
    </cfRule>
    <cfRule type="cellIs" dxfId="424" priority="87" operator="equal">
      <formula>"Leve"</formula>
    </cfRule>
  </conditionalFormatting>
  <conditionalFormatting sqref="Q74">
    <cfRule type="cellIs" dxfId="423" priority="74" operator="equal">
      <formula>"Extremo"</formula>
    </cfRule>
    <cfRule type="cellIs" dxfId="422" priority="75" operator="equal">
      <formula>"Alto"</formula>
    </cfRule>
    <cfRule type="cellIs" dxfId="421" priority="76" operator="equal">
      <formula>"Moderado"</formula>
    </cfRule>
    <cfRule type="cellIs" dxfId="420" priority="77" operator="equal">
      <formula>"Bajo"</formula>
    </cfRule>
  </conditionalFormatting>
  <conditionalFormatting sqref="AE74">
    <cfRule type="cellIs" dxfId="419" priority="69" operator="equal">
      <formula>"Muy Alta"</formula>
    </cfRule>
    <cfRule type="cellIs" dxfId="418" priority="70" operator="equal">
      <formula>"Alta"</formula>
    </cfRule>
    <cfRule type="cellIs" dxfId="417" priority="71" operator="equal">
      <formula>"Media"</formula>
    </cfRule>
    <cfRule type="cellIs" dxfId="416" priority="72" operator="equal">
      <formula>"Baja"</formula>
    </cfRule>
    <cfRule type="cellIs" dxfId="415" priority="73" operator="equal">
      <formula>"Muy Baja"</formula>
    </cfRule>
  </conditionalFormatting>
  <conditionalFormatting sqref="AG74">
    <cfRule type="cellIs" dxfId="414" priority="64" operator="equal">
      <formula>"Catastrófico"</formula>
    </cfRule>
    <cfRule type="cellIs" dxfId="413" priority="65" operator="equal">
      <formula>"Mayor"</formula>
    </cfRule>
    <cfRule type="cellIs" dxfId="412" priority="66" operator="equal">
      <formula>"Moderado"</formula>
    </cfRule>
    <cfRule type="cellIs" dxfId="411" priority="67" operator="equal">
      <formula>"Menor"</formula>
    </cfRule>
    <cfRule type="cellIs" dxfId="410" priority="68" operator="equal">
      <formula>"Leve"</formula>
    </cfRule>
  </conditionalFormatting>
  <conditionalFormatting sqref="AI74">
    <cfRule type="cellIs" dxfId="409" priority="60" operator="equal">
      <formula>"Extremo"</formula>
    </cfRule>
    <cfRule type="cellIs" dxfId="408" priority="61" operator="equal">
      <formula>"Alto"</formula>
    </cfRule>
    <cfRule type="cellIs" dxfId="407" priority="62" operator="equal">
      <formula>"Moderado"</formula>
    </cfRule>
    <cfRule type="cellIs" dxfId="406" priority="63" operator="equal">
      <formula>"Bajo"</formula>
    </cfRule>
  </conditionalFormatting>
  <conditionalFormatting sqref="K81">
    <cfRule type="cellIs" dxfId="405" priority="49" operator="equal">
      <formula>"Muy Alta"</formula>
    </cfRule>
    <cfRule type="cellIs" dxfId="404" priority="50" operator="equal">
      <formula>"Alta"</formula>
    </cfRule>
    <cfRule type="cellIs" dxfId="403" priority="51" operator="equal">
      <formula>"Media"</formula>
    </cfRule>
    <cfRule type="cellIs" dxfId="402" priority="52" operator="equal">
      <formula>"Baja"</formula>
    </cfRule>
    <cfRule type="cellIs" dxfId="401" priority="53" operator="equal">
      <formula>"Muy Baja"</formula>
    </cfRule>
  </conditionalFormatting>
  <conditionalFormatting sqref="N81">
    <cfRule type="containsText" dxfId="400" priority="39" operator="containsText" text="❌">
      <formula>NOT(ISERROR(SEARCH("❌",N81)))</formula>
    </cfRule>
  </conditionalFormatting>
  <conditionalFormatting sqref="O81">
    <cfRule type="cellIs" dxfId="399" priority="54" operator="equal">
      <formula>"Catastrófico"</formula>
    </cfRule>
    <cfRule type="cellIs" dxfId="398" priority="55" operator="equal">
      <formula>"Mayor"</formula>
    </cfRule>
    <cfRule type="cellIs" dxfId="397" priority="56" operator="equal">
      <formula>"Moderado"</formula>
    </cfRule>
    <cfRule type="cellIs" dxfId="396" priority="57" operator="equal">
      <formula>"Menor"</formula>
    </cfRule>
    <cfRule type="cellIs" dxfId="395" priority="58" operator="equal">
      <formula>"Leve"</formula>
    </cfRule>
  </conditionalFormatting>
  <conditionalFormatting sqref="Q81">
    <cfRule type="cellIs" dxfId="394" priority="45" operator="equal">
      <formula>"Extremo"</formula>
    </cfRule>
    <cfRule type="cellIs" dxfId="393" priority="46" operator="equal">
      <formula>"Alto"</formula>
    </cfRule>
    <cfRule type="cellIs" dxfId="392" priority="47" operator="equal">
      <formula>"Moderado"</formula>
    </cfRule>
    <cfRule type="cellIs" dxfId="391" priority="48" operator="equal">
      <formula>"Bajo"</formula>
    </cfRule>
  </conditionalFormatting>
  <conditionalFormatting sqref="AE81">
    <cfRule type="cellIs" dxfId="390" priority="40" operator="equal">
      <formula>"Muy Alta"</formula>
    </cfRule>
    <cfRule type="cellIs" dxfId="389" priority="41" operator="equal">
      <formula>"Alta"</formula>
    </cfRule>
    <cfRule type="cellIs" dxfId="388" priority="42" operator="equal">
      <formula>"Media"</formula>
    </cfRule>
    <cfRule type="cellIs" dxfId="387" priority="43" operator="equal">
      <formula>"Baja"</formula>
    </cfRule>
    <cfRule type="cellIs" dxfId="386" priority="44" operator="equal">
      <formula>"Muy Baja"</formula>
    </cfRule>
  </conditionalFormatting>
  <conditionalFormatting sqref="K88">
    <cfRule type="cellIs" dxfId="385" priority="29" operator="equal">
      <formula>"Muy Alta"</formula>
    </cfRule>
    <cfRule type="cellIs" dxfId="384" priority="30" operator="equal">
      <formula>"Alta"</formula>
    </cfRule>
    <cfRule type="cellIs" dxfId="383" priority="31" operator="equal">
      <formula>"Media"</formula>
    </cfRule>
    <cfRule type="cellIs" dxfId="382" priority="32" operator="equal">
      <formula>"Baja"</formula>
    </cfRule>
    <cfRule type="cellIs" dxfId="381" priority="33" operator="equal">
      <formula>"Muy Baja"</formula>
    </cfRule>
  </conditionalFormatting>
  <conditionalFormatting sqref="N88">
    <cfRule type="containsText" dxfId="380" priority="19" operator="containsText" text="❌">
      <formula>NOT(ISERROR(SEARCH("❌",N88)))</formula>
    </cfRule>
  </conditionalFormatting>
  <conditionalFormatting sqref="O88">
    <cfRule type="cellIs" dxfId="379" priority="34" operator="equal">
      <formula>"Catastrófico"</formula>
    </cfRule>
    <cfRule type="cellIs" dxfId="378" priority="35" operator="equal">
      <formula>"Mayor"</formula>
    </cfRule>
    <cfRule type="cellIs" dxfId="377" priority="36" operator="equal">
      <formula>"Moderado"</formula>
    </cfRule>
    <cfRule type="cellIs" dxfId="376" priority="37" operator="equal">
      <formula>"Menor"</formula>
    </cfRule>
    <cfRule type="cellIs" dxfId="375" priority="38" operator="equal">
      <formula>"Leve"</formula>
    </cfRule>
  </conditionalFormatting>
  <conditionalFormatting sqref="Q88">
    <cfRule type="cellIs" dxfId="374" priority="25" operator="equal">
      <formula>"Extremo"</formula>
    </cfRule>
    <cfRule type="cellIs" dxfId="373" priority="26" operator="equal">
      <formula>"Alto"</formula>
    </cfRule>
    <cfRule type="cellIs" dxfId="372" priority="27" operator="equal">
      <formula>"Moderado"</formula>
    </cfRule>
    <cfRule type="cellIs" dxfId="371" priority="28" operator="equal">
      <formula>"Bajo"</formula>
    </cfRule>
  </conditionalFormatting>
  <conditionalFormatting sqref="AE88">
    <cfRule type="cellIs" dxfId="370" priority="20" operator="equal">
      <formula>"Muy Alta"</formula>
    </cfRule>
    <cfRule type="cellIs" dxfId="369" priority="21" operator="equal">
      <formula>"Alta"</formula>
    </cfRule>
    <cfRule type="cellIs" dxfId="368" priority="22" operator="equal">
      <formula>"Media"</formula>
    </cfRule>
    <cfRule type="cellIs" dxfId="367" priority="23" operator="equal">
      <formula>"Baja"</formula>
    </cfRule>
    <cfRule type="cellIs" dxfId="366" priority="24" operator="equal">
      <formula>"Muy Baja"</formula>
    </cfRule>
  </conditionalFormatting>
  <conditionalFormatting sqref="AI81">
    <cfRule type="cellIs" dxfId="365" priority="15" operator="equal">
      <formula>"Extremo"</formula>
    </cfRule>
    <cfRule type="cellIs" dxfId="364" priority="16" operator="equal">
      <formula>"Alto"</formula>
    </cfRule>
    <cfRule type="cellIs" dxfId="363" priority="17" operator="equal">
      <formula>"Moderado"</formula>
    </cfRule>
    <cfRule type="cellIs" dxfId="362" priority="18" operator="equal">
      <formula>"Bajo"</formula>
    </cfRule>
  </conditionalFormatting>
  <conditionalFormatting sqref="AI88">
    <cfRule type="cellIs" dxfId="361" priority="11" operator="equal">
      <formula>"Extremo"</formula>
    </cfRule>
    <cfRule type="cellIs" dxfId="360" priority="12" operator="equal">
      <formula>"Alto"</formula>
    </cfRule>
    <cfRule type="cellIs" dxfId="359" priority="13" operator="equal">
      <formula>"Moderado"</formula>
    </cfRule>
    <cfRule type="cellIs" dxfId="358" priority="14" operator="equal">
      <formula>"Bajo"</formula>
    </cfRule>
  </conditionalFormatting>
  <conditionalFormatting sqref="AG81">
    <cfRule type="cellIs" dxfId="357" priority="6" operator="equal">
      <formula>"Catastrófico"</formula>
    </cfRule>
    <cfRule type="cellIs" dxfId="356" priority="7" operator="equal">
      <formula>"Mayor"</formula>
    </cfRule>
    <cfRule type="cellIs" dxfId="355" priority="8" operator="equal">
      <formula>"Moderado"</formula>
    </cfRule>
    <cfRule type="cellIs" dxfId="354" priority="9" operator="equal">
      <formula>"Menor"</formula>
    </cfRule>
    <cfRule type="cellIs" dxfId="353" priority="10" operator="equal">
      <formula>"Leve"</formula>
    </cfRule>
  </conditionalFormatting>
  <conditionalFormatting sqref="AG88">
    <cfRule type="cellIs" dxfId="352" priority="1" operator="equal">
      <formula>"Catastrófico"</formula>
    </cfRule>
    <cfRule type="cellIs" dxfId="351" priority="2" operator="equal">
      <formula>"Mayor"</formula>
    </cfRule>
    <cfRule type="cellIs" dxfId="350" priority="3" operator="equal">
      <formula>"Moderado"</formula>
    </cfRule>
    <cfRule type="cellIs" dxfId="349" priority="4" operator="equal">
      <formula>"Menor"</formula>
    </cfRule>
    <cfRule type="cellIs" dxfId="348"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ENERO\[FO-CEDE5-DIGEC-487 Matriz para la Gestión Integral del Riesgo Final.xlsx]Opciones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ENERO\[FO-CEDE5-DIGEC-487 Matriz para la Gestión Integral del Riesgo Final.xlsx]Tabla Impacto'!#REF!</xm:f>
          </x14:formula1>
          <xm:sqref>M11:M94</xm:sqref>
        </x14:dataValidation>
        <x14:dataValidation type="list" allowBlank="1" showInputMessage="1" showErrorMessage="1">
          <x14:formula1>
            <xm:f>'D:\BACK UP 2026\RIESGOS DE INTEGRIDAD - 2026\MATRIZ ENVIÓ CEDE5 - ENERO\[FO-CEDE5-DIGEC-487 Matriz para la Gestión Integral del Riesgo Final.xlsx]Tabla Valoración controles'!#REF!</xm:f>
          </x14:formula1>
          <xm:sqref>X11:Y94 AA11:AC94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dimension ref="A1:BN94"/>
  <sheetViews>
    <sheetView zoomScale="85" zoomScaleNormal="85" workbookViewId="0">
      <selection activeCell="F18" sqref="F18:F24"/>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286</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150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6.5" customHeight="1" thickBot="1">
      <c r="A7" s="262" t="s">
        <v>17</v>
      </c>
      <c r="B7" s="263"/>
      <c r="C7" s="263"/>
      <c r="D7" s="264"/>
      <c r="E7" s="265"/>
      <c r="F7" s="266" t="s">
        <v>151</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1360</v>
      </c>
      <c r="C11" s="220" t="s">
        <v>93</v>
      </c>
      <c r="D11" s="220" t="s">
        <v>340</v>
      </c>
      <c r="E11" s="229" t="s">
        <v>334</v>
      </c>
      <c r="F11" s="229" t="s">
        <v>2028</v>
      </c>
      <c r="G11" s="229" t="s">
        <v>2080</v>
      </c>
      <c r="H11" s="302" t="str">
        <f>+CONCATENATE(E11," ",F11," ",G11)</f>
        <v>Posibilidad de afectación reputacional Por corrupción, se use el poder en beneficio propio o de terceros, para el tráfico ilícito de material histórico del Ejército Nacional. A causa de deficiencias en la aplicación de controles y custodia de los bienes a cargo de la Fuerza.</v>
      </c>
      <c r="I11" s="232" t="s">
        <v>341</v>
      </c>
      <c r="J11" s="218">
        <v>239</v>
      </c>
      <c r="K11" s="309" t="str">
        <f>IF(J11&lt;=0,"",IF(J11&lt;=3,"Muy Baja",IF(J11&lt;=34,"Baja",IF(J11&lt;=600,"Media",IF(J11&lt;=6000,"Alta","Muy Alta")))))</f>
        <v>Media</v>
      </c>
      <c r="L11" s="305">
        <f>IF(K11="","",IF(K11="Muy Baja",0.2,IF(K11="Baja",0.4,IF(K11="Media",0.6,IF(K11="Alta",0.8,IF(K11="Muy Alta",1,))))))</f>
        <v>0.6</v>
      </c>
      <c r="M11" s="307" t="s">
        <v>338</v>
      </c>
      <c r="N11" s="303" t="str">
        <f>IF(NOT(ISERROR(MATCH(M11,'[55]Tabla Impacto'!$B$222:$B$224,0))),'[55]Tabla Impacto'!$F$224,M11)</f>
        <v xml:space="preserve">     El riesgo afecta la imagen de la entidad con algunos usuarios de relevancia frente al logro de los objetivos</v>
      </c>
      <c r="O11" s="309" t="str">
        <f>IF(OR(N11='[55]Tabla Impacto'!$C$12,N11='[55]Tabla Impacto'!$D$12),"Leve",IF(OR(N11='[55]Tabla Impacto'!$C$13,N11='[55]Tabla Impacto'!$D$13),"Menor",IF(OR(N11='[55]Tabla Impacto'!$C$14,N11='[55]Tabla Impacto'!$D$14),"Moderado",IF(OR(N11='[55]Tabla Impacto'!$C$15,N11='[55]Tabla Impacto'!$D$15),"Mayor",IF(OR(N11='[55]Tabla Impacto'!$C$16,N11='[55]Tabla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70" t="s">
        <v>94</v>
      </c>
      <c r="S11" s="66" t="s">
        <v>1362</v>
      </c>
      <c r="T11" s="66" t="s">
        <v>287</v>
      </c>
      <c r="U11" s="66" t="s">
        <v>288</v>
      </c>
      <c r="V11" s="73" t="str">
        <f>+CONCATENATE(S11," ",T11," ",U11)</f>
        <v xml:space="preserve">El Director de Centro de Estudios Históricos del Ejercito. verifica mensualmente el Cumplimiento del Cronograma de capacitaciones  dirigidas  a unidades   encargadas del manejo de bienes patrimoniales, o quienes haga sus veces, en temas referentes a la   legislación y protección de patrimonio cultural; de acuerdo a la  Directiva Permanente Nº 000118 “Lineamientos para la Gestión Cultural de las bibliotecas, museos, música militar y patrimonio cultural del Ejercito Nacional”,  con fin sensibilizar sobre la importancia del  patrimonio cultural,  en caso de  NO cumplir con las cronograma, se reprograma las actividades, dejando como soporte de la verificación un informe y/o acta de reunión donde se evidencien los compromisos.   </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IFERROR(LOOKUP(LOOKUP(2,1/(AD11:AD17&lt;&gt;""),AD11:AD17),'[55]Opciones Tratamiento'!$I$2:$I$6,'[55]Opciones Tratamiento'!$J$2:$J$6),"")</f>
        <v>Muy Baja</v>
      </c>
      <c r="AF11" s="41">
        <f>+AD11</f>
        <v>0.36</v>
      </c>
      <c r="AG11" s="313" t="str">
        <f>IFERROR(LOOKUP(LOOKUP(2,1/(AH11:AH17&lt;&gt;""),AH11:AH17),'[55]Opciones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677</v>
      </c>
      <c r="AK11" s="62"/>
      <c r="AL11" s="70" t="s">
        <v>177</v>
      </c>
      <c r="AM11" s="66" t="s">
        <v>289</v>
      </c>
      <c r="AN11" s="66" t="s">
        <v>2029</v>
      </c>
      <c r="AO11" s="218" t="s">
        <v>59</v>
      </c>
      <c r="AP11" s="332"/>
      <c r="AQ11" s="335" t="s">
        <v>152</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2030</v>
      </c>
      <c r="T12" s="67" t="s">
        <v>250</v>
      </c>
      <c r="U12" s="67" t="s">
        <v>1363</v>
      </c>
      <c r="V12" s="68" t="str">
        <f t="shared" ref="V12:V17" si="0">+CONCATENATE(S12," ",T12," ",U12)</f>
        <v>Oficiales y/o Suboficiales de Instrucción y entrenamiento, Sociohumanistica Militar, Cultura Militar o quienes hagas sus veces, de ( DIVISIONES , ESMIC, EMSUB, CEMIL, CEMAI, CIDES, CENAE, BRIER) y otras Unidades,   coteja trimestralmente las tablas preliminares de patrimonio, anexando las respectivas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  con el fin de  establecer el inventario y estado actual de los bienes, estableciendo un consecutivo donde no exista duplicidad en los bienes registrados por las unidades; en caso de no cumplimiento de la actividad , se reprograma las misma, dejando como soporte de la cotejacion un informe anexando la matriz base de datos de la tabla preliminar y consolidado de fichas de valoración cultural mueble, inmueble, ficha de valoración de patrimonio cultural inmaterial.</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0.6</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7" t="s">
        <v>290</v>
      </c>
      <c r="T13" s="67" t="s">
        <v>251</v>
      </c>
      <c r="U13" s="67" t="s">
        <v>291</v>
      </c>
      <c r="V13" s="68" t="str">
        <f t="shared" si="0"/>
        <v>El Director del Centro de Estudios Históricos del Ejercito (CEHEJ),  verifica semestral las tablas preliminares de patrimonio,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  con el fin de establecer el inventario y estado actual de los bienes y el  consecutivo que no exista duplicidad en los bienes registrados por las unidades; en caso de no cumplimiento de la actividad, en caso de no cumplimiento de la actividad , se reprograma las misma, dejando como soporte de la verificación un informe general, que compare el avance en el registro de las unidades  de acuerdo al análisis de  la tabla preliminar, consolidando las  fichas de valoración cultural mueble, inmueble, ficha de valoración de patrimonio cultural inmaterial.</v>
      </c>
      <c r="W13" s="47" t="str">
        <f t="shared" si="1"/>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0.12959999999999999</v>
      </c>
      <c r="AE13" s="224"/>
      <c r="AF13" s="50">
        <f>+AD13</f>
        <v>0.12959999999999999</v>
      </c>
      <c r="AG13" s="224"/>
      <c r="AH13" s="50">
        <f>IFERROR(IF(AND(W11="Impacto",W12="Impacto",W13="Impacto"),(AH12-(+AH12*Z13)),IF(W13="Impacto",(P11-(+P11*Z13)),IF(W13="Probabilidad",AH12,""))),"")</f>
        <v>0.6</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63" t="s">
        <v>99</v>
      </c>
      <c r="S14" s="67" t="s">
        <v>2030</v>
      </c>
      <c r="T14" s="67" t="s">
        <v>252</v>
      </c>
      <c r="U14" s="67" t="s">
        <v>1364</v>
      </c>
      <c r="V14" s="68" t="str">
        <f t="shared" si="0"/>
        <v>Oficiales y/o Suboficiales de Instrucción y entrenamiento, Sociohumanistica Militar, Cultura Militar o quienes hagas sus veces, de ( DIVISIONES , ESMIC, EMSUB, CEMIL, CEMAI, CIDES, CENAE, BRIER) y otras Unidades,  coteja trimestralmente el registro de los bienes y manifestaciones culturales de la institución con su respectivo archivo fotográfico, de acuerdo a lo establecido en Directiva Permanente Nº 000118 “Lineamientos para la Gestión Cultural de las bibliotecas, museos, música militar y patrimonio cultural del Ejercito Nacional”,  con el fin de dar testimonio de la existencia del material, en caso de no cumplimiento de la actividad , se reprograma las misma, dejando como soporte de la cotejacion un informe con el formato de conservación y salvaguarda del patrimonio cultural.</v>
      </c>
      <c r="W14" s="47" t="str">
        <f t="shared" si="1"/>
        <v>Probabilidad</v>
      </c>
      <c r="X14" s="69" t="s">
        <v>53</v>
      </c>
      <c r="Y14" s="69" t="s">
        <v>54</v>
      </c>
      <c r="Z14" s="48" t="str">
        <f t="shared" ref="Z14" si="4">IF(AND(X14="Preventivo",Y14="Automático"),"50%",IF(AND(X14="Preventivo",Y14="Manual"),"40%",IF(AND(X14="Detectivo",Y14="Automático"),"40%",IF(AND(X14="Detectivo",Y14="Manual"),"30%",IF(AND(X14="Correctivo",Y14="Automático"),"35%",IF(AND(X14="Correctivo",Y14="Manual"),"25%",""))))))</f>
        <v>40%</v>
      </c>
      <c r="AA14" s="69" t="s">
        <v>55</v>
      </c>
      <c r="AB14" s="69" t="s">
        <v>56</v>
      </c>
      <c r="AC14" s="69" t="s">
        <v>57</v>
      </c>
      <c r="AD14" s="49">
        <f>IFERROR(IF(AND(W11="Probabilidad",W12="Probabilidad",W13="Probabilidad",W14="Probabilidad"),(AF13-(+AF13*Z14)),IF(W14="Probabilidad",(L11-(+L11*Z14)),IF(W14="Impacto",AF13,""))),"")</f>
        <v>7.7759999999999996E-2</v>
      </c>
      <c r="AE14" s="224"/>
      <c r="AF14" s="50">
        <f t="shared" ref="AF14:AF21" si="5">+AD14</f>
        <v>7.7759999999999996E-2</v>
      </c>
      <c r="AG14" s="224"/>
      <c r="AH14" s="50">
        <f>IFERROR(IF(AND(W13="Impacto",W14="Impacto"),(AH13-(+AH13*Z14)),IF(W14="Impacto",(P11-(+P11*Z14)),IF(W14="Probabilidad",AH13,""))),"")</f>
        <v>0.6</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thickBot="1">
      <c r="A15" s="219"/>
      <c r="B15" s="221"/>
      <c r="C15" s="221"/>
      <c r="D15" s="221"/>
      <c r="E15" s="230"/>
      <c r="F15" s="230"/>
      <c r="G15" s="230"/>
      <c r="H15" s="231"/>
      <c r="I15" s="233"/>
      <c r="J15" s="219"/>
      <c r="K15" s="310"/>
      <c r="L15" s="306"/>
      <c r="M15" s="308"/>
      <c r="N15" s="304"/>
      <c r="O15" s="310"/>
      <c r="P15" s="306"/>
      <c r="Q15" s="312"/>
      <c r="R15" s="63" t="s">
        <v>131</v>
      </c>
      <c r="S15" s="67" t="s">
        <v>1365</v>
      </c>
      <c r="T15" s="67" t="s">
        <v>1366</v>
      </c>
      <c r="U15" s="67" t="s">
        <v>2031</v>
      </c>
      <c r="V15" s="68" t="str">
        <f t="shared" si="0"/>
        <v>Oficial de patrimonio cultural del 
Centro de estudios Históricos del 
Ejercito (CEHEJ). Verifica semestralmente el registro de los 
bienes y manifestaciones culturales de la 
institución con su respectivo archivo 
fotográfico enviado por las Unidades,  de 
acuerdo a la  Directiva Permanente 
Nº 000118 “Lineamientos para la Gestión 
Cultural de las bibliotecas, museos, 
música militar y patrimonio cultural del 
Ejercito Nacional”,  Con  el fin de dar testimonio de la 
existencia del material, en caso de no 
cumplimiento de la actividad , se 
reprograma las misma, dejando como 
soporte de la verificación un informe 
de conservación y salvaguarda de 
patrimonio cultural de la Institución.</v>
      </c>
      <c r="W15" s="47" t="str">
        <f t="shared" si="1"/>
        <v>Probabilidad</v>
      </c>
      <c r="X15" s="69" t="s">
        <v>53</v>
      </c>
      <c r="Y15" s="69" t="s">
        <v>54</v>
      </c>
      <c r="Z15" s="48" t="str">
        <f>IF(AND(X15="Preventivo",Y15="Automático"),"50%",IF(AND(X15="Preventivo",Y15="Manual"),"40%",IF(AND(X15="Detectivo",Y15="Automático"),"40%",IF(AND(X15="Detectivo",Y15="Manual"),"30%",IF(AND(X15="Correctivo",Y15="Automático"),"35%",IF(AND(X15="Correctivo",Y15="Manual"),"25%",""))))))</f>
        <v>40%</v>
      </c>
      <c r="AA15" s="69" t="s">
        <v>55</v>
      </c>
      <c r="AB15" s="69" t="s">
        <v>56</v>
      </c>
      <c r="AC15" s="69" t="s">
        <v>57</v>
      </c>
      <c r="AD15" s="49">
        <f>IFERROR(IF(AND(W11="Probabilidad",W12="Probabilidad",W13="Probabilidad",W14="Probabilidad",W15="Probabilidad"),(AF14-(+AF14*Z15)),IF(W15="Probabilidad",(L10-(+L10*Z15)),IF(W15="Impacto",AF14,""))),"")</f>
        <v>4.6655999999999996E-2</v>
      </c>
      <c r="AE15" s="224"/>
      <c r="AF15" s="50">
        <f t="shared" si="5"/>
        <v>4.6655999999999996E-2</v>
      </c>
      <c r="AG15" s="224"/>
      <c r="AH15" s="50">
        <f>IFERROR(IF(AND(W14="Impacto",W15="Impacto"),(AH14-(+AH14*Z15)),IF(W15="Impacto",(P11-(+P11*Z15)),IF(W15="Probabilidad",AH14,""))),"")</f>
        <v>0.6</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93</v>
      </c>
      <c r="D18" s="220" t="s">
        <v>340</v>
      </c>
      <c r="E18" s="229" t="s">
        <v>334</v>
      </c>
      <c r="F18" s="230" t="s">
        <v>2081</v>
      </c>
      <c r="G18" s="230" t="s">
        <v>2082</v>
      </c>
      <c r="H18" s="231" t="str">
        <f t="shared" ref="H18" si="6">+CONCATENATE(E18," ",F18," ",G18)</f>
        <v>Posibilidad de afectación reputacional Por fraude interno, se use el poder, en beneficio propio o de terceros, para el plagio de producción intelectual del Ejército Nacional. a causa de deficiencias en el control y seguimiento durante la administración del proceso de Sociohumanística y Cultura Militar.</v>
      </c>
      <c r="I18" s="232" t="s">
        <v>341</v>
      </c>
      <c r="J18" s="218">
        <v>26</v>
      </c>
      <c r="K18" s="310" t="str">
        <f>IF(J18&lt;=0,"",IF(J18&lt;=3,"Muy Baja",IF(J18&lt;=34,"Baja",IF(J18&lt;=600,"Media",IF(J18&lt;=6000,"Alta","Muy Alta")))))</f>
        <v>Baja</v>
      </c>
      <c r="L18" s="306">
        <f>IF(K18="","",IF(K18="Muy Baja",0.2,IF(K18="Baja",0.4,IF(K18="Media",0.6,IF(K18="Alta",0.8,IF(K18="Muy Alta",1,))))))</f>
        <v>0.4</v>
      </c>
      <c r="M18" s="314" t="s">
        <v>338</v>
      </c>
      <c r="N18" s="304" t="str">
        <f>IF(NOT(ISERROR(MATCH(M18,'[55]Tabla Impacto'!$B$222:$B$224,0))),'[55]Tabla Impacto'!$F$224,M18)</f>
        <v xml:space="preserve">     El riesgo afecta la imagen de la entidad con algunos usuarios de relevancia frente al logro de los objetivos</v>
      </c>
      <c r="O18" s="310" t="str">
        <f>IF(OR(N18='[55]Tabla Impacto'!$C$12,N18='[55]Tabla Impacto'!$D$12),"Leve",IF(OR(N18='[55]Tabla Impacto'!$C$13,N18='[55]Tabla Impacto'!$D$13),"Menor",IF(OR(N18='[55]Tabla Impacto'!$C$14,N18='[55]Tabla Impacto'!$D$14),"Moderado",IF(OR(N18='[55]Tabla Impacto'!$C$15,N18='[55]Tabla Impacto'!$D$15),"Mayor",IF(OR(N18='[55]Tabla Impacto'!$C$16,N18='[55]Tabla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7" t="s">
        <v>292</v>
      </c>
      <c r="T18" s="67" t="s">
        <v>1367</v>
      </c>
      <c r="U18" s="67" t="s">
        <v>293</v>
      </c>
      <c r="V18" s="68" t="str">
        <f>+CONCATENATE(S18," ",T18," ",U18)</f>
        <v>El Director del Centro de Estudios Históricos del Ejercito,  verifica mensualmente que el Oficial de 
Sociohumanistica Militar desarrolle las capacitaciones en temas de 
antropología, estudios políticos, historia y sociología  en cumplimiento de la 
Directiva 000209/2020 "Lineamientos y parámetros para la aplicación de las 
ciencias sociales y humanas en el Ejército Nacional",   con el propósito de dar a conocer la normatividad de investigación aplicable a las ciencias sociales y humanas del Ejercito Nacional, de no realizarse la actividad se debe reprogramar para el siguiente mes, dejando como soporte documental de la verificación informe, anexando acta de capacitación.</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0.24</v>
      </c>
      <c r="AE18" s="224" t="str">
        <f>IFERROR(LOOKUP(LOOKUP(2,1/(AD18:AD24&lt;&gt;""),AD18:AD24),'[55]Opciones Tratamiento'!$I$2:$I$6,'[55]Opciones Tratamiento'!$J$2:$J$6),"")</f>
        <v>Muy Baja</v>
      </c>
      <c r="AF18" s="48">
        <f t="shared" si="5"/>
        <v>0.24</v>
      </c>
      <c r="AG18" s="224" t="str">
        <f>IFERROR(LOOKUP(LOOKUP(2,1/(AH18:AH24&lt;&gt;""),AH18:AH24),'[55]Opciones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c r="AK18" s="7"/>
      <c r="AL18" s="63" t="s">
        <v>177</v>
      </c>
      <c r="AM18" s="67" t="s">
        <v>1368</v>
      </c>
      <c r="AN18" s="52" t="s">
        <v>294</v>
      </c>
      <c r="AO18" s="219" t="s">
        <v>59</v>
      </c>
      <c r="AP18" s="332"/>
      <c r="AQ18" s="336" t="s">
        <v>1369</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63" t="s">
        <v>96</v>
      </c>
      <c r="S19" s="67" t="s">
        <v>1370</v>
      </c>
      <c r="T19" s="67" t="s">
        <v>1371</v>
      </c>
      <c r="U19" s="67" t="s">
        <v>1372</v>
      </c>
      <c r="V19" s="68" t="str">
        <f>+CONCATENATE(S19," ",T19," ",U19)</f>
        <v>El Oficial de Sociohumanistica 
Militar  del Centro de Estudios 
Históricos del Ejército,   Verifica trimestralmente los manuscritos 
académicos para publicación y su correcto 
desarrollo para la generación de conocimiento 
en ciencias sociales y humanas, descritas en el  
procedimiento P-CEDOC-CEHEJ 200 "Investigación 
en Ciencias Sociales y Humanas"  adscrito al  
"Proceso Socio Humanística y Cultura Militar",    con la finalidad de dar continuidad a la 
investigación y generación de nuevo 
conocimiento, de no realizarse la actividad 
se de reprogramar para el próximo trimestre,  
dejando como soporte documental de la
verificación oficio remisorio de avance en el 
proceso de elaboración de manuscritos
académicos para publicación.</v>
      </c>
      <c r="W19" s="47" t="str">
        <f t="shared" si="1"/>
        <v/>
      </c>
      <c r="X19" s="69"/>
      <c r="Y19" s="69"/>
      <c r="Z19" s="48" t="str">
        <f t="shared" ref="Z19" si="7">IF(AND(X19="Preventivo",Y19="Automático"),"50%",IF(AND(X19="Preventivo",Y19="Manual"),"40%",IF(AND(X19="Detectivo",Y19="Automático"),"40%",IF(AND(X19="Detectivo",Y19="Manual"),"30%",IF(AND(X19="Correctivo",Y19="Automático"),"35%",IF(AND(X19="Correctivo",Y19="Manual"),"25%",""))))))</f>
        <v/>
      </c>
      <c r="AA19" s="69"/>
      <c r="AB19" s="69"/>
      <c r="AC19" s="69"/>
      <c r="AD19" s="49" t="str">
        <f t="shared" ref="AD19:AD24" si="8">IFERROR(IF(AND(W18="Probabilidad",W19="Probabilidad"),(AF18-(+AF18*Z19)),IF(W19="Probabilidad",(L18-(+L18*Z19)),IF(W19="Impacto",AF18,""))),"")</f>
        <v/>
      </c>
      <c r="AE19" s="224"/>
      <c r="AF19" s="48" t="str">
        <f t="shared" si="5"/>
        <v/>
      </c>
      <c r="AG19" s="224"/>
      <c r="AH19" s="50" t="str">
        <f>IFERROR(IF(AND(W18="Impacto",W19="Impacto"),(AH18-(+AH18*Z19)),IF(W19="Impacto",(P18-(+P18*Z19)),IF(W19="Probabilidad",AH18,""))),"")</f>
        <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63" t="s">
        <v>98</v>
      </c>
      <c r="S20" s="67" t="s">
        <v>1373</v>
      </c>
      <c r="T20" s="67" t="s">
        <v>1374</v>
      </c>
      <c r="U20" s="67" t="s">
        <v>2032</v>
      </c>
      <c r="V20" s="68" t="str">
        <f t="shared" ref="V20:V24" si="9">+CONCATENATE(S20," ",T20," ",U20)</f>
        <v>El Oficial de Sociohumanistica 
Militar del Centro de Estudios 
Históricos del Ejército, Verifica trimestralmente el correcto 
diligenciamiento del Formato Código:  
FO-JEMGF-CEDOC-1543 "Reseña Histórica 
de la Unidad",  en cumplimiento a la 
Directiva Permanente Nº 000209 "Lineamientos 
para la Gestión de Estudios e Investigaciones 
y Parámetros para la Aplicación de la Ciencia 
Sociales y Humanas en el Ejército Nacional". Con el fin de  verificar su correcto 
diligenciamiento y fortalecer la imagen 
institucional  ante la población civil, de 
no realizarse la actividad se debe 
reprogramar para el próximo trimestre,  
dejando como soporte documental de 
la verificación oficio remisorio de la 
reseña histórica a la Unidad.</v>
      </c>
      <c r="W20" s="47" t="str">
        <f t="shared" si="1"/>
        <v/>
      </c>
      <c r="X20" s="69"/>
      <c r="Y20" s="69"/>
      <c r="Z20" s="48" t="str">
        <f>IF(AND(X20="Preventivo",Y20="Automático"),"50%",IF(AND(X20="Preventivo",Y20="Manual"),"40%",IF(AND(X20="Detectivo",Y20="Automático"),"40%",IF(AND(X20="Detectivo",Y20="Manual"),"30%",IF(AND(X20="Correctivo",Y20="Automático"),"35%",IF(AND(X20="Correctivo",Y20="Manual"),"25%",""))))))</f>
        <v/>
      </c>
      <c r="AA20" s="69"/>
      <c r="AB20" s="69"/>
      <c r="AC20" s="69"/>
      <c r="AD20" s="49" t="str">
        <f t="shared" si="8"/>
        <v/>
      </c>
      <c r="AE20" s="224"/>
      <c r="AF20" s="48" t="str">
        <f t="shared" si="5"/>
        <v/>
      </c>
      <c r="AG20" s="224"/>
      <c r="AH20" s="50" t="str">
        <f>IFERROR(IF(AND(W18="Impacto",W19="Impacto",W20="Impacto"),(AH19-(+AH19*Z20)),IF(W20="Impacto",(P18-(+P18*Z20)),IF(W20="Probabilidad",AH19,""))),"")</f>
        <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8"/>
      <c r="N21" s="304"/>
      <c r="O21" s="310"/>
      <c r="P21" s="306"/>
      <c r="Q21" s="312"/>
      <c r="R21" s="63" t="s">
        <v>99</v>
      </c>
      <c r="S21" s="67" t="s">
        <v>1375</v>
      </c>
      <c r="T21" s="67" t="s">
        <v>1376</v>
      </c>
      <c r="U21" s="67" t="s">
        <v>1377</v>
      </c>
      <c r="V21" s="68" t="str">
        <f t="shared" si="9"/>
        <v>El Director de Centro de Estudios 
Históricos del Ejército. Verifica trimestralmente las actividades del 
informe de gestión del proceso de 
Sociohumanistica Militar, de acuerdo a la
 Directiva 000209/2020 "Lineamientos y 
parámetros para la aplicación de las 
ciencias sociales y humanas en el 
Ejército Nacional",  Con el fin de realizar el seguimiento al 
cronograma de actividades, de no realizarse 
la actividad se debe reprogramar para el 
próximo trimestre, dejando como soporte 
documental de la verificación informe.</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93</v>
      </c>
      <c r="D25" s="220" t="s">
        <v>322</v>
      </c>
      <c r="E25" s="229" t="s">
        <v>334</v>
      </c>
      <c r="F25" s="230" t="s">
        <v>1378</v>
      </c>
      <c r="G25" s="230" t="s">
        <v>1379</v>
      </c>
      <c r="H25" s="231" t="str">
        <f t="shared" ref="H25" si="11">+CONCATENATE(E25," ",F25," ",G25)</f>
        <v>Posibilidad de afectación reputacional Por  la inadecuada gestión y conservación del patrimonio cultural. Debido al desconocimiento de los lineamientos y normatividad  referentes a las manifestaciones culturales  por parte del personal integrante del Ejercito Nacional.</v>
      </c>
      <c r="I25" s="232" t="s">
        <v>324</v>
      </c>
      <c r="J25" s="218">
        <v>236</v>
      </c>
      <c r="K25" s="310" t="str">
        <f>IF(J25&lt;=0,"",IF(J25&lt;=3,"Muy Baja",IF(J25&lt;=34,"Baja",IF(J25&lt;=600,"Media",IF(J25&lt;=6000,"Alta","Muy Alta")))))</f>
        <v>Media</v>
      </c>
      <c r="L25" s="306">
        <f>IF(K25="","",IF(K25="Muy Baja",0.2,IF(K25="Baja",0.4,IF(K25="Media",0.6,IF(K25="Alta",0.8,IF(K25="Muy Alta",1,))))))</f>
        <v>0.6</v>
      </c>
      <c r="M25" s="314" t="s">
        <v>338</v>
      </c>
      <c r="N25" s="304" t="str">
        <f>IF(NOT(ISERROR(MATCH(M25,'[55]Tabla Impacto'!$B$222:$B$224,0))),'[55]Tabla Impacto'!$F$224,M25)</f>
        <v xml:space="preserve">     El riesgo afecta la imagen de la entidad con algunos usuarios de relevancia frente al logro de los objetivos</v>
      </c>
      <c r="O25" s="310" t="str">
        <f>IF(OR(N25='[55]Tabla Impacto'!$C$12,N25='[55]Tabla Impacto'!$D$12),"Leve",IF(OR(N25='[55]Tabla Impacto'!$C$13,N25='[55]Tabla Impacto'!$D$13),"Menor",IF(OR(N25='[55]Tabla Impacto'!$C$14,N25='[55]Tabla Impacto'!$D$14),"Moderado",IF(OR(N25='[55]Tabla Impacto'!$C$15,N25='[55]Tabla Impacto'!$D$15),"Mayor",IF(OR(N25='[55]Tabla Impacto'!$C$16,N25='[55]Tabla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63" t="s">
        <v>94</v>
      </c>
      <c r="S25" s="67" t="s">
        <v>1380</v>
      </c>
      <c r="T25" s="52" t="s">
        <v>1381</v>
      </c>
      <c r="U25" s="67" t="s">
        <v>1382</v>
      </c>
      <c r="V25" s="68" t="str">
        <f>+CONCATENATE(S25," ",T25," ",U25)</f>
        <v>Oficial y/o Suboficial de Instrucción y  entrenamiento de (DIV2,DIV8) y Oficial y/o Suboficial de Sociohumanistica y Cultura Militar (ESMIC- ESART- ESING-ESINF-CIDES),  coteja trimestralmente  el diligenciamiento del anexo C, Adquisición, registro y catalogación y conservación de las piezas de museos y salas de exhibición del Ejército Nacional de los informes emitidos por parte de las Unidades adscritas que tengan museos y salas de Exhibición, de acuerdo a  la Directiva Permanente No. 118  de 2021 "Lineamientos  para la Gestión de la Cultura Militar del Ejercito Nacional",   con la finalidad de
identificar el estado actual del patrimonio cultural, la conservación y la salvaguarda  de los Museos,   en caso de  NO cumplirse, se reprograma las misma, dejando como soporte del la cotejacion un informe.</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0.36</v>
      </c>
      <c r="AE25" s="224" t="str">
        <f>IFERROR(LOOKUP(LOOKUP(2,1/(AD25:AD31&lt;&gt;""),AD25:AD31),'[55]Opciones Tratamiento'!$I$2:$I$6,'[55]Opciones Tratamiento'!$J$2:$J$6),"")</f>
        <v>Muy Baja</v>
      </c>
      <c r="AF25" s="48">
        <f>+AD25</f>
        <v>0.36</v>
      </c>
      <c r="AG25" s="224" t="str">
        <f>IFERROR(LOOKUP(LOOKUP(2,1/(AH25:AH31&lt;&gt;""),AH25:AH31),'[55]Opciones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c r="AK25" s="7"/>
      <c r="AL25" s="63" t="s">
        <v>177</v>
      </c>
      <c r="AM25" s="67" t="s">
        <v>1383</v>
      </c>
      <c r="AN25" s="52" t="s">
        <v>1384</v>
      </c>
      <c r="AO25" s="219" t="s">
        <v>59</v>
      </c>
      <c r="AP25" s="332"/>
      <c r="AQ25" s="337" t="s">
        <v>152</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t="s">
        <v>96</v>
      </c>
      <c r="S26" s="52" t="s">
        <v>1385</v>
      </c>
      <c r="T26" s="52" t="s">
        <v>1386</v>
      </c>
      <c r="U26" s="52" t="s">
        <v>1387</v>
      </c>
      <c r="V26" s="68" t="str">
        <f>+CONCATENATE(S26," ",T26," ",U26)</f>
        <v>Oficial y/o Suboficial de Sociohumanistica y Cultura Militar o quien haga sus veces
 (ESMIC-EMSUB-ESACE-ESICI-ESING-ESLOG-ESAVE-ESCOM-ESART),  coteja trimestralmente los informes de los registros de material bibliográfico catalogado y descartado en las bibliotecas adscritas a la Fuerza FO-JEMGF-CEDOC-1541 "Colecciones Bibliográficas, de acuerdo a la Directiva Permanente No. 118  de 2021 "Lineamientos  para la Gestión de la cultura militar del Ejercito Nacional",   con la finalidad de identificar el estado actual  de la  conservación y la salvaguarda las bibliotecas del Ejercito Nacional,    en caso de  NO cumplirse, se reprograma las misma, dejando como soporte del cotejo un informe.</v>
      </c>
      <c r="W26" s="47" t="str">
        <f t="shared" si="1"/>
        <v/>
      </c>
      <c r="X26" s="69"/>
      <c r="Y26" s="69"/>
      <c r="Z26" s="48" t="str">
        <f t="shared" ref="Z26" si="12">IF(AND(X26="Preventivo",Y26="Automático"),"50%",IF(AND(X26="Preventivo",Y26="Manual"),"40%",IF(AND(X26="Detectivo",Y26="Automático"),"40%",IF(AND(X26="Detectivo",Y26="Manual"),"30%",IF(AND(X26="Correctivo",Y26="Automático"),"35%",IF(AND(X26="Correctivo",Y26="Manual"),"25%",""))))))</f>
        <v/>
      </c>
      <c r="AA26" s="69"/>
      <c r="AB26" s="69"/>
      <c r="AC26" s="69"/>
      <c r="AD26" s="49" t="str">
        <f t="shared" ref="AD26:AD31" si="13">IFERROR(IF(AND(W25="Probabilidad",W26="Probabilidad"),(AF25-(+AF25*Z26)),IF(W26="Probabilidad",(L25-(+L25*Z26)),IF(W26="Impacto",AF25,""))),"")</f>
        <v/>
      </c>
      <c r="AE26" s="224"/>
      <c r="AF26" s="48" t="str">
        <f t="shared" ref="AF26" si="14">+AD26</f>
        <v/>
      </c>
      <c r="AG26" s="224"/>
      <c r="AH26" s="50" t="str">
        <f>IFERROR(IF(AND(W25="Impacto",W26="Impacto"),(AH25-(+AH25*Z26)),IF(W26="Impacto",(P25-(+P25*Z26)),IF(W26="Probabilidad",AH25,""))),"")</f>
        <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t="s">
        <v>98</v>
      </c>
      <c r="S27" s="52" t="s">
        <v>1388</v>
      </c>
      <c r="T27" s="52" t="s">
        <v>1389</v>
      </c>
      <c r="U27" s="52" t="s">
        <v>1390</v>
      </c>
      <c r="V27" s="68" t="str">
        <f t="shared" ref="V27:V31" si="15">+CONCATENATE(S27," ",T27," ",U27)</f>
        <v>Oficial y/o Suboficial de Instrucción y  entrenamiento (DIV05/DIV02/DIV06/  DIV08/DIV03/DIV01 /DIV07/DIV04) y Oficial y/o Suboficial de Sociohumanistica y Cultura Militar o quien haga sus veces (CEHEJ (ESMIC/ EMSUB),   coteja mensualmente la revisión del diligenciamiento del Anexo D, que corresponde al informe de actividades de las orquestas y bandas sinfónicas del Ejército Nacional , de acuerdo a la Directiva Permanente No. 118  de 2021 "Lineamientos  para la Gestión de la cultura militar del Ejercito Nacional", con la finalidad de identificar el estado actual del la bandas  Militares y Sinfónica.
  en caso de  NO cumplirse, se reprograma las misma, dejando como soporte del cotejan un informe.</v>
      </c>
      <c r="W27" s="47" t="str">
        <f t="shared" si="1"/>
        <v/>
      </c>
      <c r="X27" s="69"/>
      <c r="Y27" s="69"/>
      <c r="Z27" s="48" t="str">
        <f>IF(AND(X27="Preventivo",Y27="Automático"),"50%",IF(AND(X27="Preventivo",Y27="Manual"),"40%",IF(AND(X27="Detectivo",Y27="Automático"),"40%",IF(AND(X27="Detectivo",Y27="Manual"),"30%",IF(AND(X27="Correctivo",Y27="Automático"),"35%",IF(AND(X27="Correctivo",Y27="Manual"),"25%",""))))))</f>
        <v/>
      </c>
      <c r="AA27" s="69"/>
      <c r="AB27" s="69"/>
      <c r="AC27" s="69"/>
      <c r="AD27" s="49" t="str">
        <f t="shared" si="13"/>
        <v/>
      </c>
      <c r="AE27" s="224"/>
      <c r="AF27" s="48" t="str">
        <f>+AD27</f>
        <v/>
      </c>
      <c r="AG27" s="224"/>
      <c r="AH27" s="50" t="str">
        <f>IFERROR(IF(AND(W25="Impacto",W26="Impacto",W27="Impacto"),(AH26-(+AH26*Z27)),IF(W27="Impacto",(P25-(+P25*Z27)),IF(W27="Probabilidad",AH26,""))),"")</f>
        <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t="s">
        <v>99</v>
      </c>
      <c r="S28" s="52" t="s">
        <v>290</v>
      </c>
      <c r="T28" s="52" t="s">
        <v>2033</v>
      </c>
      <c r="U28" s="52" t="s">
        <v>1391</v>
      </c>
      <c r="V28" s="68" t="str">
        <f t="shared" si="15"/>
        <v>El Director del Centro de Estudios Históricos del Ejercito (CEHEJ),   verifica trimestralmente  el cumplimiento de las actividades de difusión y capacitaciones establecidas en el plan de trabajo de Sociohumanistica y Cultura Militar, de acuerdo a la Directiva Permanente No. 118  de 2021 "Lineamientos  para la Gestión de la cultura militar del Ejercito Nacional",  con la finalidad de identificar las estrategias de difusión y capacitación del proceso,  en caso de  NO cumplirse, se reprograma las misma, dejando como soporte de la verificación un informe.</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3"/>
        <v/>
      </c>
      <c r="AE28" s="224"/>
      <c r="AF28" s="48" t="str">
        <f t="shared" ref="AF28" si="17">+AD28</f>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t="s">
        <v>131</v>
      </c>
      <c r="S29" s="52" t="s">
        <v>1392</v>
      </c>
      <c r="T29" s="52" t="s">
        <v>1393</v>
      </c>
      <c r="U29" s="52" t="s">
        <v>1394</v>
      </c>
      <c r="V29" s="68" t="str">
        <f t="shared" si="15"/>
        <v>El Director del Centro de Estudios Históricos del Ejercito (CEHEJ),  verifica trimestralmente  el cumplimiento de los criterios establecidos para la elaboración de los formatos relacionados con la gestión de la cultura militar, permitiendo asegurar que los registros y reportes reflejen de manera fidedigna las actividades realizadas, de acuerdo a la Directiva Permanente No. 118  de 2021 "Lineamientos  para la Gestión de la cultura militar del Ejercito Nacional",  con la finalidad de identificar el estado actual del patrimonio cultural de las bibliotecas, la música militar , los museo del Ejercito Nacional,  en caso de  NO cumplirse, se reprograma las misma, dejando como soporte de la verificación  un informe y/o acta de reunión.</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IF(NOT(ISERROR(MATCH(M32,'[55]Tabla Impacto'!$B$222:$B$224,0))),'[55]Tabla Impacto'!$F$224,M32)</f>
        <v>0</v>
      </c>
      <c r="O32" s="310" t="str">
        <f>IF(OR(N32='[55]Tabla Impacto'!$C$12,N32='[55]Tabla Impacto'!$D$12),"Leve",IF(OR(N32='[55]Tabla Impacto'!$C$13,N32='[55]Tabla Impacto'!$D$13),"Menor",IF(OR(N32='[55]Tabla Impacto'!$C$14,N32='[55]Tabla Impacto'!$D$14),"Moderado",IF(OR(N32='[55]Tabla Impacto'!$C$15,N32='[55]Tabla Impacto'!$D$15),"Mayor",IF(OR(N32='[55]Tabla Impacto'!$C$16,N32='[55]Tabla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
      </c>
      <c r="X32" s="69"/>
      <c r="Y32" s="69"/>
      <c r="Z32" s="48" t="str">
        <f>IF(AND(X32="Preventivo",Y32="Automático"),"50%",IF(AND(X32="Preventivo",Y32="Manual"),"40%",IF(AND(X32="Detectivo",Y32="Automático"),"40%",IF(AND(X32="Detectivo",Y32="Manual"),"30%",IF(AND(X32="Correctivo",Y32="Automático"),"35%",IF(AND(X32="Correctivo",Y32="Manual"),"25%",""))))))</f>
        <v/>
      </c>
      <c r="AA32" s="69"/>
      <c r="AB32" s="69"/>
      <c r="AC32" s="69"/>
      <c r="AD32" s="49" t="str">
        <f>IFERROR(IF(W32="Probabilidad",(L32-(+L32*Z32)),IF(W32="Impacto",L32,"")),"")</f>
        <v/>
      </c>
      <c r="AE32" s="224" t="str">
        <f>IFERROR(LOOKUP(LOOKUP(2,1/(AD32:AD38&lt;&gt;""),AD32:AD38),'[55]Opciones Tratamiento'!$I$2:$I$6,'[55]Opciones Tratamiento'!$J$2:$J$6),"")</f>
        <v/>
      </c>
      <c r="AF32" s="48" t="str">
        <f>+AD32</f>
        <v/>
      </c>
      <c r="AG32" s="224" t="str">
        <f>IFERROR(LOOKUP(LOOKUP(2,1/(AH32:AH38&lt;&gt;""),AH32:AH38),'[55]Opciones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+CONCATENATE(S33," ",T33," ",U33)</f>
        <v xml:space="preserve">  </v>
      </c>
      <c r="W33" s="47" t="str">
        <f t="shared" si="1"/>
        <v/>
      </c>
      <c r="X33" s="69"/>
      <c r="Y33" s="69"/>
      <c r="Z33" s="48" t="str">
        <f t="shared" ref="Z33" si="19">IF(AND(X33="Preventivo",Y33="Automático"),"50%",IF(AND(X33="Preventivo",Y33="Manual"),"40%",IF(AND(X33="Detectivo",Y33="Automático"),"40%",IF(AND(X33="Detectivo",Y33="Manual"),"30%",IF(AND(X33="Correctivo",Y33="Automático"),"35%",IF(AND(X33="Correctivo",Y33="Manual"),"25%",""))))))</f>
        <v/>
      </c>
      <c r="AA33" s="69"/>
      <c r="AB33" s="69"/>
      <c r="AC33" s="69"/>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ref="V34:V38" si="22">+CONCATENATE(S34," ",T34," ",U34)</f>
        <v xml:space="preserve">  </v>
      </c>
      <c r="W34" s="47" t="str">
        <f t="shared" si="1"/>
        <v/>
      </c>
      <c r="X34" s="69"/>
      <c r="Y34" s="69"/>
      <c r="Z34" s="48" t="str">
        <f>IF(AND(X34="Preventivo",Y34="Automático"),"50%",IF(AND(X34="Preventivo",Y34="Manual"),"40%",IF(AND(X34="Detectivo",Y34="Automático"),"40%",IF(AND(X34="Detectivo",Y34="Manual"),"30%",IF(AND(X34="Correctivo",Y34="Automático"),"35%",IF(AND(X34="Correctivo",Y34="Manual"),"25%",""))))))</f>
        <v/>
      </c>
      <c r="AA34" s="69"/>
      <c r="AB34" s="69"/>
      <c r="AC34" s="69"/>
      <c r="AD34" s="49" t="str">
        <f t="shared" si="20"/>
        <v/>
      </c>
      <c r="AE34" s="224"/>
      <c r="AF34" s="48" t="str">
        <f>+AD34</f>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IF(NOT(ISERROR(MATCH(M39,'[55]Tabla Impacto'!$B$222:$B$224,0))),'[55]Tabla Impacto'!$F$224,M39)</f>
        <v>0</v>
      </c>
      <c r="O39" s="310" t="str">
        <f>IF(OR(N39='[55]Tabla Impacto'!$C$12,N39='[55]Tabla Impacto'!$D$12),"Leve",IF(OR(N39='[55]Tabla Impacto'!$C$13,N39='[55]Tabla Impacto'!$D$13),"Menor",IF(OR(N39='[55]Tabla Impacto'!$C$14,N39='[55]Tabla Impacto'!$D$14),"Moderado",IF(OR(N39='[55]Tabla Impacto'!$C$15,N39='[55]Tabla Impacto'!$D$15),"Mayor",IF(OR(N39='[55]Tabla Impacto'!$C$16,N39='[55]Tabla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IFERROR(LOOKUP(LOOKUP(2,1/(AD39:AD45&lt;&gt;""),AD39:AD45),'[55]Opciones Tratamiento'!$I$2:$I$6,'[55]Opciones Tratamiento'!$J$2:$J$6),"")</f>
        <v/>
      </c>
      <c r="AF39" s="48" t="str">
        <f>+AD39</f>
        <v/>
      </c>
      <c r="AG39" s="224" t="str">
        <f>IFERROR(LOOKUP(LOOKUP(2,1/(AH39:AH45&lt;&gt;""),AH39:AH45),'[55]Opciones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IF(NOT(ISERROR(MATCH(M46,'[55]Tabla Impacto'!$B$222:$B$224,0))),'[55]Tabla Impacto'!$F$224,M46)</f>
        <v>0</v>
      </c>
      <c r="O46" s="310" t="str">
        <f>IF(OR(N46='[55]Tabla Impacto'!$C$12,N46='[55]Tabla Impacto'!$D$12),"Leve",IF(OR(N46='[55]Tabla Impacto'!$C$13,N46='[55]Tabla Impacto'!$D$13),"Menor",IF(OR(N46='[55]Tabla Impacto'!$C$14,N46='[55]Tabla Impacto'!$D$14),"Moderado",IF(OR(N46='[55]Tabla Impacto'!$C$15,N46='[55]Tabla Impacto'!$D$15),"Mayor",IF(OR(N46='[55]Tabla Impacto'!$C$16,N46='[55]Tabla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IFERROR(LOOKUP(LOOKUP(2,1/(AD46:AD52&lt;&gt;""),AD46:AD52),'[55]Opciones Tratamiento'!$I$2:$I$6,'[55]Opciones Tratamiento'!$J$2:$J$6),"")</f>
        <v/>
      </c>
      <c r="AF46" s="48" t="str">
        <f>+AD46</f>
        <v/>
      </c>
      <c r="AG46" s="224" t="str">
        <f>IFERROR(LOOKUP(LOOKUP(2,1/(AH46:AH52&lt;&gt;""),AH46:AH52),'[55]Opciones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IF(NOT(ISERROR(MATCH(M53,'[55]Tabla Impacto'!$B$222:$B$224,0))),'[55]Tabla Impacto'!$F$224,M53)</f>
        <v>0</v>
      </c>
      <c r="O53" s="310" t="str">
        <f>IF(OR(N53='[55]Tabla Impacto'!$C$12,N53='[55]Tabla Impacto'!$D$12),"Leve",IF(OR(N53='[55]Tabla Impacto'!$C$13,N53='[55]Tabla Impacto'!$D$13),"Menor",IF(OR(N53='[55]Tabla Impacto'!$C$14,N53='[55]Tabla Impacto'!$D$14),"Moderado",IF(OR(N53='[55]Tabla Impacto'!$C$15,N53='[55]Tabla Impacto'!$D$15),"Mayor",IF(OR(N53='[55]Tabla Impacto'!$C$16,N53='[55]Tabla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IFERROR(LOOKUP(LOOKUP(2,1/(AD53:AD59&lt;&gt;""),AD53:AD59),'[55]Opciones Tratamiento'!$I$2:$I$6,'[55]Opciones Tratamiento'!$J$2:$J$6),"")</f>
        <v/>
      </c>
      <c r="AF53" s="48" t="str">
        <f>+AD53</f>
        <v/>
      </c>
      <c r="AG53" s="224" t="str">
        <f>IFERROR(LOOKUP(LOOKUP(2,1/(AH53:AH59&lt;&gt;""),AH53:AH59),'[55]Opciones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IF(NOT(ISERROR(MATCH(M60,'[55]Tabla Impacto'!$B$222:$B$224,0))),'[55]Tabla Impacto'!$F$224,M60)</f>
        <v>0</v>
      </c>
      <c r="O60" s="310" t="str">
        <f>IF(OR(N60='[55]Tabla Impacto'!$C$12,N60='[55]Tabla Impacto'!$D$12),"Leve",IF(OR(N60='[55]Tabla Impacto'!$C$13,N60='[55]Tabla Impacto'!$D$13),"Menor",IF(OR(N60='[55]Tabla Impacto'!$C$14,N60='[55]Tabla Impacto'!$D$14),"Moderado",IF(OR(N60='[55]Tabla Impacto'!$C$15,N60='[55]Tabla Impacto'!$D$15),"Mayor",IF(OR(N60='[55]Tabla Impacto'!$C$16,N60='[55]Tabla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IFERROR(LOOKUP(LOOKUP(2,1/(AD60:AD66&lt;&gt;""),AD60:AD66),'[55]Opciones Tratamiento'!$I$2:$I$6,'[55]Opciones Tratamiento'!$J$2:$J$6),"")</f>
        <v/>
      </c>
      <c r="AF60" s="48" t="str">
        <f>+AD60</f>
        <v/>
      </c>
      <c r="AG60" s="224" t="str">
        <f>IFERROR(LOOKUP(LOOKUP(2,1/(AH60:AH66&lt;&gt;""),AH60:AH66),'[55]Opciones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IF(NOT(ISERROR(MATCH(M67,'[55]Tabla Impacto'!$B$222:$B$224,0))),'[55]Tabla Impacto'!$F$224,M67)</f>
        <v>0</v>
      </c>
      <c r="O67" s="310" t="str">
        <f>IF(OR(N67='[55]Tabla Impacto'!$C$12,N67='[55]Tabla Impacto'!$D$12),"Leve",IF(OR(N67='[55]Tabla Impacto'!$C$13,N67='[55]Tabla Impacto'!$D$13),"Menor",IF(OR(N67='[55]Tabla Impacto'!$C$14,N67='[55]Tabla Impacto'!$D$14),"Moderado",IF(OR(N67='[55]Tabla Impacto'!$C$15,N67='[55]Tabla Impacto'!$D$15),"Mayor",IF(OR(N67='[55]Tabla Impacto'!$C$16,N67='[55]Tabla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IFERROR(LOOKUP(LOOKUP(2,1/(AD67:AD73&lt;&gt;""),AD67:AD73),'[55]Opciones Tratamiento'!$I$2:$I$6,'[55]Opciones Tratamiento'!$J$2:$J$6),"")</f>
        <v/>
      </c>
      <c r="AF67" s="48" t="str">
        <f>+AD67</f>
        <v/>
      </c>
      <c r="AG67" s="224" t="str">
        <f>IFERROR(LOOKUP(LOOKUP(2,1/(AH67:AH73&lt;&gt;""),AH67:AH73),'[55]Opciones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IF(NOT(ISERROR(MATCH(M74,'[55]Tabla Impacto'!$B$222:$B$224,0))),'[55]Tabla Impacto'!$F$224,M74)</f>
        <v>0</v>
      </c>
      <c r="O74" s="310" t="str">
        <f>IF(OR(N74='[55]Tabla Impacto'!$C$12,N74='[55]Tabla Impacto'!$D$12),"Leve",IF(OR(N74='[55]Tabla Impacto'!$C$13,N74='[55]Tabla Impacto'!$D$13),"Menor",IF(OR(N74='[55]Tabla Impacto'!$C$14,N74='[55]Tabla Impacto'!$D$14),"Moderado",IF(OR(N74='[55]Tabla Impacto'!$C$15,N74='[55]Tabla Impacto'!$D$15),"Mayor",IF(OR(N74='[55]Tabla Impacto'!$C$16,N74='[55]Tabla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IFERROR(LOOKUP(LOOKUP(2,1/(AD74:AD80&lt;&gt;""),AD74:AD80),'[55]Opciones Tratamiento'!$I$2:$I$6,'[55]Opciones Tratamiento'!$J$2:$J$6),"")</f>
        <v/>
      </c>
      <c r="AF74" s="48" t="str">
        <f>+AD74</f>
        <v/>
      </c>
      <c r="AG74" s="224" t="str">
        <f>IFERROR(LOOKUP(LOOKUP(2,1/(AH74:AH80&lt;&gt;""),AH74:AH80),'[55]Opciones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IF(NOT(ISERROR(MATCH(M81,'[55]Tabla Impacto'!$B$222:$B$224,0))),'[55]Tabla Impacto'!$F$224,M81)</f>
        <v>0</v>
      </c>
      <c r="O81" s="310" t="str">
        <f>IF(OR(N81='[55]Tabla Impacto'!$C$12,N81='[55]Tabla Impacto'!$D$12),"Leve",IF(OR(N81='[55]Tabla Impacto'!$C$13,N81='[55]Tabla Impacto'!$D$13),"Menor",IF(OR(N81='[55]Tabla Impacto'!$C$14,N81='[55]Tabla Impacto'!$D$14),"Moderado",IF(OR(N81='[55]Tabla Impacto'!$C$15,N81='[55]Tabla Impacto'!$D$15),"Mayor",IF(OR(N81='[55]Tabla Impacto'!$C$16,N81='[55]Tabla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IFERROR(LOOKUP(LOOKUP(2,1/(AD81:AD87&lt;&gt;""),AD81:AD87),'[55]Opciones Tratamiento'!$I$2:$I$6,'[55]Opciones Tratamiento'!$J$2:$J$6),"")</f>
        <v/>
      </c>
      <c r="AF81" s="48" t="str">
        <f>+AD81</f>
        <v/>
      </c>
      <c r="AG81" s="224" t="str">
        <f>IFERROR(LOOKUP(LOOKUP(2,1/(AH81:AH87&lt;&gt;""),AH81:AH87),'[55]Opciones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IF(NOT(ISERROR(MATCH(M88,'[55]Tabla Impacto'!$B$222:$B$224,0))),'[55]Tabla Impacto'!$F$224,M88)</f>
        <v>0</v>
      </c>
      <c r="O88" s="310" t="str">
        <f>IF(OR(N88='[55]Tabla Impacto'!$C$12,N88='[55]Tabla Impacto'!$D$12),"Leve",IF(OR(N88='[55]Tabla Impacto'!$C$13,N88='[55]Tabla Impacto'!$D$13),"Menor",IF(OR(N88='[55]Tabla Impacto'!$C$14,N88='[55]Tabla Impacto'!$D$14),"Moderado",IF(OR(N88='[55]Tabla Impacto'!$C$15,N88='[55]Tabla Impacto'!$D$15),"Mayor",IF(OR(N88='[55]Tabla Impacto'!$C$16,N88='[55]Tabla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IFERROR(LOOKUP(LOOKUP(2,1/(AD88:AD94&lt;&gt;""),AD88:AD94),'[55]Opciones Tratamiento'!$I$2:$I$6,'[55]Opciones Tratamiento'!$J$2:$J$6),"")</f>
        <v/>
      </c>
      <c r="AF88" s="48" t="str">
        <f>+AD88</f>
        <v/>
      </c>
      <c r="AG88" s="224" t="str">
        <f>IFERROR(LOOKUP(LOOKUP(2,1/(AH88:AH94&lt;&gt;""),AH88:AH94),'[55]Opciones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wFXT5njblXfbtKRX+0kKFxq3gG4eXJxwKuZDiYdHoSxJGdxU6ToNGWp+m60cFJY/04z1gjVrU/JBUkrzzzK6uQ==" saltValue="hQkFNc8+BQz9TOWZet8HPg=="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K11">
    <cfRule type="cellIs" dxfId="347" priority="339" operator="equal">
      <formula>"Muy Alta"</formula>
    </cfRule>
    <cfRule type="cellIs" dxfId="346" priority="340" operator="equal">
      <formula>"Alta"</formula>
    </cfRule>
    <cfRule type="cellIs" dxfId="345" priority="341" operator="equal">
      <formula>"Media"</formula>
    </cfRule>
    <cfRule type="cellIs" dxfId="344" priority="342" operator="equal">
      <formula>"Baja"</formula>
    </cfRule>
    <cfRule type="cellIs" dxfId="343" priority="343" operator="equal">
      <formula>"Muy Baja"</formula>
    </cfRule>
  </conditionalFormatting>
  <conditionalFormatting sqref="K18">
    <cfRule type="cellIs" dxfId="342" priority="310" operator="equal">
      <formula>"Muy Alta"</formula>
    </cfRule>
    <cfRule type="cellIs" dxfId="341" priority="311" operator="equal">
      <formula>"Alta"</formula>
    </cfRule>
    <cfRule type="cellIs" dxfId="340" priority="312" operator="equal">
      <formula>"Media"</formula>
    </cfRule>
    <cfRule type="cellIs" dxfId="339" priority="313" operator="equal">
      <formula>"Baja"</formula>
    </cfRule>
    <cfRule type="cellIs" dxfId="338" priority="314" operator="equal">
      <formula>"Muy Baja"</formula>
    </cfRule>
  </conditionalFormatting>
  <conditionalFormatting sqref="K25">
    <cfRule type="cellIs" dxfId="337" priority="281" operator="equal">
      <formula>"Muy Alta"</formula>
    </cfRule>
    <cfRule type="cellIs" dxfId="336" priority="282" operator="equal">
      <formula>"Alta"</formula>
    </cfRule>
    <cfRule type="cellIs" dxfId="335" priority="283" operator="equal">
      <formula>"Media"</formula>
    </cfRule>
    <cfRule type="cellIs" dxfId="334" priority="284" operator="equal">
      <formula>"Baja"</formula>
    </cfRule>
    <cfRule type="cellIs" dxfId="333" priority="285" operator="equal">
      <formula>"Muy Baja"</formula>
    </cfRule>
  </conditionalFormatting>
  <conditionalFormatting sqref="K32">
    <cfRule type="cellIs" dxfId="332" priority="252" operator="equal">
      <formula>"Muy Alta"</formula>
    </cfRule>
    <cfRule type="cellIs" dxfId="331" priority="253" operator="equal">
      <formula>"Alta"</formula>
    </cfRule>
    <cfRule type="cellIs" dxfId="330" priority="254" operator="equal">
      <formula>"Media"</formula>
    </cfRule>
    <cfRule type="cellIs" dxfId="329" priority="255" operator="equal">
      <formula>"Baja"</formula>
    </cfRule>
    <cfRule type="cellIs" dxfId="328" priority="256" operator="equal">
      <formula>"Muy Baja"</formula>
    </cfRule>
  </conditionalFormatting>
  <conditionalFormatting sqref="K39">
    <cfRule type="cellIs" dxfId="327" priority="223" operator="equal">
      <formula>"Muy Alta"</formula>
    </cfRule>
    <cfRule type="cellIs" dxfId="326" priority="224" operator="equal">
      <formula>"Alta"</formula>
    </cfRule>
    <cfRule type="cellIs" dxfId="325" priority="225" operator="equal">
      <formula>"Media"</formula>
    </cfRule>
    <cfRule type="cellIs" dxfId="324" priority="226" operator="equal">
      <formula>"Baja"</formula>
    </cfRule>
    <cfRule type="cellIs" dxfId="323" priority="227" operator="equal">
      <formula>"Muy Baja"</formula>
    </cfRule>
  </conditionalFormatting>
  <conditionalFormatting sqref="K46">
    <cfRule type="cellIs" dxfId="322" priority="194" operator="equal">
      <formula>"Muy Alta"</formula>
    </cfRule>
    <cfRule type="cellIs" dxfId="321" priority="195" operator="equal">
      <formula>"Alta"</formula>
    </cfRule>
    <cfRule type="cellIs" dxfId="320" priority="196" operator="equal">
      <formula>"Media"</formula>
    </cfRule>
    <cfRule type="cellIs" dxfId="319" priority="197" operator="equal">
      <formula>"Baja"</formula>
    </cfRule>
    <cfRule type="cellIs" dxfId="318" priority="198" operator="equal">
      <formula>"Muy Baja"</formula>
    </cfRule>
  </conditionalFormatting>
  <conditionalFormatting sqref="K53">
    <cfRule type="cellIs" dxfId="317" priority="165" operator="equal">
      <formula>"Muy Alta"</formula>
    </cfRule>
    <cfRule type="cellIs" dxfId="316" priority="166" operator="equal">
      <formula>"Alta"</formula>
    </cfRule>
    <cfRule type="cellIs" dxfId="315" priority="167" operator="equal">
      <formula>"Media"</formula>
    </cfRule>
    <cfRule type="cellIs" dxfId="314" priority="168" operator="equal">
      <formula>"Baja"</formula>
    </cfRule>
    <cfRule type="cellIs" dxfId="313" priority="169" operator="equal">
      <formula>"Muy Baja"</formula>
    </cfRule>
  </conditionalFormatting>
  <conditionalFormatting sqref="K60">
    <cfRule type="cellIs" dxfId="312" priority="136" operator="equal">
      <formula>"Muy Alta"</formula>
    </cfRule>
    <cfRule type="cellIs" dxfId="311" priority="137" operator="equal">
      <formula>"Alta"</formula>
    </cfRule>
    <cfRule type="cellIs" dxfId="310" priority="138" operator="equal">
      <formula>"Media"</formula>
    </cfRule>
    <cfRule type="cellIs" dxfId="309" priority="139" operator="equal">
      <formula>"Baja"</formula>
    </cfRule>
    <cfRule type="cellIs" dxfId="308" priority="140" operator="equal">
      <formula>"Muy Baja"</formula>
    </cfRule>
  </conditionalFormatting>
  <conditionalFormatting sqref="K67">
    <cfRule type="cellIs" dxfId="307" priority="107" operator="equal">
      <formula>"Muy Alta"</formula>
    </cfRule>
    <cfRule type="cellIs" dxfId="306" priority="108" operator="equal">
      <formula>"Alta"</formula>
    </cfRule>
    <cfRule type="cellIs" dxfId="305" priority="109" operator="equal">
      <formula>"Media"</formula>
    </cfRule>
    <cfRule type="cellIs" dxfId="304" priority="110" operator="equal">
      <formula>"Baja"</formula>
    </cfRule>
    <cfRule type="cellIs" dxfId="303" priority="111" operator="equal">
      <formula>"Muy Baja"</formula>
    </cfRule>
  </conditionalFormatting>
  <conditionalFormatting sqref="K74">
    <cfRule type="cellIs" dxfId="302" priority="78" operator="equal">
      <formula>"Muy Alta"</formula>
    </cfRule>
    <cfRule type="cellIs" dxfId="301" priority="79" operator="equal">
      <formula>"Alta"</formula>
    </cfRule>
    <cfRule type="cellIs" dxfId="300" priority="80" operator="equal">
      <formula>"Media"</formula>
    </cfRule>
    <cfRule type="cellIs" dxfId="299" priority="81" operator="equal">
      <formula>"Baja"</formula>
    </cfRule>
    <cfRule type="cellIs" dxfId="298" priority="82" operator="equal">
      <formula>"Muy Baja"</formula>
    </cfRule>
  </conditionalFormatting>
  <conditionalFormatting sqref="K81">
    <cfRule type="cellIs" dxfId="297" priority="49" operator="equal">
      <formula>"Muy Alta"</formula>
    </cfRule>
    <cfRule type="cellIs" dxfId="296" priority="50" operator="equal">
      <formula>"Alta"</formula>
    </cfRule>
    <cfRule type="cellIs" dxfId="295" priority="51" operator="equal">
      <formula>"Media"</formula>
    </cfRule>
    <cfRule type="cellIs" dxfId="294" priority="52" operator="equal">
      <formula>"Baja"</formula>
    </cfRule>
    <cfRule type="cellIs" dxfId="293" priority="53" operator="equal">
      <formula>"Muy Baja"</formula>
    </cfRule>
  </conditionalFormatting>
  <conditionalFormatting sqref="K88">
    <cfRule type="cellIs" dxfId="292" priority="29" operator="equal">
      <formula>"Muy Alta"</formula>
    </cfRule>
    <cfRule type="cellIs" dxfId="291" priority="30" operator="equal">
      <formula>"Alta"</formula>
    </cfRule>
    <cfRule type="cellIs" dxfId="290" priority="31" operator="equal">
      <formula>"Media"</formula>
    </cfRule>
    <cfRule type="cellIs" dxfId="289" priority="32" operator="equal">
      <formula>"Baja"</formula>
    </cfRule>
    <cfRule type="cellIs" dxfId="288" priority="33" operator="equal">
      <formula>"Muy Baja"</formula>
    </cfRule>
  </conditionalFormatting>
  <conditionalFormatting sqref="N11">
    <cfRule type="containsText" dxfId="287" priority="320" operator="containsText" text="❌">
      <formula>NOT(ISERROR(SEARCH("❌",N11)))</formula>
    </cfRule>
  </conditionalFormatting>
  <conditionalFormatting sqref="N18">
    <cfRule type="containsText" dxfId="286" priority="291" operator="containsText" text="❌">
      <formula>NOT(ISERROR(SEARCH("❌",N18)))</formula>
    </cfRule>
  </conditionalFormatting>
  <conditionalFormatting sqref="N25">
    <cfRule type="containsText" dxfId="285" priority="262" operator="containsText" text="❌">
      <formula>NOT(ISERROR(SEARCH("❌",N25)))</formula>
    </cfRule>
  </conditionalFormatting>
  <conditionalFormatting sqref="N32">
    <cfRule type="containsText" dxfId="284" priority="233" operator="containsText" text="❌">
      <formula>NOT(ISERROR(SEARCH("❌",N32)))</formula>
    </cfRule>
  </conditionalFormatting>
  <conditionalFormatting sqref="N39">
    <cfRule type="containsText" dxfId="283" priority="204" operator="containsText" text="❌">
      <formula>NOT(ISERROR(SEARCH("❌",N39)))</formula>
    </cfRule>
  </conditionalFormatting>
  <conditionalFormatting sqref="N46">
    <cfRule type="containsText" dxfId="282" priority="175" operator="containsText" text="❌">
      <formula>NOT(ISERROR(SEARCH("❌",N46)))</formula>
    </cfRule>
  </conditionalFormatting>
  <conditionalFormatting sqref="N53">
    <cfRule type="containsText" dxfId="281" priority="146" operator="containsText" text="❌">
      <formula>NOT(ISERROR(SEARCH("❌",N53)))</formula>
    </cfRule>
  </conditionalFormatting>
  <conditionalFormatting sqref="N60">
    <cfRule type="containsText" dxfId="280" priority="117" operator="containsText" text="❌">
      <formula>NOT(ISERROR(SEARCH("❌",N60)))</formula>
    </cfRule>
  </conditionalFormatting>
  <conditionalFormatting sqref="N67">
    <cfRule type="containsText" dxfId="279" priority="88" operator="containsText" text="❌">
      <formula>NOT(ISERROR(SEARCH("❌",N67)))</formula>
    </cfRule>
  </conditionalFormatting>
  <conditionalFormatting sqref="N74">
    <cfRule type="containsText" dxfId="278" priority="59" operator="containsText" text="❌">
      <formula>NOT(ISERROR(SEARCH("❌",N74)))</formula>
    </cfRule>
  </conditionalFormatting>
  <conditionalFormatting sqref="N81">
    <cfRule type="containsText" dxfId="277" priority="39" operator="containsText" text="❌">
      <formula>NOT(ISERROR(SEARCH("❌",N81)))</formula>
    </cfRule>
  </conditionalFormatting>
  <conditionalFormatting sqref="N88">
    <cfRule type="containsText" dxfId="276" priority="19" operator="containsText" text="❌">
      <formula>NOT(ISERROR(SEARCH("❌",N88)))</formula>
    </cfRule>
  </conditionalFormatting>
  <conditionalFormatting sqref="O11">
    <cfRule type="cellIs" dxfId="275" priority="344" operator="equal">
      <formula>"Catastrófico"</formula>
    </cfRule>
    <cfRule type="cellIs" dxfId="274" priority="345" operator="equal">
      <formula>"Mayor"</formula>
    </cfRule>
    <cfRule type="cellIs" dxfId="273" priority="346" operator="equal">
      <formula>"Moderado"</formula>
    </cfRule>
    <cfRule type="cellIs" dxfId="272" priority="347" operator="equal">
      <formula>"Menor"</formula>
    </cfRule>
    <cfRule type="cellIs" dxfId="271" priority="348" operator="equal">
      <formula>"Leve"</formula>
    </cfRule>
  </conditionalFormatting>
  <conditionalFormatting sqref="O18">
    <cfRule type="cellIs" dxfId="270" priority="315" operator="equal">
      <formula>"Catastrófico"</formula>
    </cfRule>
    <cfRule type="cellIs" dxfId="269" priority="316" operator="equal">
      <formula>"Mayor"</formula>
    </cfRule>
    <cfRule type="cellIs" dxfId="268" priority="317" operator="equal">
      <formula>"Moderado"</formula>
    </cfRule>
    <cfRule type="cellIs" dxfId="267" priority="318" operator="equal">
      <formula>"Menor"</formula>
    </cfRule>
    <cfRule type="cellIs" dxfId="266" priority="319" operator="equal">
      <formula>"Leve"</formula>
    </cfRule>
  </conditionalFormatting>
  <conditionalFormatting sqref="O25">
    <cfRule type="cellIs" dxfId="265" priority="286" operator="equal">
      <formula>"Catastrófico"</formula>
    </cfRule>
    <cfRule type="cellIs" dxfId="264" priority="287" operator="equal">
      <formula>"Mayor"</formula>
    </cfRule>
    <cfRule type="cellIs" dxfId="263" priority="288" operator="equal">
      <formula>"Moderado"</formula>
    </cfRule>
    <cfRule type="cellIs" dxfId="262" priority="289" operator="equal">
      <formula>"Menor"</formula>
    </cfRule>
    <cfRule type="cellIs" dxfId="261" priority="290" operator="equal">
      <formula>"Leve"</formula>
    </cfRule>
  </conditionalFormatting>
  <conditionalFormatting sqref="O32">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O39">
    <cfRule type="cellIs" dxfId="255" priority="228" operator="equal">
      <formula>"Catastrófico"</formula>
    </cfRule>
    <cfRule type="cellIs" dxfId="254" priority="229" operator="equal">
      <formula>"Mayor"</formula>
    </cfRule>
    <cfRule type="cellIs" dxfId="253" priority="230" operator="equal">
      <formula>"Moderado"</formula>
    </cfRule>
    <cfRule type="cellIs" dxfId="252" priority="231" operator="equal">
      <formula>"Menor"</formula>
    </cfRule>
    <cfRule type="cellIs" dxfId="251" priority="232" operator="equal">
      <formula>"Leve"</formula>
    </cfRule>
  </conditionalFormatting>
  <conditionalFormatting sqref="O46">
    <cfRule type="cellIs" dxfId="250" priority="199" operator="equal">
      <formula>"Catastrófico"</formula>
    </cfRule>
    <cfRule type="cellIs" dxfId="249" priority="200" operator="equal">
      <formula>"Mayor"</formula>
    </cfRule>
    <cfRule type="cellIs" dxfId="248" priority="201" operator="equal">
      <formula>"Moderado"</formula>
    </cfRule>
    <cfRule type="cellIs" dxfId="247" priority="202" operator="equal">
      <formula>"Menor"</formula>
    </cfRule>
    <cfRule type="cellIs" dxfId="246" priority="203" operator="equal">
      <formula>"Leve"</formula>
    </cfRule>
  </conditionalFormatting>
  <conditionalFormatting sqref="O53">
    <cfRule type="cellIs" dxfId="245" priority="170" operator="equal">
      <formula>"Catastrófico"</formula>
    </cfRule>
    <cfRule type="cellIs" dxfId="244" priority="171" operator="equal">
      <formula>"Mayor"</formula>
    </cfRule>
    <cfRule type="cellIs" dxfId="243" priority="172" operator="equal">
      <formula>"Moderado"</formula>
    </cfRule>
    <cfRule type="cellIs" dxfId="242" priority="173" operator="equal">
      <formula>"Menor"</formula>
    </cfRule>
    <cfRule type="cellIs" dxfId="241" priority="174" operator="equal">
      <formula>"Leve"</formula>
    </cfRule>
  </conditionalFormatting>
  <conditionalFormatting sqref="O60">
    <cfRule type="cellIs" dxfId="240" priority="141" operator="equal">
      <formula>"Catastrófico"</formula>
    </cfRule>
    <cfRule type="cellIs" dxfId="239" priority="142" operator="equal">
      <formula>"Mayor"</formula>
    </cfRule>
    <cfRule type="cellIs" dxfId="238" priority="143" operator="equal">
      <formula>"Moderado"</formula>
    </cfRule>
    <cfRule type="cellIs" dxfId="237" priority="144" operator="equal">
      <formula>"Menor"</formula>
    </cfRule>
    <cfRule type="cellIs" dxfId="236" priority="145" operator="equal">
      <formula>"Leve"</formula>
    </cfRule>
  </conditionalFormatting>
  <conditionalFormatting sqref="O67">
    <cfRule type="cellIs" dxfId="235" priority="112" operator="equal">
      <formula>"Catastrófico"</formula>
    </cfRule>
    <cfRule type="cellIs" dxfId="234" priority="113" operator="equal">
      <formula>"Mayor"</formula>
    </cfRule>
    <cfRule type="cellIs" dxfId="233" priority="114" operator="equal">
      <formula>"Moderado"</formula>
    </cfRule>
    <cfRule type="cellIs" dxfId="232" priority="115" operator="equal">
      <formula>"Menor"</formula>
    </cfRule>
    <cfRule type="cellIs" dxfId="231" priority="116" operator="equal">
      <formula>"Leve"</formula>
    </cfRule>
  </conditionalFormatting>
  <conditionalFormatting sqref="O74">
    <cfRule type="cellIs" dxfId="230" priority="83" operator="equal">
      <formula>"Catastrófico"</formula>
    </cfRule>
    <cfRule type="cellIs" dxfId="229" priority="84" operator="equal">
      <formula>"Mayor"</formula>
    </cfRule>
    <cfRule type="cellIs" dxfId="228" priority="85" operator="equal">
      <formula>"Moderado"</formula>
    </cfRule>
    <cfRule type="cellIs" dxfId="227" priority="86" operator="equal">
      <formula>"Menor"</formula>
    </cfRule>
    <cfRule type="cellIs" dxfId="226" priority="87" operator="equal">
      <formula>"Leve"</formula>
    </cfRule>
  </conditionalFormatting>
  <conditionalFormatting sqref="O81">
    <cfRule type="cellIs" dxfId="225" priority="54" operator="equal">
      <formula>"Catastrófico"</formula>
    </cfRule>
    <cfRule type="cellIs" dxfId="224" priority="55" operator="equal">
      <formula>"Mayor"</formula>
    </cfRule>
    <cfRule type="cellIs" dxfId="223" priority="56" operator="equal">
      <formula>"Moderado"</formula>
    </cfRule>
    <cfRule type="cellIs" dxfId="222" priority="57" operator="equal">
      <formula>"Menor"</formula>
    </cfRule>
    <cfRule type="cellIs" dxfId="221" priority="58" operator="equal">
      <formula>"Leve"</formula>
    </cfRule>
  </conditionalFormatting>
  <conditionalFormatting sqref="O88">
    <cfRule type="cellIs" dxfId="220" priority="34" operator="equal">
      <formula>"Catastrófico"</formula>
    </cfRule>
    <cfRule type="cellIs" dxfId="219" priority="35" operator="equal">
      <formula>"Mayor"</formula>
    </cfRule>
    <cfRule type="cellIs" dxfId="218" priority="36" operator="equal">
      <formula>"Moderado"</formula>
    </cfRule>
    <cfRule type="cellIs" dxfId="217" priority="37" operator="equal">
      <formula>"Menor"</formula>
    </cfRule>
    <cfRule type="cellIs" dxfId="216" priority="38" operator="equal">
      <formula>"Leve"</formula>
    </cfRule>
  </conditionalFormatting>
  <conditionalFormatting sqref="Q11">
    <cfRule type="cellIs" dxfId="215" priority="335" operator="equal">
      <formula>"Extremo"</formula>
    </cfRule>
    <cfRule type="cellIs" dxfId="214" priority="336" operator="equal">
      <formula>"Alto"</formula>
    </cfRule>
    <cfRule type="cellIs" dxfId="213" priority="337" operator="equal">
      <formula>"Moderado"</formula>
    </cfRule>
    <cfRule type="cellIs" dxfId="212" priority="338" operator="equal">
      <formula>"Bajo"</formula>
    </cfRule>
  </conditionalFormatting>
  <conditionalFormatting sqref="Q18">
    <cfRule type="cellIs" dxfId="211" priority="306" operator="equal">
      <formula>"Extremo"</formula>
    </cfRule>
    <cfRule type="cellIs" dxfId="210" priority="307" operator="equal">
      <formula>"Alto"</formula>
    </cfRule>
    <cfRule type="cellIs" dxfId="209" priority="308" operator="equal">
      <formula>"Moderado"</formula>
    </cfRule>
    <cfRule type="cellIs" dxfId="208" priority="309" operator="equal">
      <formula>"Bajo"</formula>
    </cfRule>
  </conditionalFormatting>
  <conditionalFormatting sqref="Q25">
    <cfRule type="cellIs" dxfId="207" priority="277" operator="equal">
      <formula>"Extremo"</formula>
    </cfRule>
    <cfRule type="cellIs" dxfId="206" priority="278" operator="equal">
      <formula>"Alto"</formula>
    </cfRule>
    <cfRule type="cellIs" dxfId="205" priority="279" operator="equal">
      <formula>"Moderado"</formula>
    </cfRule>
    <cfRule type="cellIs" dxfId="204" priority="280" operator="equal">
      <formula>"Bajo"</formula>
    </cfRule>
  </conditionalFormatting>
  <conditionalFormatting sqref="Q32">
    <cfRule type="cellIs" dxfId="203" priority="248" operator="equal">
      <formula>"Extremo"</formula>
    </cfRule>
    <cfRule type="cellIs" dxfId="202" priority="249" operator="equal">
      <formula>"Alto"</formula>
    </cfRule>
    <cfRule type="cellIs" dxfId="201" priority="250" operator="equal">
      <formula>"Moderado"</formula>
    </cfRule>
    <cfRule type="cellIs" dxfId="200" priority="251" operator="equal">
      <formula>"Bajo"</formula>
    </cfRule>
  </conditionalFormatting>
  <conditionalFormatting sqref="Q39">
    <cfRule type="cellIs" dxfId="199" priority="219" operator="equal">
      <formula>"Extremo"</formula>
    </cfRule>
    <cfRule type="cellIs" dxfId="198" priority="220" operator="equal">
      <formula>"Alto"</formula>
    </cfRule>
    <cfRule type="cellIs" dxfId="197" priority="221" operator="equal">
      <formula>"Moderado"</formula>
    </cfRule>
    <cfRule type="cellIs" dxfId="196" priority="222" operator="equal">
      <formula>"Bajo"</formula>
    </cfRule>
  </conditionalFormatting>
  <conditionalFormatting sqref="Q46">
    <cfRule type="cellIs" dxfId="195" priority="190" operator="equal">
      <formula>"Extremo"</formula>
    </cfRule>
    <cfRule type="cellIs" dxfId="194" priority="191" operator="equal">
      <formula>"Alto"</formula>
    </cfRule>
    <cfRule type="cellIs" dxfId="193" priority="192" operator="equal">
      <formula>"Moderado"</formula>
    </cfRule>
    <cfRule type="cellIs" dxfId="192" priority="193" operator="equal">
      <formula>"Bajo"</formula>
    </cfRule>
  </conditionalFormatting>
  <conditionalFormatting sqref="Q53">
    <cfRule type="cellIs" dxfId="191" priority="161" operator="equal">
      <formula>"Extremo"</formula>
    </cfRule>
    <cfRule type="cellIs" dxfId="190" priority="162" operator="equal">
      <formula>"Alto"</formula>
    </cfRule>
    <cfRule type="cellIs" dxfId="189" priority="163" operator="equal">
      <formula>"Moderado"</formula>
    </cfRule>
    <cfRule type="cellIs" dxfId="188" priority="164" operator="equal">
      <formula>"Bajo"</formula>
    </cfRule>
  </conditionalFormatting>
  <conditionalFormatting sqref="Q60">
    <cfRule type="cellIs" dxfId="187" priority="132" operator="equal">
      <formula>"Extremo"</formula>
    </cfRule>
    <cfRule type="cellIs" dxfId="186" priority="133" operator="equal">
      <formula>"Alto"</formula>
    </cfRule>
    <cfRule type="cellIs" dxfId="185" priority="134" operator="equal">
      <formula>"Moderado"</formula>
    </cfRule>
    <cfRule type="cellIs" dxfId="184" priority="135" operator="equal">
      <formula>"Bajo"</formula>
    </cfRule>
  </conditionalFormatting>
  <conditionalFormatting sqref="Q67">
    <cfRule type="cellIs" dxfId="183" priority="103" operator="equal">
      <formula>"Extremo"</formula>
    </cfRule>
    <cfRule type="cellIs" dxfId="182" priority="104" operator="equal">
      <formula>"Alto"</formula>
    </cfRule>
    <cfRule type="cellIs" dxfId="181" priority="105" operator="equal">
      <formula>"Moderado"</formula>
    </cfRule>
    <cfRule type="cellIs" dxfId="180" priority="106" operator="equal">
      <formula>"Bajo"</formula>
    </cfRule>
  </conditionalFormatting>
  <conditionalFormatting sqref="Q74">
    <cfRule type="cellIs" dxfId="179" priority="74" operator="equal">
      <formula>"Extremo"</formula>
    </cfRule>
    <cfRule type="cellIs" dxfId="178" priority="75" operator="equal">
      <formula>"Alto"</formula>
    </cfRule>
    <cfRule type="cellIs" dxfId="177" priority="76" operator="equal">
      <formula>"Moderado"</formula>
    </cfRule>
    <cfRule type="cellIs" dxfId="176" priority="77" operator="equal">
      <formula>"Bajo"</formula>
    </cfRule>
  </conditionalFormatting>
  <conditionalFormatting sqref="Q81">
    <cfRule type="cellIs" dxfId="175" priority="45" operator="equal">
      <formula>"Extremo"</formula>
    </cfRule>
    <cfRule type="cellIs" dxfId="174" priority="46" operator="equal">
      <formula>"Alto"</formula>
    </cfRule>
    <cfRule type="cellIs" dxfId="173" priority="47" operator="equal">
      <formula>"Moderado"</formula>
    </cfRule>
    <cfRule type="cellIs" dxfId="172" priority="48" operator="equal">
      <formula>"Bajo"</formula>
    </cfRule>
  </conditionalFormatting>
  <conditionalFormatting sqref="Q88">
    <cfRule type="cellIs" dxfId="171" priority="25" operator="equal">
      <formula>"Extremo"</formula>
    </cfRule>
    <cfRule type="cellIs" dxfId="170" priority="26" operator="equal">
      <formula>"Alto"</formula>
    </cfRule>
    <cfRule type="cellIs" dxfId="169" priority="27" operator="equal">
      <formula>"Moderado"</formula>
    </cfRule>
    <cfRule type="cellIs" dxfId="168" priority="28" operator="equal">
      <formula>"Bajo"</formula>
    </cfRule>
  </conditionalFormatting>
  <conditionalFormatting sqref="AE11">
    <cfRule type="cellIs" dxfId="167" priority="330" operator="equal">
      <formula>"Muy Alta"</formula>
    </cfRule>
    <cfRule type="cellIs" dxfId="166" priority="331" operator="equal">
      <formula>"Alta"</formula>
    </cfRule>
    <cfRule type="cellIs" dxfId="165" priority="332" operator="equal">
      <formula>"Media"</formula>
    </cfRule>
    <cfRule type="cellIs" dxfId="164" priority="333" operator="equal">
      <formula>"Baja"</formula>
    </cfRule>
    <cfRule type="cellIs" dxfId="163" priority="334" operator="equal">
      <formula>"Muy Baja"</formula>
    </cfRule>
  </conditionalFormatting>
  <conditionalFormatting sqref="AE18">
    <cfRule type="cellIs" dxfId="162" priority="301" operator="equal">
      <formula>"Muy Alta"</formula>
    </cfRule>
    <cfRule type="cellIs" dxfId="161" priority="302" operator="equal">
      <formula>"Alta"</formula>
    </cfRule>
    <cfRule type="cellIs" dxfId="160" priority="303" operator="equal">
      <formula>"Media"</formula>
    </cfRule>
    <cfRule type="cellIs" dxfId="159" priority="304" operator="equal">
      <formula>"Baja"</formula>
    </cfRule>
    <cfRule type="cellIs" dxfId="158" priority="305" operator="equal">
      <formula>"Muy Baja"</formula>
    </cfRule>
  </conditionalFormatting>
  <conditionalFormatting sqref="AE25">
    <cfRule type="cellIs" dxfId="157" priority="272" operator="equal">
      <formula>"Muy Alta"</formula>
    </cfRule>
    <cfRule type="cellIs" dxfId="156" priority="273" operator="equal">
      <formula>"Alta"</formula>
    </cfRule>
    <cfRule type="cellIs" dxfId="155" priority="274" operator="equal">
      <formula>"Media"</formula>
    </cfRule>
    <cfRule type="cellIs" dxfId="154" priority="275" operator="equal">
      <formula>"Baja"</formula>
    </cfRule>
    <cfRule type="cellIs" dxfId="153" priority="276" operator="equal">
      <formula>"Muy Baja"</formula>
    </cfRule>
  </conditionalFormatting>
  <conditionalFormatting sqref="AE32">
    <cfRule type="cellIs" dxfId="152" priority="243" operator="equal">
      <formula>"Muy Alta"</formula>
    </cfRule>
    <cfRule type="cellIs" dxfId="151" priority="244" operator="equal">
      <formula>"Alta"</formula>
    </cfRule>
    <cfRule type="cellIs" dxfId="150" priority="245" operator="equal">
      <formula>"Media"</formula>
    </cfRule>
    <cfRule type="cellIs" dxfId="149" priority="246" operator="equal">
      <formula>"Baja"</formula>
    </cfRule>
    <cfRule type="cellIs" dxfId="148" priority="247" operator="equal">
      <formula>"Muy Baja"</formula>
    </cfRule>
  </conditionalFormatting>
  <conditionalFormatting sqref="AE39">
    <cfRule type="cellIs" dxfId="147" priority="214" operator="equal">
      <formula>"Muy Alta"</formula>
    </cfRule>
    <cfRule type="cellIs" dxfId="146" priority="215" operator="equal">
      <formula>"Alta"</formula>
    </cfRule>
    <cfRule type="cellIs" dxfId="145" priority="216" operator="equal">
      <formula>"Media"</formula>
    </cfRule>
    <cfRule type="cellIs" dxfId="144" priority="217" operator="equal">
      <formula>"Baja"</formula>
    </cfRule>
    <cfRule type="cellIs" dxfId="143" priority="218" operator="equal">
      <formula>"Muy Baja"</formula>
    </cfRule>
  </conditionalFormatting>
  <conditionalFormatting sqref="AE46">
    <cfRule type="cellIs" dxfId="142" priority="185" operator="equal">
      <formula>"Muy Alta"</formula>
    </cfRule>
    <cfRule type="cellIs" dxfId="141" priority="186" operator="equal">
      <formula>"Alta"</formula>
    </cfRule>
    <cfRule type="cellIs" dxfId="140" priority="187" operator="equal">
      <formula>"Media"</formula>
    </cfRule>
    <cfRule type="cellIs" dxfId="139" priority="188" operator="equal">
      <formula>"Baja"</formula>
    </cfRule>
    <cfRule type="cellIs" dxfId="138" priority="189" operator="equal">
      <formula>"Muy Baja"</formula>
    </cfRule>
  </conditionalFormatting>
  <conditionalFormatting sqref="AE53">
    <cfRule type="cellIs" dxfId="137" priority="156" operator="equal">
      <formula>"Muy Alta"</formula>
    </cfRule>
    <cfRule type="cellIs" dxfId="136" priority="157" operator="equal">
      <formula>"Alta"</formula>
    </cfRule>
    <cfRule type="cellIs" dxfId="135" priority="158" operator="equal">
      <formula>"Media"</formula>
    </cfRule>
    <cfRule type="cellIs" dxfId="134" priority="159" operator="equal">
      <formula>"Baja"</formula>
    </cfRule>
    <cfRule type="cellIs" dxfId="133" priority="160" operator="equal">
      <formula>"Muy Baja"</formula>
    </cfRule>
  </conditionalFormatting>
  <conditionalFormatting sqref="AE60">
    <cfRule type="cellIs" dxfId="132" priority="127" operator="equal">
      <formula>"Muy Alta"</formula>
    </cfRule>
    <cfRule type="cellIs" dxfId="131" priority="128" operator="equal">
      <formula>"Alta"</formula>
    </cfRule>
    <cfRule type="cellIs" dxfId="130" priority="129" operator="equal">
      <formula>"Media"</formula>
    </cfRule>
    <cfRule type="cellIs" dxfId="129" priority="130" operator="equal">
      <formula>"Baja"</formula>
    </cfRule>
    <cfRule type="cellIs" dxfId="128" priority="131" operator="equal">
      <formula>"Muy Baja"</formula>
    </cfRule>
  </conditionalFormatting>
  <conditionalFormatting sqref="AE67">
    <cfRule type="cellIs" dxfId="127" priority="98" operator="equal">
      <formula>"Muy Alta"</formula>
    </cfRule>
    <cfRule type="cellIs" dxfId="126" priority="99" operator="equal">
      <formula>"Alta"</formula>
    </cfRule>
    <cfRule type="cellIs" dxfId="125" priority="100" operator="equal">
      <formula>"Media"</formula>
    </cfRule>
    <cfRule type="cellIs" dxfId="124" priority="101" operator="equal">
      <formula>"Baja"</formula>
    </cfRule>
    <cfRule type="cellIs" dxfId="123" priority="102" operator="equal">
      <formula>"Muy Baja"</formula>
    </cfRule>
  </conditionalFormatting>
  <conditionalFormatting sqref="AE74">
    <cfRule type="cellIs" dxfId="122" priority="69" operator="equal">
      <formula>"Muy Alta"</formula>
    </cfRule>
    <cfRule type="cellIs" dxfId="121" priority="70" operator="equal">
      <formula>"Alta"</formula>
    </cfRule>
    <cfRule type="cellIs" dxfId="120" priority="71" operator="equal">
      <formula>"Media"</formula>
    </cfRule>
    <cfRule type="cellIs" dxfId="119" priority="72" operator="equal">
      <formula>"Baja"</formula>
    </cfRule>
    <cfRule type="cellIs" dxfId="118" priority="73" operator="equal">
      <formula>"Muy Baja"</formula>
    </cfRule>
  </conditionalFormatting>
  <conditionalFormatting sqref="AE81">
    <cfRule type="cellIs" dxfId="117" priority="40" operator="equal">
      <formula>"Muy Alta"</formula>
    </cfRule>
    <cfRule type="cellIs" dxfId="116" priority="41" operator="equal">
      <formula>"Alta"</formula>
    </cfRule>
    <cfRule type="cellIs" dxfId="115" priority="42" operator="equal">
      <formula>"Media"</formula>
    </cfRule>
    <cfRule type="cellIs" dxfId="114" priority="43" operator="equal">
      <formula>"Baja"</formula>
    </cfRule>
    <cfRule type="cellIs" dxfId="113" priority="44" operator="equal">
      <formula>"Muy Baja"</formula>
    </cfRule>
  </conditionalFormatting>
  <conditionalFormatting sqref="AE88">
    <cfRule type="cellIs" dxfId="112" priority="20" operator="equal">
      <formula>"Muy Alta"</formula>
    </cfRule>
    <cfRule type="cellIs" dxfId="111" priority="21" operator="equal">
      <formula>"Alta"</formula>
    </cfRule>
    <cfRule type="cellIs" dxfId="110" priority="22" operator="equal">
      <formula>"Media"</formula>
    </cfRule>
    <cfRule type="cellIs" dxfId="109" priority="23" operator="equal">
      <formula>"Baja"</formula>
    </cfRule>
    <cfRule type="cellIs" dxfId="108" priority="24" operator="equal">
      <formula>"Muy Baja"</formula>
    </cfRule>
  </conditionalFormatting>
  <conditionalFormatting sqref="AG11">
    <cfRule type="cellIs" dxfId="107" priority="325" operator="equal">
      <formula>"Catastrófico"</formula>
    </cfRule>
    <cfRule type="cellIs" dxfId="106" priority="326" operator="equal">
      <formula>"Mayor"</formula>
    </cfRule>
    <cfRule type="cellIs" dxfId="105" priority="327" operator="equal">
      <formula>"Moderado"</formula>
    </cfRule>
    <cfRule type="cellIs" dxfId="104" priority="328" operator="equal">
      <formula>"Menor"</formula>
    </cfRule>
    <cfRule type="cellIs" dxfId="103" priority="329" operator="equal">
      <formula>"Leve"</formula>
    </cfRule>
  </conditionalFormatting>
  <conditionalFormatting sqref="AG18">
    <cfRule type="cellIs" dxfId="102" priority="296" operator="equal">
      <formula>"Catastrófico"</formula>
    </cfRule>
    <cfRule type="cellIs" dxfId="101" priority="297" operator="equal">
      <formula>"Mayor"</formula>
    </cfRule>
    <cfRule type="cellIs" dxfId="100" priority="298" operator="equal">
      <formula>"Moderado"</formula>
    </cfRule>
    <cfRule type="cellIs" dxfId="99" priority="299" operator="equal">
      <formula>"Menor"</formula>
    </cfRule>
    <cfRule type="cellIs" dxfId="98" priority="300" operator="equal">
      <formula>"Leve"</formula>
    </cfRule>
  </conditionalFormatting>
  <conditionalFormatting sqref="AG25">
    <cfRule type="cellIs" dxfId="97" priority="267" operator="equal">
      <formula>"Catastrófico"</formula>
    </cfRule>
    <cfRule type="cellIs" dxfId="96" priority="268" operator="equal">
      <formula>"Mayor"</formula>
    </cfRule>
    <cfRule type="cellIs" dxfId="95" priority="269" operator="equal">
      <formula>"Moderado"</formula>
    </cfRule>
    <cfRule type="cellIs" dxfId="94" priority="270" operator="equal">
      <formula>"Menor"</formula>
    </cfRule>
    <cfRule type="cellIs" dxfId="93" priority="271" operator="equal">
      <formula>"Leve"</formula>
    </cfRule>
  </conditionalFormatting>
  <conditionalFormatting sqref="AG32">
    <cfRule type="cellIs" dxfId="92" priority="238" operator="equal">
      <formula>"Catastrófico"</formula>
    </cfRule>
    <cfRule type="cellIs" dxfId="91" priority="239" operator="equal">
      <formula>"Mayor"</formula>
    </cfRule>
    <cfRule type="cellIs" dxfId="90" priority="240" operator="equal">
      <formula>"Moderado"</formula>
    </cfRule>
    <cfRule type="cellIs" dxfId="89" priority="241" operator="equal">
      <formula>"Menor"</formula>
    </cfRule>
    <cfRule type="cellIs" dxfId="88" priority="242" operator="equal">
      <formula>"Leve"</formula>
    </cfRule>
  </conditionalFormatting>
  <conditionalFormatting sqref="AG39">
    <cfRule type="cellIs" dxfId="87" priority="209" operator="equal">
      <formula>"Catastrófico"</formula>
    </cfRule>
    <cfRule type="cellIs" dxfId="86" priority="210" operator="equal">
      <formula>"Mayor"</formula>
    </cfRule>
    <cfRule type="cellIs" dxfId="85" priority="211" operator="equal">
      <formula>"Moderado"</formula>
    </cfRule>
    <cfRule type="cellIs" dxfId="84" priority="212" operator="equal">
      <formula>"Menor"</formula>
    </cfRule>
    <cfRule type="cellIs" dxfId="83" priority="213" operator="equal">
      <formula>"Leve"</formula>
    </cfRule>
  </conditionalFormatting>
  <conditionalFormatting sqref="AG46">
    <cfRule type="cellIs" dxfId="82" priority="180" operator="equal">
      <formula>"Catastrófico"</formula>
    </cfRule>
    <cfRule type="cellIs" dxfId="81" priority="181" operator="equal">
      <formula>"Mayor"</formula>
    </cfRule>
    <cfRule type="cellIs" dxfId="80" priority="182" operator="equal">
      <formula>"Moderado"</formula>
    </cfRule>
    <cfRule type="cellIs" dxfId="79" priority="183" operator="equal">
      <formula>"Menor"</formula>
    </cfRule>
    <cfRule type="cellIs" dxfId="78" priority="184" operator="equal">
      <formula>"Leve"</formula>
    </cfRule>
  </conditionalFormatting>
  <conditionalFormatting sqref="AG53">
    <cfRule type="cellIs" dxfId="77" priority="151" operator="equal">
      <formula>"Catastrófico"</formula>
    </cfRule>
    <cfRule type="cellIs" dxfId="76" priority="152" operator="equal">
      <formula>"Mayor"</formula>
    </cfRule>
    <cfRule type="cellIs" dxfId="75" priority="153" operator="equal">
      <formula>"Moderado"</formula>
    </cfRule>
    <cfRule type="cellIs" dxfId="74" priority="154" operator="equal">
      <formula>"Menor"</formula>
    </cfRule>
    <cfRule type="cellIs" dxfId="73" priority="155" operator="equal">
      <formula>"Leve"</formula>
    </cfRule>
  </conditionalFormatting>
  <conditionalFormatting sqref="AG60">
    <cfRule type="cellIs" dxfId="72" priority="122" operator="equal">
      <formula>"Catastrófico"</formula>
    </cfRule>
    <cfRule type="cellIs" dxfId="71" priority="123" operator="equal">
      <formula>"Mayor"</formula>
    </cfRule>
    <cfRule type="cellIs" dxfId="70" priority="124" operator="equal">
      <formula>"Moderado"</formula>
    </cfRule>
    <cfRule type="cellIs" dxfId="69" priority="125" operator="equal">
      <formula>"Menor"</formula>
    </cfRule>
    <cfRule type="cellIs" dxfId="68" priority="126" operator="equal">
      <formula>"Leve"</formula>
    </cfRule>
  </conditionalFormatting>
  <conditionalFormatting sqref="AG67">
    <cfRule type="cellIs" dxfId="67" priority="93" operator="equal">
      <formula>"Catastrófico"</formula>
    </cfRule>
    <cfRule type="cellIs" dxfId="66" priority="94" operator="equal">
      <formula>"Mayor"</formula>
    </cfRule>
    <cfRule type="cellIs" dxfId="65" priority="95" operator="equal">
      <formula>"Moderado"</formula>
    </cfRule>
    <cfRule type="cellIs" dxfId="64" priority="96" operator="equal">
      <formula>"Menor"</formula>
    </cfRule>
    <cfRule type="cellIs" dxfId="63" priority="97" operator="equal">
      <formula>"Leve"</formula>
    </cfRule>
  </conditionalFormatting>
  <conditionalFormatting sqref="AG74">
    <cfRule type="cellIs" dxfId="62" priority="64" operator="equal">
      <formula>"Catastrófico"</formula>
    </cfRule>
    <cfRule type="cellIs" dxfId="61" priority="65" operator="equal">
      <formula>"Mayor"</formula>
    </cfRule>
    <cfRule type="cellIs" dxfId="60" priority="66" operator="equal">
      <formula>"Moderado"</formula>
    </cfRule>
    <cfRule type="cellIs" dxfId="59" priority="67" operator="equal">
      <formula>"Menor"</formula>
    </cfRule>
    <cfRule type="cellIs" dxfId="58" priority="68" operator="equal">
      <formula>"Leve"</formula>
    </cfRule>
  </conditionalFormatting>
  <conditionalFormatting sqref="AG81">
    <cfRule type="cellIs" dxfId="57" priority="6" operator="equal">
      <formula>"Catastrófico"</formula>
    </cfRule>
    <cfRule type="cellIs" dxfId="56" priority="7" operator="equal">
      <formula>"Mayor"</formula>
    </cfRule>
    <cfRule type="cellIs" dxfId="55" priority="8" operator="equal">
      <formula>"Moderado"</formula>
    </cfRule>
    <cfRule type="cellIs" dxfId="54" priority="9" operator="equal">
      <formula>"Menor"</formula>
    </cfRule>
    <cfRule type="cellIs" dxfId="53" priority="10" operator="equal">
      <formula>"Leve"</formula>
    </cfRule>
  </conditionalFormatting>
  <conditionalFormatting sqref="AG88">
    <cfRule type="cellIs" dxfId="52" priority="1" operator="equal">
      <formula>"Catastrófico"</formula>
    </cfRule>
    <cfRule type="cellIs" dxfId="51" priority="2" operator="equal">
      <formula>"Mayor"</formula>
    </cfRule>
    <cfRule type="cellIs" dxfId="50" priority="3" operator="equal">
      <formula>"Moderado"</formula>
    </cfRule>
    <cfRule type="cellIs" dxfId="49" priority="4" operator="equal">
      <formula>"Menor"</formula>
    </cfRule>
    <cfRule type="cellIs" dxfId="48" priority="5" operator="equal">
      <formula>"Leve"</formula>
    </cfRule>
  </conditionalFormatting>
  <conditionalFormatting sqref="AI11">
    <cfRule type="cellIs" dxfId="47" priority="321" operator="equal">
      <formula>"Extremo"</formula>
    </cfRule>
    <cfRule type="cellIs" dxfId="46" priority="322" operator="equal">
      <formula>"Alto"</formula>
    </cfRule>
    <cfRule type="cellIs" dxfId="45" priority="323" operator="equal">
      <formula>"Moderado"</formula>
    </cfRule>
    <cfRule type="cellIs" dxfId="44" priority="324" operator="equal">
      <formula>"Bajo"</formula>
    </cfRule>
  </conditionalFormatting>
  <conditionalFormatting sqref="AI18">
    <cfRule type="cellIs" dxfId="43" priority="292" operator="equal">
      <formula>"Extremo"</formula>
    </cfRule>
    <cfRule type="cellIs" dxfId="42" priority="293" operator="equal">
      <formula>"Alto"</formula>
    </cfRule>
    <cfRule type="cellIs" dxfId="41" priority="294" operator="equal">
      <formula>"Moderado"</formula>
    </cfRule>
    <cfRule type="cellIs" dxfId="40" priority="295" operator="equal">
      <formula>"Bajo"</formula>
    </cfRule>
  </conditionalFormatting>
  <conditionalFormatting sqref="AI25">
    <cfRule type="cellIs" dxfId="39" priority="263" operator="equal">
      <formula>"Extremo"</formula>
    </cfRule>
    <cfRule type="cellIs" dxfId="38" priority="264" operator="equal">
      <formula>"Alto"</formula>
    </cfRule>
    <cfRule type="cellIs" dxfId="37" priority="265" operator="equal">
      <formula>"Moderado"</formula>
    </cfRule>
    <cfRule type="cellIs" dxfId="36" priority="266" operator="equal">
      <formula>"Bajo"</formula>
    </cfRule>
  </conditionalFormatting>
  <conditionalFormatting sqref="AI32">
    <cfRule type="cellIs" dxfId="35" priority="234" operator="equal">
      <formula>"Extremo"</formula>
    </cfRule>
    <cfRule type="cellIs" dxfId="34" priority="235" operator="equal">
      <formula>"Alto"</formula>
    </cfRule>
    <cfRule type="cellIs" dxfId="33" priority="236" operator="equal">
      <formula>"Moderado"</formula>
    </cfRule>
    <cfRule type="cellIs" dxfId="32" priority="237" operator="equal">
      <formula>"Bajo"</formula>
    </cfRule>
  </conditionalFormatting>
  <conditionalFormatting sqref="AI39">
    <cfRule type="cellIs" dxfId="31" priority="205" operator="equal">
      <formula>"Extremo"</formula>
    </cfRule>
    <cfRule type="cellIs" dxfId="30" priority="206" operator="equal">
      <formula>"Alto"</formula>
    </cfRule>
    <cfRule type="cellIs" dxfId="29" priority="207" operator="equal">
      <formula>"Moderado"</formula>
    </cfRule>
    <cfRule type="cellIs" dxfId="28" priority="208" operator="equal">
      <formula>"Bajo"</formula>
    </cfRule>
  </conditionalFormatting>
  <conditionalFormatting sqref="AI46">
    <cfRule type="cellIs" dxfId="27" priority="176" operator="equal">
      <formula>"Extremo"</formula>
    </cfRule>
    <cfRule type="cellIs" dxfId="26" priority="177" operator="equal">
      <formula>"Alto"</formula>
    </cfRule>
    <cfRule type="cellIs" dxfId="25" priority="178" operator="equal">
      <formula>"Moderado"</formula>
    </cfRule>
    <cfRule type="cellIs" dxfId="24" priority="179" operator="equal">
      <formula>"Bajo"</formula>
    </cfRule>
  </conditionalFormatting>
  <conditionalFormatting sqref="AI53">
    <cfRule type="cellIs" dxfId="23" priority="147" operator="equal">
      <formula>"Extremo"</formula>
    </cfRule>
    <cfRule type="cellIs" dxfId="22" priority="148" operator="equal">
      <formula>"Alto"</formula>
    </cfRule>
    <cfRule type="cellIs" dxfId="21" priority="149" operator="equal">
      <formula>"Moderado"</formula>
    </cfRule>
    <cfRule type="cellIs" dxfId="20" priority="150" operator="equal">
      <formula>"Bajo"</formula>
    </cfRule>
  </conditionalFormatting>
  <conditionalFormatting sqref="AI60">
    <cfRule type="cellIs" dxfId="19" priority="118" operator="equal">
      <formula>"Extremo"</formula>
    </cfRule>
    <cfRule type="cellIs" dxfId="18" priority="119" operator="equal">
      <formula>"Alto"</formula>
    </cfRule>
    <cfRule type="cellIs" dxfId="17" priority="120" operator="equal">
      <formula>"Moderado"</formula>
    </cfRule>
    <cfRule type="cellIs" dxfId="16" priority="121" operator="equal">
      <formula>"Bajo"</formula>
    </cfRule>
  </conditionalFormatting>
  <conditionalFormatting sqref="AI67">
    <cfRule type="cellIs" dxfId="15" priority="89" operator="equal">
      <formula>"Extremo"</formula>
    </cfRule>
    <cfRule type="cellIs" dxfId="14" priority="90" operator="equal">
      <formula>"Alto"</formula>
    </cfRule>
    <cfRule type="cellIs" dxfId="13" priority="91" operator="equal">
      <formula>"Moderado"</formula>
    </cfRule>
    <cfRule type="cellIs" dxfId="12" priority="92" operator="equal">
      <formula>"Bajo"</formula>
    </cfRule>
  </conditionalFormatting>
  <conditionalFormatting sqref="AI74">
    <cfRule type="cellIs" dxfId="11" priority="60" operator="equal">
      <formula>"Extremo"</formula>
    </cfRule>
    <cfRule type="cellIs" dxfId="10" priority="61" operator="equal">
      <formula>"Alto"</formula>
    </cfRule>
    <cfRule type="cellIs" dxfId="9" priority="62" operator="equal">
      <formula>"Moderado"</formula>
    </cfRule>
    <cfRule type="cellIs" dxfId="8" priority="63" operator="equal">
      <formula>"Bajo"</formula>
    </cfRule>
  </conditionalFormatting>
  <conditionalFormatting sqref="AI81">
    <cfRule type="cellIs" dxfId="7" priority="15" operator="equal">
      <formula>"Extremo"</formula>
    </cfRule>
    <cfRule type="cellIs" dxfId="6" priority="16" operator="equal">
      <formula>"Alto"</formula>
    </cfRule>
    <cfRule type="cellIs" dxfId="5" priority="17" operator="equal">
      <formula>"Moderado"</formula>
    </cfRule>
    <cfRule type="cellIs" dxfId="4" priority="18" operator="equal">
      <formula>"Bajo"</formula>
    </cfRule>
  </conditionalFormatting>
  <conditionalFormatting sqref="AI88">
    <cfRule type="cellIs" dxfId="3" priority="11" operator="equal">
      <formula>"Extremo"</formula>
    </cfRule>
    <cfRule type="cellIs" dxfId="2" priority="12" operator="equal">
      <formula>"Alto"</formula>
    </cfRule>
    <cfRule type="cellIs" dxfId="1" priority="13" operator="equal">
      <formula>"Moderado"</formula>
    </cfRule>
    <cfRule type="cellIs" dxfId="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'D:\Descargas\[FO-CEDE5-DIGEC-487 Matriz para la Gestión Integral del Riesgo V.14_OK (1).xlsx]Opciones Tratamiento'!#REF!</xm:f>
          </x14:formula1>
          <xm:sqref>I11:I94 AJ53 AJ11 AJ18 AJ25 AJ32 AJ39 AJ46 AJ60 AJ67 AJ74 AJ81 AJ88 B11 C11:C94 AO11:AO94</xm:sqref>
        </x14:dataValidation>
        <x14:dataValidation type="list" allowBlank="1" showInputMessage="1" showErrorMessage="1">
          <x14:formula1>
            <xm:f>'D:\Descargas\[FO-CEDE5-DIGEC-487 Matriz para la Gestión Integral del Riesgo V.14_OK (1).xlsx]Tabla Impacto'!#REF!</xm:f>
          </x14:formula1>
          <xm:sqref>M11:M94</xm:sqref>
        </x14:dataValidation>
        <x14:dataValidation type="list" allowBlank="1" showInputMessage="1" showErrorMessage="1">
          <x14:formula1>
            <xm:f>'D:\Descargas\[FO-CEDE5-DIGEC-487 Matriz para la Gestión Integral del Riesgo V.14_OK (1).xlsx]Tabla Valoración controles'!#REF!</xm:f>
          </x14:formula1>
          <xm:sqref>X11:Y94 AA11:AC94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N94"/>
  <sheetViews>
    <sheetView zoomScale="70" zoomScaleNormal="70" workbookViewId="0">
      <selection activeCell="G95" sqref="G9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4.140625" style="25" customWidth="1"/>
    <col min="21" max="21" width="41.570312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535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536</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9" customHeight="1" thickBot="1">
      <c r="A7" s="262" t="s">
        <v>17</v>
      </c>
      <c r="B7" s="263"/>
      <c r="C7" s="263"/>
      <c r="D7" s="264"/>
      <c r="E7" s="265"/>
      <c r="F7" s="266" t="s">
        <v>537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273</v>
      </c>
      <c r="C11" s="220" t="s">
        <v>76</v>
      </c>
      <c r="D11" s="220" t="s">
        <v>340</v>
      </c>
      <c r="E11" s="229" t="s">
        <v>348</v>
      </c>
      <c r="F11" s="229" t="s">
        <v>538</v>
      </c>
      <c r="G11" s="229" t="s">
        <v>1672</v>
      </c>
      <c r="H11" s="302" t="str">
        <f>+CONCATENATE(E11," ",F11," ",G11)</f>
        <v>Posibilidad de afectación  reputacional y económica por corrupción en el mal direccionamiento de los recursos asignados por parte del funcionario competente a causa de la falta de transparencia en las etapas de contratación ocasionando detrimento patrimonial de la Fuerza.</v>
      </c>
      <c r="I11" s="232" t="s">
        <v>341</v>
      </c>
      <c r="J11" s="218">
        <v>36</v>
      </c>
      <c r="K11" s="309" t="str">
        <f>IF(J11&lt;=0,"",IF(J11&lt;=3,"Muy Baja",IF(J11&lt;=34,"Baja",IF(J11&lt;=600,"Media",IF(J11&lt;=6000,"Alta","Muy Alta")))))</f>
        <v>Media</v>
      </c>
      <c r="L11" s="305">
        <f>IF(K11="","",IF(K11="Muy Baja",0.2,IF(K11="Baja",0.4,IF(K11="Media",0.6,IF(K11="Alta",0.8,IF(K11="Muy Alta",1,))))))</f>
        <v>0.6</v>
      </c>
      <c r="M11" s="307" t="s">
        <v>351</v>
      </c>
      <c r="N11" s="303" t="str">
        <f>IF(NOT(ISERROR(MATCH(M11,'[6]Tabla Impacto'!$B$222:$B$224,0))),'[6]Tabla Impacto'!$F$224,M11)</f>
        <v xml:space="preserve">     El riesgo afecta la imagen de la entidad a nivel nacional, con efecto publicitarios sostenible a nivel país</v>
      </c>
      <c r="O11" s="309" t="str">
        <f>IF(OR(N11='[6]Tabla Impacto'!$C$12,N11='[6]Tabla Impacto'!$D$12),"Leve",IF(OR(N11='[6]Tabla Impacto'!$C$13,N11='[6]Tabla Impacto'!$D$13),"Menor",IF(OR(N11='[6]Tabla Impacto'!$C$14,N11='[6]Tabla Impacto'!$D$14),"Moderado",IF(OR(N11='[6]Tabla Impacto'!$C$15,N11='[6]Tabla Impacto'!$D$15),"Mayor",IF(OR(N11='[6]Tabla Impacto'!$C$16,N11='[6]Tabla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13" t="s">
        <v>94</v>
      </c>
      <c r="S11" s="34" t="s">
        <v>274</v>
      </c>
      <c r="T11" s="34" t="s">
        <v>539</v>
      </c>
      <c r="U11" s="34" t="s">
        <v>540</v>
      </c>
      <c r="V11" s="35" t="str">
        <f>+CONCATENATE(S11," ",T11," ",U11)</f>
        <v>El ordenador del gasto debe realizar mensualmente el radar de transparencia (reunión administrativa) de acuerdo a la directiva de planeamiento logístico,  con el fin de dejar evidencia en el acta  reunión con los compromisos que se deben verificar y subsanar para la siguiente reunión administrativa. En caso de identificar novedades en el avance se deberá dejar un informe con los compromisos establecidos para adelantar acciones de mejora</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85</v>
      </c>
      <c r="AB11" s="39" t="s">
        <v>56</v>
      </c>
      <c r="AC11" s="39" t="s">
        <v>120</v>
      </c>
      <c r="AD11" s="40">
        <f>IFERROR(IF(W11="Probabilidad",(L11-(+L11*Z11)),IF(W11="Impacto",L11,"")),"")</f>
        <v>0.36</v>
      </c>
      <c r="AE11" s="313" t="str">
        <f>IFERROR(LOOKUP(LOOKUP(2,1/(AD11:AD17&lt;&gt;""),AD11:AD17),'[6]Opciones Tratamiento'!$I$2:$I$6,'[6]Opciones Tratamiento'!$J$2:$J$6),"")</f>
        <v>Muy Baja</v>
      </c>
      <c r="AF11" s="41">
        <f>+AD11</f>
        <v>0.36</v>
      </c>
      <c r="AG11" s="313" t="str">
        <f>IFERROR(LOOKUP(LOOKUP(2,1/(AH11:AH17&lt;&gt;""),AH11:AH17),'[6]Opciones Tratamiento'!L2:M6),"")</f>
        <v>Catastrófico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Extremo</v>
      </c>
      <c r="AJ11" s="227" t="s">
        <v>58</v>
      </c>
      <c r="AK11" s="3"/>
      <c r="AL11" s="13" t="s">
        <v>177</v>
      </c>
      <c r="AM11" s="34" t="s">
        <v>541</v>
      </c>
      <c r="AN11" s="34" t="s">
        <v>1666</v>
      </c>
      <c r="AO11" s="218" t="s">
        <v>59</v>
      </c>
      <c r="AP11" s="344"/>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4" t="s">
        <v>96</v>
      </c>
      <c r="S12" s="45" t="s">
        <v>542</v>
      </c>
      <c r="T12" s="45" t="s">
        <v>543</v>
      </c>
      <c r="U12" s="45" t="s">
        <v>544</v>
      </c>
      <c r="V12" s="46" t="str">
        <f t="shared" ref="V12:V17" si="0">+CONCATENATE(S12," ",T12," ",U12)</f>
        <v>El Director de la CENAC y DIADQ  verifica mensualmente el trámite y respuesta de las peticiones, quejas y reclamos interpuestas a través del sistema de atención al ciudadano (SAC) con respecto a las etapas de contratación  que adelanta la Unidad, de acuerdo con lo establecido en la Ley 1712 de 2014 (Transparencia y acceso a la información publica),  con el fin de garantizar una respuesta oportuna a los peticionarios y promover la transparencia en las etapas contractuales. En caso de que en las PQRS se identifiquen irregularidades en los contratos se deberá tomar la acción disciplinaria correspondiente, dejando como evidencia de la verificación la matriz estadística de PQR'S</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7" t="s">
        <v>85</v>
      </c>
      <c r="AB12" s="37" t="s">
        <v>56</v>
      </c>
      <c r="AC12" s="37" t="s">
        <v>120</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1</v>
      </c>
      <c r="AI12" s="226"/>
      <c r="AJ12" s="228"/>
      <c r="AK12" s="4"/>
      <c r="AL12" s="14" t="s">
        <v>204</v>
      </c>
      <c r="AM12" s="45" t="s">
        <v>545</v>
      </c>
      <c r="AN12" s="45" t="s">
        <v>1666</v>
      </c>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4" t="s">
        <v>98</v>
      </c>
      <c r="S13" s="148" t="s">
        <v>546</v>
      </c>
      <c r="T13" s="45" t="s">
        <v>547</v>
      </c>
      <c r="U13" s="45" t="s">
        <v>548</v>
      </c>
      <c r="V13" s="46" t="str">
        <f t="shared" si="0"/>
        <v>El ordenador del gasto de las CENAC y DIADQ deberá verificar de manera obligatoria mensualmente las ponencias donde participen los integrantes de los comités estructuradores, técnico, jurídico, económico y gerente del proyecto, los cuales deberán registrarse en el acta de ponencia las observaciones y correcciones de manera inmediata y el soporte de grabación efectuado. En caso de identificar procesos críticos  y/o novedades se deberá establecer los compromisos y las acciones de mejora mediante un informe dirigido al Comando Superior.</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7" t="s">
        <v>85</v>
      </c>
      <c r="AB13" s="37" t="s">
        <v>56</v>
      </c>
      <c r="AC13" s="37" t="s">
        <v>120</v>
      </c>
      <c r="AD13" s="49">
        <f>IFERROR(IF(AND(W11="Probabilidad",W12="Probabilidad",W13="Probabilidad"),(AF12-(+AF12*Z13)),IF(W13="Probabilidad",(L11-(+L11*Z13)),IF(W13="Impacto",AF12,""))),"")</f>
        <v>0.12959999999999999</v>
      </c>
      <c r="AE13" s="224"/>
      <c r="AF13" s="50">
        <f>+AD13</f>
        <v>0.12959999999999999</v>
      </c>
      <c r="AG13" s="224"/>
      <c r="AH13" s="50">
        <f>IFERROR(IF(AND(W11="Impacto",W12="Impacto",W13="Impacto"),(AH12-(+AH12*Z13)),IF(W13="Impacto",(P11-(+P11*Z13)),IF(W13="Probabilidad",AH12,""))),"")</f>
        <v>1</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60.5" customHeight="1">
      <c r="A14" s="219"/>
      <c r="B14" s="221"/>
      <c r="C14" s="221"/>
      <c r="D14" s="221"/>
      <c r="E14" s="230"/>
      <c r="F14" s="230"/>
      <c r="G14" s="230"/>
      <c r="H14" s="231"/>
      <c r="I14" s="233"/>
      <c r="J14" s="219"/>
      <c r="K14" s="310"/>
      <c r="L14" s="306"/>
      <c r="M14" s="308"/>
      <c r="N14" s="304"/>
      <c r="O14" s="310"/>
      <c r="P14" s="306"/>
      <c r="Q14" s="312"/>
      <c r="R14" s="14" t="s">
        <v>99</v>
      </c>
      <c r="S14" s="45" t="s">
        <v>546</v>
      </c>
      <c r="T14" s="45" t="s">
        <v>550</v>
      </c>
      <c r="U14" s="45" t="s">
        <v>551</v>
      </c>
      <c r="V14" s="46" t="str">
        <f t="shared" si="0"/>
        <v>El ordenador del gasto de las CENAC y DIADQ ordena mensualmente la apertura de imposición de multas, sanciones y declaratorias de incumplimiento, de acuerdo a la ley 1474 de 2011 articulo 86,  con el fin de proteger los recursos contratados y conminar al contratista a que cumpla con el objeto contractual. En caso tal que se impongan sanciones se deberá verificar el reporte mensual ante Cámara de Comercio de acuerdo a la Ley 80 de 1993 y los Decretos que regulan la contratación estatal, dejando como evidencia un informe del estado actual de los debidos procesos.</v>
      </c>
      <c r="W14" s="47" t="str">
        <f t="shared" si="1"/>
        <v>Probabilidad</v>
      </c>
      <c r="X14" s="37" t="s">
        <v>53</v>
      </c>
      <c r="Y14" s="37" t="s">
        <v>54</v>
      </c>
      <c r="Z14" s="48" t="str">
        <f t="shared" ref="Z14" si="4">IF(AND(X14="Preventivo",Y14="Automático"),"50%",IF(AND(X14="Preventivo",Y14="Manual"),"40%",IF(AND(X14="Detectivo",Y14="Automático"),"40%",IF(AND(X14="Detectivo",Y14="Manual"),"30%",IF(AND(X14="Correctivo",Y14="Automático"),"35%",IF(AND(X14="Correctivo",Y14="Manual"),"25%",""))))))</f>
        <v>40%</v>
      </c>
      <c r="AA14" s="37" t="s">
        <v>85</v>
      </c>
      <c r="AB14" s="37" t="s">
        <v>56</v>
      </c>
      <c r="AC14" s="37" t="s">
        <v>120</v>
      </c>
      <c r="AD14" s="49">
        <f>IFERROR(IF(AND(W11="Probabilidad",W12="Probabilidad",W13="Probabilidad",W14="Probabilidad"),(AF13-(+AF13*Z14)),IF(W14="Probabilidad",(L11-(+L11*Z14)),IF(W14="Impacto",AF13,""))),"")</f>
        <v>7.7759999999999996E-2</v>
      </c>
      <c r="AE14" s="224"/>
      <c r="AF14" s="50">
        <f t="shared" ref="AF14:AF21" si="5">+AD14</f>
        <v>7.7759999999999996E-2</v>
      </c>
      <c r="AG14" s="224"/>
      <c r="AH14" s="50">
        <f>IFERROR(IF(AND(W13="Impacto",W14="Impacto"),(AH13-(+AH13*Z14)),IF(W14="Impacto",(P11-(+P11*Z14)),IF(W14="Probabilidad",AH13,""))),"")</f>
        <v>1</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8"/>
      <c r="N15" s="304"/>
      <c r="O15" s="310"/>
      <c r="P15" s="306"/>
      <c r="Q15" s="312"/>
      <c r="R15" s="14" t="s">
        <v>131</v>
      </c>
      <c r="S15" s="148" t="s">
        <v>546</v>
      </c>
      <c r="T15" s="45" t="s">
        <v>552</v>
      </c>
      <c r="U15" s="45" t="s">
        <v>1667</v>
      </c>
      <c r="V15" s="46" t="str">
        <f t="shared" si="0"/>
        <v>El ordenador del gasto de las CENAC y DIADQ semestralmente solicitara al Comando Superior la realización las pruebas de confiabilidad (polígrafo), a los funcionarios y prestadores de servicios que formen parte de los comités estructuradores y evaluadores de los procesos de contratación. con el fin de facilitar la toma de decisiones estratégicas sobre el personal que participa en los procesos de contratación</v>
      </c>
      <c r="W15" s="47" t="str">
        <f t="shared" si="1"/>
        <v>Probabilidad</v>
      </c>
      <c r="X15" s="37" t="s">
        <v>53</v>
      </c>
      <c r="Y15" s="37" t="s">
        <v>54</v>
      </c>
      <c r="Z15" s="48" t="str">
        <f>IF(AND(X15="Preventivo",Y15="Automático"),"50%",IF(AND(X15="Preventivo",Y15="Manual"),"40%",IF(AND(X15="Detectivo",Y15="Automático"),"40%",IF(AND(X15="Detectivo",Y15="Manual"),"30%",IF(AND(X15="Correctivo",Y15="Automático"),"35%",IF(AND(X15="Correctivo",Y15="Manual"),"25%",""))))))</f>
        <v>40%</v>
      </c>
      <c r="AA15" s="37" t="s">
        <v>85</v>
      </c>
      <c r="AB15" s="37" t="s">
        <v>56</v>
      </c>
      <c r="AC15" s="37" t="s">
        <v>120</v>
      </c>
      <c r="AD15" s="49">
        <f>IFERROR(IF(AND(W11="Probabilidad",W12="Probabilidad",W13="Probabilidad",W14="Probabilidad",W15="Probabilidad"),(AF14-(+AF14*Z15)),IF(W15="Probabilidad",(L10-(+L10*Z15)),IF(W15="Impacto",AF14,""))),"")</f>
        <v>4.6655999999999996E-2</v>
      </c>
      <c r="AE15" s="224"/>
      <c r="AF15" s="50">
        <f t="shared" si="5"/>
        <v>4.6655999999999996E-2</v>
      </c>
      <c r="AG15" s="224"/>
      <c r="AH15" s="50">
        <f>IFERROR(IF(AND(W14="Impacto",W15="Impacto"),(AH14-(+AH14*Z15)),IF(W15="Impacto",(P11-(+P11*Z15)),IF(W15="Probabilidad",AH14,""))),"")</f>
        <v>1</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8"/>
      <c r="N16" s="304"/>
      <c r="O16" s="310"/>
      <c r="P16" s="306"/>
      <c r="Q16" s="312"/>
      <c r="R16" s="14" t="s">
        <v>160</v>
      </c>
      <c r="S16" s="148" t="s">
        <v>546</v>
      </c>
      <c r="T16" s="45" t="s">
        <v>553</v>
      </c>
      <c r="U16" s="45" t="s">
        <v>554</v>
      </c>
      <c r="V16" s="46" t="str">
        <f t="shared" si="0"/>
        <v>El ordenador del gasto de las CENAC y DIADQ aplicara mensualmente las acciones disciplinarias de acuerdo a los establecido le 1872 de 2017 a los funcionarios que omitan sus funciones y generen detrimento patrimonial a la institución por su mala actuación en la estructuración, evaluación y recepción de los bienes objetos de los proceso contractuales. con el fin de promover la transparencia en la Fuerza.</v>
      </c>
      <c r="W16" s="47" t="str">
        <f t="shared" si="1"/>
        <v>Probabilidad</v>
      </c>
      <c r="X16" s="37" t="s">
        <v>53</v>
      </c>
      <c r="Y16" s="37" t="s">
        <v>54</v>
      </c>
      <c r="Z16" s="48" t="str">
        <f>IF(AND(X16="Preventivo",Y16="Automático"),"50%",IF(AND(X16="Preventivo",Y16="Manual"),"40%",IF(AND(X16="Detectivo",Y16="Automático"),"40%",IF(AND(X16="Detectivo",Y16="Manual"),"30%",IF(AND(X16="Correctivo",Y16="Automático"),"35%",IF(AND(X16="Correctivo",Y16="Manual"),"25%",""))))))</f>
        <v>40%</v>
      </c>
      <c r="AA16" s="37" t="s">
        <v>85</v>
      </c>
      <c r="AB16" s="37" t="s">
        <v>56</v>
      </c>
      <c r="AC16" s="37" t="s">
        <v>120</v>
      </c>
      <c r="AD16" s="49">
        <f>IFERROR(IF(AND(W12="Probabilidad",W13="Probabilidad",W14="Probabilidad",W15="Probabilidad",W16="Probabilidad"),(AF15-(+AF15*Z16)),IF(W16="Probabilidad",(L11-(+L11*Z16)),IF(W16="Impacto",AF15,""))),"")</f>
        <v>2.7993599999999997E-2</v>
      </c>
      <c r="AE16" s="224"/>
      <c r="AF16" s="50">
        <f t="shared" si="5"/>
        <v>2.7993599999999997E-2</v>
      </c>
      <c r="AG16" s="224"/>
      <c r="AH16" s="50">
        <f>IFERROR(IF(AND(W14="Impacto",W15="Impacto",W16="Impacto"),(AH15-(+AH15*Z16)),IF(W16="Impacto",(P11-(+P11*Z16)),IF(W16="Probabilidad",AH15,""))),"")</f>
        <v>1</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customHeight="1">
      <c r="A17" s="219"/>
      <c r="B17" s="221"/>
      <c r="C17" s="221"/>
      <c r="D17" s="221"/>
      <c r="E17" s="230"/>
      <c r="F17" s="230"/>
      <c r="G17" s="230"/>
      <c r="H17" s="231"/>
      <c r="I17" s="234"/>
      <c r="J17" s="219"/>
      <c r="K17" s="310"/>
      <c r="L17" s="306"/>
      <c r="M17" s="303"/>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76</v>
      </c>
      <c r="D18" s="220" t="s">
        <v>497</v>
      </c>
      <c r="E18" s="229" t="s">
        <v>555</v>
      </c>
      <c r="F18" s="230" t="s">
        <v>556</v>
      </c>
      <c r="G18" s="230" t="s">
        <v>557</v>
      </c>
      <c r="H18" s="231" t="str">
        <f t="shared" ref="H18" si="6">+CONCATENATE(E18," ",F18," ",G18)</f>
        <v xml:space="preserve">Posibilidad  de efecto dañoso sobre los recursos públicos por la generación de sobrecostos en la Fuerza,  a causa de la omisión en la adecuada planeación, estructuración de los procesos contractuales  y/o recibo de los bienes sin el cumplimiento de los requisitos y/o especificaciones técnicas establecidos para la adquisición de bienes y servicios. </v>
      </c>
      <c r="I18" s="232" t="s">
        <v>497</v>
      </c>
      <c r="J18" s="218">
        <v>591442199485</v>
      </c>
      <c r="K18" s="310" t="str">
        <f>IF(J18&lt;=0,"",IF(J18&lt;=3,"Muy Baja",IF(J18&lt;=34,"Baja",IF(J18&lt;=600,"Media",IF(J18&lt;=6000,"Alta","Muy Alta")))))</f>
        <v>Muy Alta</v>
      </c>
      <c r="L18" s="306">
        <f>IF(K18="","",IF(K18="Muy Baja",0.2,IF(K18="Baja",0.4,IF(K18="Media",0.6,IF(K18="Alta",0.8,IF(K18="Muy Alta",1,))))))</f>
        <v>1</v>
      </c>
      <c r="M18" s="314" t="s">
        <v>381</v>
      </c>
      <c r="N18" s="304" t="str">
        <f>IF(NOT(ISERROR(MATCH(M18,'[6]Tabla Impacto'!$B$222:$B$224,0))),'[6]Tabla Impacto'!$F$224,M18)</f>
        <v xml:space="preserve">     Mayor a 500 SMLMV </v>
      </c>
      <c r="O18" s="310" t="str">
        <f>IF(OR(N18='[6]Tabla Impacto'!$C$12,N18='[6]Tabla Impacto'!$D$12),"Leve",IF(OR(N18='[6]Tabla Impacto'!$C$13,N18='[6]Tabla Impacto'!$D$13),"Menor",IF(OR(N18='[6]Tabla Impacto'!$C$14,N18='[6]Tabla Impacto'!$D$14),"Moderado",IF(OR(N18='[6]Tabla Impacto'!$C$15,N18='[6]Tabla Impacto'!$D$15),"Mayor",IF(OR(N18='[6]Tabla Impacto'!$C$16,N18='[6]Tabla Impacto'!$D$16),"Catastrófico","")))))</f>
        <v>Catastrófico</v>
      </c>
      <c r="P18" s="306">
        <f>IF(O18="","",IF(O18="Leve",0.2,IF(O18="Menor",0.4,IF(O18="Moderado",0.6,IF(O18="Mayor",0.8,IF(O18="Catastrófico",1,))))))</f>
        <v>1</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Extremo</v>
      </c>
      <c r="R18" s="14" t="s">
        <v>94</v>
      </c>
      <c r="S18" s="45" t="s">
        <v>558</v>
      </c>
      <c r="T18" s="45" t="s">
        <v>559</v>
      </c>
      <c r="U18" s="45" t="s">
        <v>560</v>
      </c>
      <c r="V18" s="46" t="str">
        <f>+CONCATENATE(S18," ",T18," ",U18)</f>
        <v>El Oficial de Contratación o quien haga sus veces verifica bimestralmente que se realicen capacitaciones a los supervisores de contratos sobre las funciones, responsabilidades y sobre la importancia del control como de la veracidad e importancia sobre el informe de contratación, con el fin de mitigar o reducir en su máxima expresión, los hallazgos recurrentes identificados por los entes de control. Para ello debe dejarse el registro en actas de capacitación estableciendo los temas tratados y los compromisos generados los cuales deben ser subsanados</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85</v>
      </c>
      <c r="AB18" s="37" t="s">
        <v>56</v>
      </c>
      <c r="AC18" s="37" t="s">
        <v>120</v>
      </c>
      <c r="AD18" s="49">
        <f>IFERROR(IF(W18="Probabilidad",(L18-(+L18*Z18)),IF(W18="Impacto",L18,"")),"")</f>
        <v>0.6</v>
      </c>
      <c r="AE18" s="224" t="str">
        <f>IFERROR(LOOKUP(LOOKUP(2,1/(AD18:AD24&lt;&gt;""),AD18:AD24),'[6]Opciones Tratamiento'!$I$2:$I$6,'[6]Opciones Tratamiento'!$J$2:$J$6),"")</f>
        <v>Muy Baja</v>
      </c>
      <c r="AF18" s="48">
        <f t="shared" si="5"/>
        <v>0.6</v>
      </c>
      <c r="AG18" s="224" t="str">
        <f>IFERROR(LOOKUP(LOOKUP(2,1/(AH18:AH24&lt;&gt;""),AH18:AH24),'[6]Opciones Tratamiento'!L2:M6),"")</f>
        <v>Catastrófico</v>
      </c>
      <c r="AH18" s="50">
        <f>IFERROR(IF(W18="Impacto",(P18-(+P18*Z18)),IF(W18="Probabilidad",P18,"")),"")</f>
        <v>1</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Extremo</v>
      </c>
      <c r="AJ18" s="228" t="s">
        <v>58</v>
      </c>
      <c r="AK18" s="4"/>
      <c r="AL18" s="14" t="s">
        <v>177</v>
      </c>
      <c r="AM18" s="45" t="s">
        <v>561</v>
      </c>
      <c r="AN18" s="52" t="s">
        <v>562</v>
      </c>
      <c r="AO18" s="219" t="s">
        <v>59</v>
      </c>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 t="s">
        <v>96</v>
      </c>
      <c r="S19" s="45" t="s">
        <v>546</v>
      </c>
      <c r="T19" s="45" t="s">
        <v>1668</v>
      </c>
      <c r="U19" s="45" t="s">
        <v>563</v>
      </c>
      <c r="V19" s="46" t="str">
        <f>+CONCATENATE(S19," ",T19," ",U19)</f>
        <v xml:space="preserve">El ordenador del gasto de las CENAC y DIADQ orifica semestralmente, que se elabore un oficio y/o circular dirigido a los Jefes de Estado Mayor y/o Comandantes de las Unidades Centralizadas, en el que se difundan los perfiles y responsabilidades del personal interviniente en los procesos contractuales acorde a lo establecido en el Manual de Contratación y de Convenios del MDN, con el fin de evitar se designe personal sin experiencia e idoneidad, en la gestión contractual. En caso de identificar falencias en la designación del personal se deberá efectuar capacitación, dejando como soporte documental de la difusión el oficio y/o circular. </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85</v>
      </c>
      <c r="AB19" s="37" t="s">
        <v>56</v>
      </c>
      <c r="AC19" s="37" t="s">
        <v>120</v>
      </c>
      <c r="AD19" s="49">
        <f t="shared" ref="AD19:AD24" si="8">IFERROR(IF(AND(W18="Probabilidad",W19="Probabilidad"),(AF18-(+AF18*Z19)),IF(W19="Probabilidad",(L18-(+L18*Z19)),IF(W19="Impacto",AF18,""))),"")</f>
        <v>0.36</v>
      </c>
      <c r="AE19" s="224"/>
      <c r="AF19" s="48">
        <f t="shared" si="5"/>
        <v>0.36</v>
      </c>
      <c r="AG19" s="224"/>
      <c r="AH19" s="50">
        <f>IFERROR(IF(AND(W18="Impacto",W19="Impacto"),(AH18-(+AH18*Z19)),IF(W19="Impacto",(P18-(+P18*Z19)),IF(W19="Probabilidad",AH18,""))),"")</f>
        <v>1</v>
      </c>
      <c r="AI19" s="226"/>
      <c r="AJ19" s="228"/>
      <c r="AK19" s="4"/>
      <c r="AL19" s="14"/>
      <c r="AM19" s="45"/>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 t="s">
        <v>98</v>
      </c>
      <c r="S20" s="45" t="s">
        <v>546</v>
      </c>
      <c r="T20" s="45" t="s">
        <v>564</v>
      </c>
      <c r="U20" s="45" t="s">
        <v>565</v>
      </c>
      <c r="V20" s="46" t="str">
        <f t="shared" ref="V20:V24" si="9">+CONCATENATE(S20," ",T20," ",U20)</f>
        <v xml:space="preserve">El ordenador del gasto de las CENAC y DIADQ verifica mensualmente la gestión realizada por los supervisores de contratos conforme a lo establecido en el Manual de Contratación y de Convenios del  MDN, guía para el ejercicio de las funciones de supervisión y demás documentos normativos, con el fin de realizar seguimiento al avance de la ejecución contractual y al cumplimiento de sus obligaciones. En caso de encontrar novedades en su gestión se deberán informar al Gerente de Proyecto mediante oficio, dejando como evidencia de la verificación acta de reunión. </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85</v>
      </c>
      <c r="AB20" s="37" t="s">
        <v>56</v>
      </c>
      <c r="AC20" s="37" t="s">
        <v>120</v>
      </c>
      <c r="AD20" s="49">
        <f t="shared" si="8"/>
        <v>0.216</v>
      </c>
      <c r="AE20" s="224"/>
      <c r="AF20" s="48">
        <f t="shared" si="5"/>
        <v>0.216</v>
      </c>
      <c r="AG20" s="224"/>
      <c r="AH20" s="50">
        <f>IFERROR(IF(AND(W18="Impacto",W19="Impacto",W20="Impacto"),(AH19-(+AH19*Z20)),IF(W20="Impacto",(P18-(+P18*Z20)),IF(W20="Probabilidad",AH19,""))),"")</f>
        <v>1</v>
      </c>
      <c r="AI20" s="226"/>
      <c r="AJ20" s="228"/>
      <c r="AK20" s="4"/>
      <c r="AL20" s="14"/>
      <c r="AM20" s="45"/>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t="s">
        <v>99</v>
      </c>
      <c r="S21" s="45"/>
      <c r="T21" s="45"/>
      <c r="U21" s="45"/>
      <c r="V21" s="46" t="str">
        <f t="shared" si="9"/>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8"/>
        <v/>
      </c>
      <c r="AE21" s="224"/>
      <c r="AF21" s="48" t="str">
        <f t="shared" si="5"/>
        <v/>
      </c>
      <c r="AG21" s="224"/>
      <c r="AH21" s="50" t="str">
        <f>IFERROR(IF(AND(W20="Impacto",W21="Impacto"),(AH20-(+AH20*Z21)),IF(W21="Impacto",(P18-(+P18*Z21)),IF(W21="Probabilidad",AH20,""))),"")</f>
        <v/>
      </c>
      <c r="AI21" s="226"/>
      <c r="AJ21" s="228"/>
      <c r="AK21" s="4"/>
      <c r="AL21" s="14"/>
      <c r="AM21" s="45"/>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45"/>
      <c r="T22" s="45"/>
      <c r="U22" s="45"/>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4"/>
      <c r="AL22" s="14"/>
      <c r="AM22" s="45"/>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45"/>
      <c r="T23" s="45"/>
      <c r="U23" s="45"/>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4"/>
      <c r="AL23" s="14"/>
      <c r="AM23" s="45"/>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45"/>
      <c r="T24" s="45"/>
      <c r="U24" s="45"/>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4"/>
      <c r="AL24" s="14"/>
      <c r="AM24" s="45"/>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76</v>
      </c>
      <c r="D25" s="220" t="s">
        <v>497</v>
      </c>
      <c r="E25" s="229" t="s">
        <v>566</v>
      </c>
      <c r="F25" s="230" t="s">
        <v>567</v>
      </c>
      <c r="G25" s="230" t="s">
        <v>568</v>
      </c>
      <c r="H25" s="231" t="str">
        <f t="shared" ref="H25" si="11">+CONCATENATE(E25," ",F25," ",G25)</f>
        <v xml:space="preserve">Posibilidad  de efecto dañoso sobre intereses patrimoniales de naturaleza pública por el incumplimiento de los requisitos legales en la gestión de garantías contractuales,  pólizas y/o cláusulas de sanciones o multas en el contrato,  a causa de la omisión de controles necesarios para su adecuada revisión, validación y seguimiento. </v>
      </c>
      <c r="I25" s="232" t="s">
        <v>497</v>
      </c>
      <c r="J25" s="218">
        <v>591442199485</v>
      </c>
      <c r="K25" s="310" t="str">
        <f>IF(J25&lt;=0,"",IF(J25&lt;=3,"Muy Baja",IF(J25&lt;=34,"Baja",IF(J25&lt;=600,"Media",IF(J25&lt;=6000,"Alta","Muy Alta")))))</f>
        <v>Muy Alta</v>
      </c>
      <c r="L25" s="306">
        <f>IF(K25="","",IF(K25="Muy Baja",0.2,IF(K25="Baja",0.4,IF(K25="Media",0.6,IF(K25="Alta",0.8,IF(K25="Muy Alta",1,))))))</f>
        <v>1</v>
      </c>
      <c r="M25" s="314" t="s">
        <v>381</v>
      </c>
      <c r="N25" s="304" t="str">
        <f>IF(NOT(ISERROR(MATCH(M25,'[6]Tabla Impacto'!$B$222:$B$224,0))),'[6]Tabla Impacto'!$F$224,M25)</f>
        <v xml:space="preserve">     Mayor a 500 SMLMV </v>
      </c>
      <c r="O25" s="310" t="str">
        <f>IF(OR(N25='[6]Tabla Impacto'!$C$12,N25='[6]Tabla Impacto'!$D$12),"Leve",IF(OR(N25='[6]Tabla Impacto'!$C$13,N25='[6]Tabla Impacto'!$D$13),"Menor",IF(OR(N25='[6]Tabla Impacto'!$C$14,N25='[6]Tabla Impacto'!$D$14),"Moderado",IF(OR(N25='[6]Tabla Impacto'!$C$15,N25='[6]Tabla Impacto'!$D$15),"Mayor",IF(OR(N25='[6]Tabla Impacto'!$C$16,N25='[6]Tabla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4" t="s">
        <v>94</v>
      </c>
      <c r="S25" s="59" t="s">
        <v>558</v>
      </c>
      <c r="T25" s="45" t="s">
        <v>569</v>
      </c>
      <c r="U25" s="45" t="s">
        <v>570</v>
      </c>
      <c r="V25" s="46" t="str">
        <f>+CONCATENATE(S25," ",T25," ",U25)</f>
        <v>El Oficial de Contratación o quien haga sus veces verifica mensualmente que se dicten capacitaciones a la persona interviniente en los procesos contractuales, sobre la correcta gestión, constitución y verificación de pólizas y garantías contractuales con el fin que el proceso de validación se realice de manera correcta, los intervinientes cuenten con el criterio necesario para aceptar o rechazar los requisitos establecidos</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85</v>
      </c>
      <c r="AB25" s="37" t="s">
        <v>56</v>
      </c>
      <c r="AC25" s="37" t="s">
        <v>120</v>
      </c>
      <c r="AD25" s="49">
        <f>IFERROR(IF(W25="Probabilidad",(L25-(+L25*Z25)),IF(W25="Impacto",L25,"")),"")</f>
        <v>0.6</v>
      </c>
      <c r="AE25" s="224" t="str">
        <f>IFERROR(LOOKUP(LOOKUP(2,1/(AD25:AD31&lt;&gt;""),AD25:AD31),'[6]Opciones Tratamiento'!$I$2:$I$6,'[6]Opciones Tratamiento'!$J$2:$J$6),"")</f>
        <v>Muy Baja</v>
      </c>
      <c r="AF25" s="48">
        <f>+AD25</f>
        <v>0.6</v>
      </c>
      <c r="AG25" s="224" t="str">
        <f>IFERROR(LOOKUP(LOOKUP(2,1/(AH25:AH31&lt;&gt;""),AH25:AH31),'[6]Opciones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4"/>
      <c r="AL25" s="14" t="s">
        <v>177</v>
      </c>
      <c r="AM25" s="45" t="s">
        <v>571</v>
      </c>
      <c r="AN25" s="52" t="s">
        <v>572</v>
      </c>
      <c r="AO25" s="219" t="s">
        <v>59</v>
      </c>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 t="s">
        <v>96</v>
      </c>
      <c r="S26" s="45" t="s">
        <v>558</v>
      </c>
      <c r="T26" s="45" t="s">
        <v>573</v>
      </c>
      <c r="U26" s="45" t="s">
        <v>574</v>
      </c>
      <c r="V26" s="46" t="str">
        <f>+CONCATENATE(S26," ",T26," ",U26)</f>
        <v>El Oficial de Contratación o quien haga sus veces  valida cada vez que se suscriba un contrato, que se constituyan garantías en los tiempos establecidos en el contrato y que el proveedor la cargue en el SECOP II (Manual de Contratación y Convenios del Ministerio de Defensa Nacional Código: GO-M-001 versión 1 resolución 4130 del 16 de junio de 2022, procedimiento adquisición de bienes y servicios P-JEMGF-COADED-354),  con el fin de realizar el proceso de revisión y aprobación de la garantía por parte de la Unidad Ordenadora del Gasto (que el jurídico del proceso dentro de los tiempos establecidos, apruebe mediante documentos las pólizas constituidas por los proveedores), en caso de que no sean verificadas se deberá solicitar las garantías e iniciar  las actuaciones jurídicas  que por derecho correspondan, dejando como evidencia un informe de revisión de la muestra del 20% de los contrataos suscritos en el</v>
      </c>
      <c r="W26" s="47" t="str">
        <f t="shared" si="1"/>
        <v>Probabilidad</v>
      </c>
      <c r="X26" s="37" t="s">
        <v>53</v>
      </c>
      <c r="Y26" s="37" t="s">
        <v>54</v>
      </c>
      <c r="Z26" s="48" t="str">
        <f t="shared" ref="Z26" si="12">IF(AND(X26="Preventivo",Y26="Automático"),"50%",IF(AND(X26="Preventivo",Y26="Manual"),"40%",IF(AND(X26="Detectivo",Y26="Automático"),"40%",IF(AND(X26="Detectivo",Y26="Manual"),"30%",IF(AND(X26="Correctivo",Y26="Automático"),"35%",IF(AND(X26="Correctivo",Y26="Manual"),"25%",""))))))</f>
        <v>40%</v>
      </c>
      <c r="AA26" s="37" t="s">
        <v>85</v>
      </c>
      <c r="AB26" s="37" t="s">
        <v>56</v>
      </c>
      <c r="AC26" s="37" t="s">
        <v>120</v>
      </c>
      <c r="AD26" s="49">
        <f t="shared" ref="AD26:AD31" si="13">IFERROR(IF(AND(W25="Probabilidad",W26="Probabilidad"),(AF25-(+AF25*Z26)),IF(W26="Probabilidad",(L25-(+L25*Z26)),IF(W26="Impacto",AF25,""))),"")</f>
        <v>0.36</v>
      </c>
      <c r="AE26" s="224"/>
      <c r="AF26" s="48">
        <f t="shared" ref="AF26" si="14">+AD26</f>
        <v>0.36</v>
      </c>
      <c r="AG26" s="224"/>
      <c r="AH26" s="50">
        <f>IFERROR(IF(AND(W25="Impacto",W26="Impacto"),(AH25-(+AH25*Z26)),IF(W26="Impacto",(P25-(+P25*Z26)),IF(W26="Probabilidad",AH25,""))),"")</f>
        <v>1</v>
      </c>
      <c r="AI26" s="226"/>
      <c r="AJ26" s="228"/>
      <c r="AK26" s="4"/>
      <c r="AL26" s="14"/>
      <c r="AM26" s="45"/>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 t="s">
        <v>98</v>
      </c>
      <c r="S27" s="45" t="s">
        <v>558</v>
      </c>
      <c r="T27" s="45" t="s">
        <v>575</v>
      </c>
      <c r="U27" s="45" t="s">
        <v>576</v>
      </c>
      <c r="V27" s="46" t="str">
        <f t="shared" ref="V27:V31" si="15">+CONCATENATE(S27," ",T27," ",U27)</f>
        <v xml:space="preserve">El Oficial de Contratación o quien haga sus veces verifica cada vez que se suscriba un contrato que la garantía presentada por el proveedor sea proporcional al valor y condiciones del contrato, con el fin de asegurar que la garantía cubra adecuadamente el monto y tipo de riesgo asociado al contrato,  con el fin de proteger los recursos públicos. En caso de que presente novedad, deberá solicitar la presentación de una nueva garantía adecuada y adelantar la acción jurídica que por derecho corresponda, dejando como evidencia de la verificación un informe de revisión remitido al Comando Superior, de una muestra del 10% de los contratos suscritos en el trimestre. </v>
      </c>
      <c r="W27" s="47" t="str">
        <f t="shared" si="1"/>
        <v>Probabilidad</v>
      </c>
      <c r="X27" s="37" t="s">
        <v>53</v>
      </c>
      <c r="Y27" s="37" t="s">
        <v>203</v>
      </c>
      <c r="Z27" s="48" t="str">
        <f>IF(AND(X27="Preventivo",Y27="Automático"),"50%",IF(AND(X27="Preventivo",Y27="Manual"),"40%",IF(AND(X27="Detectivo",Y27="Automático"),"40%",IF(AND(X27="Detectivo",Y27="Manual"),"30%",IF(AND(X27="Correctivo",Y27="Automático"),"35%",IF(AND(X27="Correctivo",Y27="Manual"),"25%",""))))))</f>
        <v>50%</v>
      </c>
      <c r="AA27" s="37" t="s">
        <v>85</v>
      </c>
      <c r="AB27" s="37" t="s">
        <v>56</v>
      </c>
      <c r="AC27" s="37" t="s">
        <v>120</v>
      </c>
      <c r="AD27" s="49">
        <f t="shared" si="13"/>
        <v>0.18</v>
      </c>
      <c r="AE27" s="224"/>
      <c r="AF27" s="48">
        <f>+AD27</f>
        <v>0.18</v>
      </c>
      <c r="AG27" s="224"/>
      <c r="AH27" s="50">
        <f>IFERROR(IF(AND(W25="Impacto",W26="Impacto",W27="Impacto"),(AH26-(+AH26*Z27)),IF(W27="Impacto",(P25-(+P25*Z27)),IF(W27="Probabilidad",AH26,""))),"")</f>
        <v>1</v>
      </c>
      <c r="AI27" s="226"/>
      <c r="AJ27" s="228"/>
      <c r="AK27" s="4"/>
      <c r="AL27" s="14"/>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45"/>
      <c r="T28" s="45"/>
      <c r="U28" s="45"/>
      <c r="V28" s="46" t="str">
        <f t="shared" si="15"/>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3"/>
        <v/>
      </c>
      <c r="AE28" s="224"/>
      <c r="AF28" s="48" t="str">
        <f t="shared" ref="AF28" si="17">+AD28</f>
        <v/>
      </c>
      <c r="AG28" s="224"/>
      <c r="AH28" s="50" t="str">
        <f>IFERROR(IF(AND(W27="Impacto",W28="Impacto"),(AH27-(+AH27*Z28)),IF(W28="Impacto",(P25-(+P25*Z28)),IF(W28="Probabilidad",AH27,""))),"")</f>
        <v/>
      </c>
      <c r="AI28" s="226"/>
      <c r="AJ28" s="228"/>
      <c r="AK28" s="4"/>
      <c r="AL28" s="14"/>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45"/>
      <c r="T29" s="45"/>
      <c r="U29" s="45"/>
      <c r="V29" s="46" t="str">
        <f t="shared" si="15"/>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3"/>
        <v/>
      </c>
      <c r="AE29" s="224"/>
      <c r="AF29" s="48" t="str">
        <f>+AD29</f>
        <v/>
      </c>
      <c r="AG29" s="224"/>
      <c r="AH29" s="50" t="str">
        <f>IFERROR(IF(AND(W28="Impacto",W29="Impacto"),(AH28-(+AH28*Z29)),IF(W29="Impacto",(P25-(+P25*Z29)),IF(W29="Probabilidad",AH28,""))),"")</f>
        <v/>
      </c>
      <c r="AI29" s="226"/>
      <c r="AJ29" s="228"/>
      <c r="AK29" s="4"/>
      <c r="AL29" s="14"/>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45"/>
      <c r="T30" s="45"/>
      <c r="U30" s="45"/>
      <c r="V30" s="46" t="str">
        <f t="shared" si="15"/>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3"/>
        <v/>
      </c>
      <c r="AE30" s="224"/>
      <c r="AF30" s="48" t="str">
        <f>+AD30</f>
        <v/>
      </c>
      <c r="AG30" s="224"/>
      <c r="AH30" s="50" t="str">
        <f>IFERROR(IF(AND(W28="Impacto",W29="Impacto",W30="Impacto"),(AH29-(+AH29*Z30)),IF(W30="Impacto",(P25-(+P25*Z30)),IF(W30="Probabilidad",AH29,""))),"")</f>
        <v/>
      </c>
      <c r="AI30" s="226"/>
      <c r="AJ30" s="228"/>
      <c r="AK30" s="4"/>
      <c r="AL30" s="14"/>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45"/>
      <c r="T31" s="45"/>
      <c r="U31" s="45"/>
      <c r="V31" s="46" t="str">
        <f t="shared" si="15"/>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3"/>
        <v/>
      </c>
      <c r="AE31" s="224"/>
      <c r="AF31" s="48" t="str">
        <f>+AD31</f>
        <v/>
      </c>
      <c r="AG31" s="224"/>
      <c r="AH31" s="50" t="str">
        <f>IFERROR(IF(AND(W28="Impacto",W29="Impacto",W30="Impacto",W31="Impacto"),(AH30-(+AH30*Z31)),IF(W31="Impacto",(P25-(+P25*Z31)),IF(W31="Probabilidad",AH30,""))),"")</f>
        <v/>
      </c>
      <c r="AI31" s="226"/>
      <c r="AJ31" s="228"/>
      <c r="AK31" s="4"/>
      <c r="AL31" s="14"/>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322</v>
      </c>
      <c r="E32" s="229" t="s">
        <v>379</v>
      </c>
      <c r="F32" s="230" t="s">
        <v>577</v>
      </c>
      <c r="G32" s="230" t="s">
        <v>578</v>
      </c>
      <c r="H32" s="231" t="str">
        <f t="shared" ref="H32" si="18">+CONCATENATE(E32," ",F32," ",G32)</f>
        <v>Posibilidad de afectación económica y reputacional por multa o sanción de los entes de control, debido al incumplimiento de la normatividad vigente en el desarrollo de las etapas contractuales.</v>
      </c>
      <c r="I32" s="232" t="s">
        <v>324</v>
      </c>
      <c r="J32" s="218">
        <v>1543</v>
      </c>
      <c r="K32" s="310" t="str">
        <f>IF(J32&lt;=0,"",IF(J32&lt;=3,"Muy Baja",IF(J32&lt;=34,"Baja",IF(J32&lt;=600,"Media",IF(J32&lt;=6000,"Alta","Muy Alta")))))</f>
        <v>Alta</v>
      </c>
      <c r="L32" s="306">
        <f>IF(K32="","",IF(K32="Muy Baja",0.2,IF(K32="Baja",0.4,IF(K32="Media",0.6,IF(K32="Alta",0.8,IF(K32="Muy Alta",1,))))))</f>
        <v>0.8</v>
      </c>
      <c r="M32" s="314" t="s">
        <v>381</v>
      </c>
      <c r="N32" s="304" t="str">
        <f>IF(NOT(ISERROR(MATCH(M32,'[6]Tabla Impacto'!$B$222:$B$224,0))),'[6]Tabla Impacto'!$F$224,M32)</f>
        <v xml:space="preserve">     Mayor a 500 SMLMV </v>
      </c>
      <c r="O32" s="310" t="str">
        <f>IF(OR(N32='[6]Tabla Impacto'!$C$12,N32='[6]Tabla Impacto'!$D$12),"Leve",IF(OR(N32='[6]Tabla Impacto'!$C$13,N32='[6]Tabla Impacto'!$D$13),"Menor",IF(OR(N32='[6]Tabla Impacto'!$C$14,N32='[6]Tabla Impacto'!$D$14),"Moderado",IF(OR(N32='[6]Tabla Impacto'!$C$15,N32='[6]Tabla Impacto'!$D$15),"Mayor",IF(OR(N32='[6]Tabla Impacto'!$C$16,N32='[6]Tabla Impacto'!$D$16),"Catastrófico","")))))</f>
        <v>Catastrófico</v>
      </c>
      <c r="P32" s="306">
        <f>IF(O32="","",IF(O32="Leve",0.2,IF(O32="Menor",0.4,IF(O32="Moderado",0.6,IF(O32="Mayor",0.8,IF(O32="Catastrófico",1,))))))</f>
        <v>1</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Extremo</v>
      </c>
      <c r="R32" s="14" t="s">
        <v>94</v>
      </c>
      <c r="S32" s="45" t="s">
        <v>546</v>
      </c>
      <c r="T32" s="45" t="s">
        <v>579</v>
      </c>
      <c r="U32" s="45" t="s">
        <v>580</v>
      </c>
      <c r="V32" s="46" t="str">
        <f>+CONCATENATE(S32," ",T32," ",U32)</f>
        <v>El ordenador del gasto de las CENAC y DIADQ valida cada vez  que se realice una auditoría por parte de los entes de control internos y externos, la difusión de los informes al personal involucrado, según lo estipulado dentro del procedimiento de mejora continua P-JEMMPP-CEDE5-181, con el fin de retroalimentar los procedimientos de la gestión contractual,  en caso de no recibir auditoría en el periodo se deberá informar a DICRE trimestralmente, dejando como evidencia de la validación el acta de reunión correspondiente.</v>
      </c>
      <c r="W32" s="47" t="str">
        <f t="shared" si="1"/>
        <v>Probabilidad</v>
      </c>
      <c r="X32" s="37" t="s">
        <v>53</v>
      </c>
      <c r="Y32" s="37" t="s">
        <v>54</v>
      </c>
      <c r="Z32" s="48" t="str">
        <f>IF(AND(X32="Preventivo",Y32="Automático"),"50%",IF(AND(X32="Preventivo",Y32="Manual"),"40%",IF(AND(X32="Detectivo",Y32="Automático"),"40%",IF(AND(X32="Detectivo",Y32="Manual"),"30%",IF(AND(X32="Correctivo",Y32="Automático"),"35%",IF(AND(X32="Correctivo",Y32="Manual"),"25%",""))))))</f>
        <v>40%</v>
      </c>
      <c r="AA32" s="37" t="s">
        <v>85</v>
      </c>
      <c r="AB32" s="37" t="s">
        <v>56</v>
      </c>
      <c r="AC32" s="37" t="s">
        <v>120</v>
      </c>
      <c r="AD32" s="49">
        <f>IFERROR(IF(W32="Probabilidad",(L32-(+L32*Z32)),IF(W32="Impacto",L32,"")),"")</f>
        <v>0.48</v>
      </c>
      <c r="AE32" s="224" t="str">
        <f>IFERROR(LOOKUP(LOOKUP(2,1/(AD32:AD38&lt;&gt;""),AD32:AD38),'[6]Opciones Tratamiento'!$I$2:$I$6,'[6]Opciones Tratamiento'!$J$2:$J$6),"")</f>
        <v>Muy Baja</v>
      </c>
      <c r="AF32" s="48">
        <f>+AD32</f>
        <v>0.48</v>
      </c>
      <c r="AG32" s="224" t="str">
        <f>IFERROR(LOOKUP(LOOKUP(2,1/(AH32:AH38&lt;&gt;""),AH32:AH38),'[6]Opciones Tratamiento'!L2:M6),"")</f>
        <v>Catastrófico</v>
      </c>
      <c r="AH32" s="50">
        <f>IFERROR(IF(W32="Impacto",(P32-(+P32*Z32)),IF(W32="Probabilidad",P32,"")),"")</f>
        <v>1</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Extremo</v>
      </c>
      <c r="AJ32" s="228" t="s">
        <v>58</v>
      </c>
      <c r="AK32" s="4"/>
      <c r="AL32" s="14" t="s">
        <v>177</v>
      </c>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t="s">
        <v>96</v>
      </c>
      <c r="S33" s="45" t="s">
        <v>546</v>
      </c>
      <c r="T33" s="45" t="s">
        <v>1669</v>
      </c>
      <c r="U33" s="45" t="s">
        <v>581</v>
      </c>
      <c r="V33" s="46" t="str">
        <f>+CONCATENATE(S33," ",T33," ",U33)</f>
        <v>El ordenador del gasto de las CENAC y DIADQ orifica mensualmente la ejecución de las tareas establecidas en los planes de mejoramiento, con el fin evitar que se incurra en los mismos hallazgos y de asegurar la mejora continua de la gestión Unidad, dejando como evidencia el informe dirigido al Comando Superior</v>
      </c>
      <c r="W33" s="47" t="str">
        <f t="shared" si="1"/>
        <v>Probabilidad</v>
      </c>
      <c r="X33" s="37" t="s">
        <v>53</v>
      </c>
      <c r="Y33" s="37" t="s">
        <v>54</v>
      </c>
      <c r="Z33" s="48" t="str">
        <f t="shared" ref="Z33" si="19">IF(AND(X33="Preventivo",Y33="Automático"),"50%",IF(AND(X33="Preventivo",Y33="Manual"),"40%",IF(AND(X33="Detectivo",Y33="Automático"),"40%",IF(AND(X33="Detectivo",Y33="Manual"),"30%",IF(AND(X33="Correctivo",Y33="Automático"),"35%",IF(AND(X33="Correctivo",Y33="Manual"),"25%",""))))))</f>
        <v>40%</v>
      </c>
      <c r="AA33" s="37" t="s">
        <v>85</v>
      </c>
      <c r="AB33" s="37" t="s">
        <v>56</v>
      </c>
      <c r="AC33" s="37" t="s">
        <v>120</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1</v>
      </c>
      <c r="AI33" s="226"/>
      <c r="AJ33" s="228"/>
      <c r="AK33" s="4"/>
      <c r="AL33" s="14"/>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t="s">
        <v>98</v>
      </c>
      <c r="S34" s="45" t="s">
        <v>546</v>
      </c>
      <c r="T34" s="45" t="s">
        <v>582</v>
      </c>
      <c r="U34" s="45" t="s">
        <v>583</v>
      </c>
      <c r="V34" s="46" t="str">
        <f t="shared" ref="V34:V38" si="22">+CONCATENATE(S34," ",T34," ",U34)</f>
        <v xml:space="preserve">El ordenador del gasto de las CENAC y DIADQ verifica cada vez que los Comités Estructuradores (jurídico, técnico y económico) elaboren los estudios previos y proyecto de pliego de condiciones que no contengan la exigencia de marcas particulares (según el caso y de acuerdo a la sentencia del consejo de estado sección tercera CP JAIME ORLANDO SANTOFIMIO GAMBOA 18118 Marzo de 2011) ni requisitos específicos que restrinjan injustificadamente la competencia (Decreto 1082 de 2015), con el propósito de evitar el direccionamiento de los contratos conforme a lo establecido en el Manual de Contratación y de Convenios del Ministerio de Defensa Nacional Código: GO-M-001 versión 1 Resolución No. 4213 de 2023, en caso que se presenten dichas exigencias dentro de un proceso de contratación se debe emitir informe con la respectiva justificación, dejando evidencia de la verificación informe mensual. </v>
      </c>
      <c r="W34" s="47" t="str">
        <f t="shared" si="1"/>
        <v>Probabilidad</v>
      </c>
      <c r="X34" s="37" t="s">
        <v>53</v>
      </c>
      <c r="Y34" s="37" t="s">
        <v>54</v>
      </c>
      <c r="Z34" s="48" t="str">
        <f>IF(AND(X34="Preventivo",Y34="Automático"),"50%",IF(AND(X34="Preventivo",Y34="Manual"),"40%",IF(AND(X34="Detectivo",Y34="Automático"),"40%",IF(AND(X34="Detectivo",Y34="Manual"),"30%",IF(AND(X34="Correctivo",Y34="Automático"),"35%",IF(AND(X34="Correctivo",Y34="Manual"),"25%",""))))))</f>
        <v>40%</v>
      </c>
      <c r="AA34" s="37" t="s">
        <v>85</v>
      </c>
      <c r="AB34" s="37" t="s">
        <v>56</v>
      </c>
      <c r="AC34" s="37" t="s">
        <v>120</v>
      </c>
      <c r="AD34" s="49">
        <f t="shared" si="20"/>
        <v>0.17279999999999998</v>
      </c>
      <c r="AE34" s="224"/>
      <c r="AF34" s="48">
        <f>+AD34</f>
        <v>0.17279999999999998</v>
      </c>
      <c r="AG34" s="224"/>
      <c r="AH34" s="50">
        <f>IFERROR(IF(AND(W32="Impacto",W33="Impacto",W34="Impacto"),(AH33-(+AH33*Z34)),IF(W34="Impacto",(P32-(+P32*Z34)),IF(W34="Probabilidad",AH33,""))),"")</f>
        <v>1</v>
      </c>
      <c r="AI34" s="226"/>
      <c r="AJ34" s="228"/>
      <c r="AK34" s="4"/>
      <c r="AL34" s="14"/>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t="s">
        <v>99</v>
      </c>
      <c r="S35" s="45" t="s">
        <v>546</v>
      </c>
      <c r="T35" s="45" t="s">
        <v>584</v>
      </c>
      <c r="U35" s="45" t="s">
        <v>585</v>
      </c>
      <c r="V35" s="46" t="str">
        <f t="shared" si="22"/>
        <v>El ordenador del gasto de las CENAC y DIADQ verifica trimestralmente que se dé respuesta a las recomendaciones derivadas del acompañamiento a la Adquisición de Bienes y Servicios realizadas por el Comando Superior, conforme al procedimiento P-JEMGF-COADE-418, así como a las recomendaciones emitidas por DANTE en relación con los procesos contractuales. con el fin de tomar acciones y evitar que se presenten las mismas observaciones en los procesos contractuales.</v>
      </c>
      <c r="W35" s="47" t="str">
        <f t="shared" si="1"/>
        <v>Probabilidad</v>
      </c>
      <c r="X35" s="37" t="s">
        <v>53</v>
      </c>
      <c r="Y35" s="37" t="s">
        <v>54</v>
      </c>
      <c r="Z35" s="48" t="str">
        <f t="shared" ref="Z35" si="23">IF(AND(X35="Preventivo",Y35="Automático"),"50%",IF(AND(X35="Preventivo",Y35="Manual"),"40%",IF(AND(X35="Detectivo",Y35="Automático"),"40%",IF(AND(X35="Detectivo",Y35="Manual"),"30%",IF(AND(X35="Correctivo",Y35="Automático"),"35%",IF(AND(X35="Correctivo",Y35="Manual"),"25%",""))))))</f>
        <v>40%</v>
      </c>
      <c r="AA35" s="37" t="s">
        <v>85</v>
      </c>
      <c r="AB35" s="37" t="s">
        <v>56</v>
      </c>
      <c r="AC35" s="37" t="s">
        <v>120</v>
      </c>
      <c r="AD35" s="49">
        <f t="shared" si="20"/>
        <v>0.10367999999999998</v>
      </c>
      <c r="AE35" s="224"/>
      <c r="AF35" s="48">
        <f t="shared" ref="AF35" si="24">+AD35</f>
        <v>0.10367999999999998</v>
      </c>
      <c r="AG35" s="224"/>
      <c r="AH35" s="50">
        <f>IFERROR(IF(AND(W34="Impacto",W35="Impacto"),(AH34-(+AH34*Z35)),IF(W35="Impacto",(P32-(+P32*Z35)),IF(W35="Probabilidad",AH34,""))),"")</f>
        <v>1</v>
      </c>
      <c r="AI35" s="226"/>
      <c r="AJ35" s="228"/>
      <c r="AK35" s="4"/>
      <c r="AL35" s="14"/>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45"/>
      <c r="T36" s="45"/>
      <c r="U36" s="45"/>
      <c r="V36" s="46" t="str">
        <f t="shared" si="22"/>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0"/>
        <v/>
      </c>
      <c r="AE36" s="224"/>
      <c r="AF36" s="48" t="str">
        <f>+AD36</f>
        <v/>
      </c>
      <c r="AG36" s="224"/>
      <c r="AH36" s="50" t="str">
        <f>IFERROR(IF(AND(W35="Impacto",W36="Impacto"),(AH35-(+AH35*Z36)),IF(W36="Impacto",(P32-(+P32*Z36)),IF(W36="Probabilidad",AH35,""))),"")</f>
        <v/>
      </c>
      <c r="AI36" s="226"/>
      <c r="AJ36" s="228"/>
      <c r="AK36" s="4"/>
      <c r="AL36" s="14"/>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45"/>
      <c r="T37" s="45"/>
      <c r="U37" s="45"/>
      <c r="V37" s="46" t="str">
        <f t="shared" si="22"/>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0"/>
        <v/>
      </c>
      <c r="AE37" s="224"/>
      <c r="AF37" s="48" t="str">
        <f>+AD37</f>
        <v/>
      </c>
      <c r="AG37" s="224"/>
      <c r="AH37" s="50" t="str">
        <f>IFERROR(IF(AND(W35="Impacto",W36="Impacto",W37="Impacto"),(AH36-(+AH36*Z37)),IF(W37="Impacto",(P32-(+P32*Z37)),IF(W37="Probabilidad",AH36,""))),"")</f>
        <v/>
      </c>
      <c r="AI37" s="226"/>
      <c r="AJ37" s="228"/>
      <c r="AK37" s="4"/>
      <c r="AL37" s="14"/>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45"/>
      <c r="T38" s="45"/>
      <c r="U38" s="45"/>
      <c r="V38" s="46" t="str">
        <f t="shared" si="22"/>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0"/>
        <v/>
      </c>
      <c r="AE38" s="224"/>
      <c r="AF38" s="48" t="str">
        <f>+AD38</f>
        <v/>
      </c>
      <c r="AG38" s="224"/>
      <c r="AH38" s="50" t="str">
        <f>IFERROR(IF(AND(W35="Impacto",W36="Impacto",W37="Impacto",W38="Impacto"),(AH37-(+AH37*Z38)),IF(W38="Impacto",(P32-(+P32*Z38)),IF(W38="Probabilidad",AH37,""))),"")</f>
        <v/>
      </c>
      <c r="AI38" s="226"/>
      <c r="AJ38" s="228"/>
      <c r="AK38" s="4"/>
      <c r="AL38" s="14"/>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75</v>
      </c>
      <c r="D39" s="220" t="s">
        <v>497</v>
      </c>
      <c r="E39" s="229" t="s">
        <v>555</v>
      </c>
      <c r="F39" s="230" t="s">
        <v>586</v>
      </c>
      <c r="G39" s="230" t="s">
        <v>587</v>
      </c>
      <c r="H39" s="231" t="str">
        <f t="shared" ref="H39" si="25">+CONCATENATE(E39," ",F39," ",G39)</f>
        <v>Posibilidad  de efecto dañoso sobre los recursos públicos por permitir la entrada en "abandono" del material de origen extranjero adquirido por la Fuerza,  debido al vencimiento de términos de permanencia de la mercancía en los depósitos aduaneros, de acuerdo a lo establecido por la autoridad aduanera (Art 171 Dcto 1165/19),  sin haber finalizado el régimen aduanero respectivo  (importación, reembarque), generado por la ausente o tardía presentación de la documentación por parte de los Supervisores de los contratos y /o LOAs.</v>
      </c>
      <c r="I39" s="232" t="s">
        <v>324</v>
      </c>
      <c r="J39" s="218">
        <v>531</v>
      </c>
      <c r="K39" s="310" t="str">
        <f>IF(J39&lt;=0,"",IF(J39&lt;=3,"Muy Baja",IF(J39&lt;=34,"Baja",IF(J39&lt;=600,"Media",IF(J39&lt;=6000,"Alta","Muy Alta")))))</f>
        <v>Media</v>
      </c>
      <c r="L39" s="306">
        <f>IF(K39="","",IF(K39="Muy Baja",0.2,IF(K39="Baja",0.4,IF(K39="Media",0.6,IF(K39="Alta",0.8,IF(K39="Muy Alta",1,))))))</f>
        <v>0.6</v>
      </c>
      <c r="M39" s="314" t="s">
        <v>588</v>
      </c>
      <c r="N39" s="304" t="str">
        <f>IF(NOT(ISERROR(MATCH(M39,'[6]Tabla Impacto'!$B$222:$B$224,0))),'[6]Tabla Impacto'!$F$224,M39)</f>
        <v xml:space="preserve">     Entre 10 y 50 SMLMV </v>
      </c>
      <c r="O39" s="310" t="str">
        <f>IF(OR(N39='[6]Tabla Impacto'!$C$12,N39='[6]Tabla Impacto'!$D$12),"Leve",IF(OR(N39='[6]Tabla Impacto'!$C$13,N39='[6]Tabla Impacto'!$D$13),"Menor",IF(OR(N39='[6]Tabla Impacto'!$C$14,N39='[6]Tabla Impacto'!$D$14),"Moderado",IF(OR(N39='[6]Tabla Impacto'!$C$15,N39='[6]Tabla Impacto'!$D$15),"Mayor",IF(OR(N39='[6]Tabla Impacto'!$C$16,N39='[6]Tabla Impacto'!$D$16),"Catastrófico","")))))</f>
        <v>Menor</v>
      </c>
      <c r="P39" s="306">
        <f>IF(O39="","",IF(O39="Leve",0.2,IF(O39="Menor",0.4,IF(O39="Moderado",0.6,IF(O39="Mayor",0.8,IF(O39="Catastrófico",1,))))))</f>
        <v>0.4</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Moderado</v>
      </c>
      <c r="R39" s="14" t="s">
        <v>94</v>
      </c>
      <c r="S39" s="45" t="s">
        <v>589</v>
      </c>
      <c r="T39" s="45" t="s">
        <v>590</v>
      </c>
      <c r="U39" s="45" t="s">
        <v>591</v>
      </c>
      <c r="V39" s="46" t="str">
        <f>+CONCATENATE(S39," ",T39," ",U39)</f>
        <v>Director de Comercio Exterior (DICEX) realiza semestralmente capacitación en tema aduaneros a todo el personal que intervenga dentro de los procesos de Comercio Exterior con el fin de evitar sanciones por inadecuados procesos de nacionalización.</v>
      </c>
      <c r="W39" s="47" t="str">
        <f t="shared" si="1"/>
        <v>Probabilidad</v>
      </c>
      <c r="X39" s="37" t="s">
        <v>53</v>
      </c>
      <c r="Y39" s="37" t="s">
        <v>54</v>
      </c>
      <c r="Z39" s="48" t="str">
        <f>IF(AND(X39="Preventivo",Y39="Automático"),"50%",IF(AND(X39="Preventivo",Y39="Manual"),"40%",IF(AND(X39="Detectivo",Y39="Automático"),"40%",IF(AND(X39="Detectivo",Y39="Manual"),"30%",IF(AND(X39="Correctivo",Y39="Automático"),"35%",IF(AND(X39="Correctivo",Y39="Manual"),"25%",""))))))</f>
        <v>40%</v>
      </c>
      <c r="AA39" s="37" t="s">
        <v>85</v>
      </c>
      <c r="AB39" s="37" t="s">
        <v>56</v>
      </c>
      <c r="AC39" s="37" t="s">
        <v>120</v>
      </c>
      <c r="AD39" s="49">
        <f>IFERROR(IF(W39="Probabilidad",(L39-(+L39*Z39)),IF(W39="Impacto",L39,"")),"")</f>
        <v>0.36</v>
      </c>
      <c r="AE39" s="224" t="str">
        <f>IFERROR(LOOKUP(LOOKUP(2,1/(AD39:AD45&lt;&gt;""),AD39:AD45),'[6]Opciones Tratamiento'!$I$2:$I$6,'[6]Opciones Tratamiento'!$J$2:$J$6),"")</f>
        <v>Muy Baja</v>
      </c>
      <c r="AF39" s="48">
        <f>+AD39</f>
        <v>0.36</v>
      </c>
      <c r="AG39" s="224" t="str">
        <f>IFERROR(LOOKUP(LOOKUP(2,1/(AH39:AH45&lt;&gt;""),AH39:AH45),'[6]Opciones Tratamiento'!L2:M6),"")</f>
        <v>Menor</v>
      </c>
      <c r="AH39" s="50">
        <f>IFERROR(IF(W39="Impacto",(P39-(+P39*Z39)),IF(W39="Probabilidad",P39,"")),"")</f>
        <v>0.4</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Bajo</v>
      </c>
      <c r="AJ39" s="228" t="s">
        <v>442</v>
      </c>
      <c r="AK39" s="4"/>
      <c r="AL39" s="14" t="s">
        <v>177</v>
      </c>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t="s">
        <v>96</v>
      </c>
      <c r="S40" s="45" t="s">
        <v>589</v>
      </c>
      <c r="T40" s="45" t="s">
        <v>592</v>
      </c>
      <c r="U40" s="45" t="s">
        <v>593</v>
      </c>
      <c r="V40" s="46" t="str">
        <f>+CONCATENATE(S40," ",T40," ",U40)</f>
        <v>Director de Comercio Exterior (DICEX) realiza seguimiento mensualmente mediante la matriz de depósitos habilitados verificando tiempos, material,  con el fin de conocer el estado del material en proceso de nacionalización</v>
      </c>
      <c r="W40" s="47" t="str">
        <f t="shared" si="1"/>
        <v>Probabilidad</v>
      </c>
      <c r="X40" s="37" t="s">
        <v>53</v>
      </c>
      <c r="Y40" s="37" t="s">
        <v>54</v>
      </c>
      <c r="Z40" s="48" t="str">
        <f t="shared" ref="Z40" si="26">IF(AND(X40="Preventivo",Y40="Automático"),"50%",IF(AND(X40="Preventivo",Y40="Manual"),"40%",IF(AND(X40="Detectivo",Y40="Automático"),"40%",IF(AND(X40="Detectivo",Y40="Manual"),"30%",IF(AND(X40="Correctivo",Y40="Automático"),"35%",IF(AND(X40="Correctivo",Y40="Manual"),"25%",""))))))</f>
        <v>40%</v>
      </c>
      <c r="AA40" s="37" t="s">
        <v>85</v>
      </c>
      <c r="AB40" s="37" t="s">
        <v>56</v>
      </c>
      <c r="AC40" s="37" t="s">
        <v>120</v>
      </c>
      <c r="AD40" s="49">
        <f t="shared" ref="AD40:AD45" si="27">IFERROR(IF(AND(W39="Probabilidad",W40="Probabilidad"),(AF39-(+AF39*Z40)),IF(W40="Probabilidad",(L39-(+L39*Z40)),IF(W40="Impacto",AF39,""))),"")</f>
        <v>0.216</v>
      </c>
      <c r="AE40" s="224"/>
      <c r="AF40" s="48">
        <f t="shared" ref="AF40" si="28">+AD40</f>
        <v>0.216</v>
      </c>
      <c r="AG40" s="224"/>
      <c r="AH40" s="50">
        <f>IFERROR(IF(AND(W39="Impacto",W40="Impacto"),(AH39-(+AH39*Z40)),IF(W40="Impacto",(P39-(+P39*Z40)),IF(W40="Probabilidad",AH39,""))),"")</f>
        <v>0.4</v>
      </c>
      <c r="AI40" s="226"/>
      <c r="AJ40" s="228"/>
      <c r="AK40" s="4"/>
      <c r="AL40" s="14" t="s">
        <v>204</v>
      </c>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t="s">
        <v>98</v>
      </c>
      <c r="S41" s="45" t="s">
        <v>589</v>
      </c>
      <c r="T41" s="45" t="s">
        <v>594</v>
      </c>
      <c r="U41" s="45" t="s">
        <v>595</v>
      </c>
      <c r="V41" s="46" t="str">
        <f t="shared" ref="V41:V45" si="29">+CONCATENATE(S41," ",T41," ",U41)</f>
        <v>Director de Comercio Exterior (DICEX) verifica mensualmente seguimiento mediante el empleo de la matriz de importaciones, para la verificación de las solicitudes con sus respectivos procesos de Nacionalización,  controlando que el material haya sido sometido a proceso de formalización aduanero.</v>
      </c>
      <c r="W41" s="47" t="str">
        <f t="shared" si="1"/>
        <v>Probabilidad</v>
      </c>
      <c r="X41" s="37" t="s">
        <v>53</v>
      </c>
      <c r="Y41" s="37" t="s">
        <v>54</v>
      </c>
      <c r="Z41" s="48" t="str">
        <f>IF(AND(X41="Preventivo",Y41="Automático"),"50%",IF(AND(X41="Preventivo",Y41="Manual"),"40%",IF(AND(X41="Detectivo",Y41="Automático"),"40%",IF(AND(X41="Detectivo",Y41="Manual"),"30%",IF(AND(X41="Correctivo",Y41="Automático"),"35%",IF(AND(X41="Correctivo",Y41="Manual"),"25%",""))))))</f>
        <v>40%</v>
      </c>
      <c r="AA41" s="37" t="s">
        <v>85</v>
      </c>
      <c r="AB41" s="37" t="s">
        <v>56</v>
      </c>
      <c r="AC41" s="37" t="s">
        <v>120</v>
      </c>
      <c r="AD41" s="49">
        <f t="shared" si="27"/>
        <v>0.12959999999999999</v>
      </c>
      <c r="AE41" s="224"/>
      <c r="AF41" s="48">
        <f>+AD41</f>
        <v>0.12959999999999999</v>
      </c>
      <c r="AG41" s="224"/>
      <c r="AH41" s="50">
        <f>IFERROR(IF(AND(W39="Impacto",W40="Impacto",W41="Impacto"),(AH40-(+AH40*Z41)),IF(W41="Impacto",(P39-(+P39*Z41)),IF(W41="Probabilidad",AH40,""))),"")</f>
        <v>0.4</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45"/>
      <c r="T42" s="45"/>
      <c r="U42" s="45"/>
      <c r="V42" s="46" t="str">
        <f t="shared" si="29"/>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7"/>
        <v/>
      </c>
      <c r="AE42" s="224"/>
      <c r="AF42" s="48" t="str">
        <f t="shared" ref="AF42" si="31">+AD42</f>
        <v/>
      </c>
      <c r="AG42" s="224"/>
      <c r="AH42" s="50" t="str">
        <f>IFERROR(IF(AND(W41="Impacto",W42="Impacto"),(AH41-(+AH41*Z42)),IF(W42="Impacto",(P39-(+P39*Z42)),IF(W42="Probabilidad",AH41,""))),"")</f>
        <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45"/>
      <c r="T43" s="45"/>
      <c r="U43" s="45"/>
      <c r="V43" s="46" t="str">
        <f t="shared" si="29"/>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7"/>
        <v/>
      </c>
      <c r="AE43" s="224"/>
      <c r="AF43" s="48" t="str">
        <f>+AD43</f>
        <v/>
      </c>
      <c r="AG43" s="224"/>
      <c r="AH43" s="50" t="str">
        <f>IFERROR(IF(AND(W42="Impacto",W43="Impacto"),(AH42-(+AH42*Z43)),IF(W43="Impacto",(P39-(+P39*Z43)),IF(W43="Probabilidad",AH42,""))),"")</f>
        <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45"/>
      <c r="T44" s="45"/>
      <c r="U44" s="45"/>
      <c r="V44" s="46" t="str">
        <f t="shared" si="29"/>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7"/>
        <v/>
      </c>
      <c r="AE44" s="224"/>
      <c r="AF44" s="48" t="str">
        <f>+AD44</f>
        <v/>
      </c>
      <c r="AG44" s="224"/>
      <c r="AH44" s="50" t="str">
        <f>IFERROR(IF(AND(W42="Impacto",W43="Impacto",W44="Impacto"),(AH43-(+AH43*Z44)),IF(W44="Impacto",(P39-(+P39*Z44)),IF(W44="Probabilidad",AH43,""))),"")</f>
        <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45"/>
      <c r="T45" s="45"/>
      <c r="U45" s="45"/>
      <c r="V45" s="46" t="str">
        <f t="shared" si="29"/>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7"/>
        <v/>
      </c>
      <c r="AE45" s="224"/>
      <c r="AF45" s="48" t="str">
        <f>+AD45</f>
        <v/>
      </c>
      <c r="AG45" s="224"/>
      <c r="AH45" s="50" t="str">
        <f>IFERROR(IF(AND(W42="Impacto",W43="Impacto",W44="Impacto",W45="Impacto"),(AH44-(+AH44*Z45)),IF(W45="Impacto",(P39-(+P39*Z45)),IF(W45="Probabilidad",AH44,""))),"")</f>
        <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t="s">
        <v>75</v>
      </c>
      <c r="D46" s="220" t="s">
        <v>322</v>
      </c>
      <c r="E46" s="229" t="s">
        <v>337</v>
      </c>
      <c r="F46" s="230" t="s">
        <v>596</v>
      </c>
      <c r="G46" s="230" t="s">
        <v>597</v>
      </c>
      <c r="H46" s="231" t="str">
        <f t="shared" ref="H46" si="32">+CONCATENATE(E46," ",F46," ",G46)</f>
        <v>Posibilidad de afectación reputacional y económica por la desactualización de la normatividad de los procesos, procedimientos, formatos y/o directivas  en la elaboración de documentos bajo los lineamientos emitidos por el Ejército Nacional</v>
      </c>
      <c r="I46" s="232" t="s">
        <v>324</v>
      </c>
      <c r="J46" s="218">
        <v>1543</v>
      </c>
      <c r="K46" s="310" t="str">
        <f>IF(J46&lt;=0,"",IF(J46&lt;=3,"Muy Baja",IF(J46&lt;=34,"Baja",IF(J46&lt;=600,"Media",IF(J46&lt;=6000,"Alta","Muy Alta")))))</f>
        <v>Alta</v>
      </c>
      <c r="L46" s="306">
        <f>IF(K46="","",IF(K46="Muy Baja",0.2,IF(K46="Baja",0.4,IF(K46="Media",0.6,IF(K46="Alta",0.8,IF(K46="Muy Alta",1,))))))</f>
        <v>0.8</v>
      </c>
      <c r="M46" s="314" t="s">
        <v>381</v>
      </c>
      <c r="N46" s="304" t="str">
        <f>IF(NOT(ISERROR(MATCH(M46,'[6]Tabla Impacto'!$B$222:$B$224,0))),'[6]Tabla Impacto'!$F$224,M46)</f>
        <v xml:space="preserve">     Mayor a 500 SMLMV </v>
      </c>
      <c r="O46" s="310" t="str">
        <f>IF(OR(N46='[6]Tabla Impacto'!$C$12,N46='[6]Tabla Impacto'!$D$12),"Leve",IF(OR(N46='[6]Tabla Impacto'!$C$13,N46='[6]Tabla Impacto'!$D$13),"Menor",IF(OR(N46='[6]Tabla Impacto'!$C$14,N46='[6]Tabla Impacto'!$D$14),"Moderado",IF(OR(N46='[6]Tabla Impacto'!$C$15,N46='[6]Tabla Impacto'!$D$15),"Mayor",IF(OR(N46='[6]Tabla Impacto'!$C$16,N46='[6]Tabla Impacto'!$D$16),"Catastrófico","")))))</f>
        <v>Catastrófico</v>
      </c>
      <c r="P46" s="306">
        <f>IF(O46="","",IF(O46="Leve",0.2,IF(O46="Menor",0.4,IF(O46="Moderado",0.6,IF(O46="Mayor",0.8,IF(O46="Catastrófico",1,))))))</f>
        <v>1</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Extremo</v>
      </c>
      <c r="R46" s="14" t="s">
        <v>94</v>
      </c>
      <c r="S46" s="59" t="s">
        <v>1670</v>
      </c>
      <c r="T46" s="45" t="s">
        <v>598</v>
      </c>
      <c r="U46" s="45" t="s">
        <v>599</v>
      </c>
      <c r="V46" s="46" t="str">
        <f>+CONCATENATE(S46," ",T46," ",U46)</f>
        <v>El comandante del Comando de Adquisiciones  difunde el normograma en el formato FO-COEJC-CIEGE-1479 cada vez que sea actualizado con el fin de socializar las actualizaciones normativas referentes a la contratación estatal, dejando como evidencia la circular de difusión.</v>
      </c>
      <c r="W46" s="47" t="str">
        <f t="shared" si="1"/>
        <v>Probabilidad</v>
      </c>
      <c r="X46" s="37" t="s">
        <v>53</v>
      </c>
      <c r="Y46" s="37" t="s">
        <v>54</v>
      </c>
      <c r="Z46" s="48" t="str">
        <f>IF(AND(X46="Preventivo",Y46="Automático"),"50%",IF(AND(X46="Preventivo",Y46="Manual"),"40%",IF(AND(X46="Detectivo",Y46="Automático"),"40%",IF(AND(X46="Detectivo",Y46="Manual"),"30%",IF(AND(X46="Correctivo",Y46="Automático"),"35%",IF(AND(X46="Correctivo",Y46="Manual"),"25%",""))))))</f>
        <v>40%</v>
      </c>
      <c r="AA46" s="37" t="s">
        <v>55</v>
      </c>
      <c r="AB46" s="37" t="s">
        <v>56</v>
      </c>
      <c r="AC46" s="37" t="s">
        <v>57</v>
      </c>
      <c r="AD46" s="49">
        <f>IFERROR(IF(W46="Probabilidad",(L46-(+L46*Z46)),IF(W46="Impacto",L46,"")),"")</f>
        <v>0.48</v>
      </c>
      <c r="AE46" s="224" t="str">
        <f>IFERROR(LOOKUP(LOOKUP(2,1/(AD46:AD52&lt;&gt;""),AD46:AD52),'[6]Opciones Tratamiento'!$I$2:$I$6,'[6]Opciones Tratamiento'!$J$2:$J$6),"")</f>
        <v>Muy Baja</v>
      </c>
      <c r="AF46" s="48">
        <f>+AD46</f>
        <v>0.48</v>
      </c>
      <c r="AG46" s="224" t="str">
        <f>IFERROR(LOOKUP(LOOKUP(2,1/(AH46:AH52&lt;&gt;""),AH46:AH52),'[6]Opciones Tratamiento'!L2:M6),"")</f>
        <v>Catastrófico</v>
      </c>
      <c r="AH46" s="50">
        <f>IFERROR(IF(W46="Impacto",(P46-(+P46*Z46)),IF(W46="Probabilidad",P46,"")),"")</f>
        <v>1</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Extremo</v>
      </c>
      <c r="AJ46" s="228" t="s">
        <v>442</v>
      </c>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t="s">
        <v>96</v>
      </c>
      <c r="S47" s="45" t="s">
        <v>1670</v>
      </c>
      <c r="T47" s="45" t="s">
        <v>1671</v>
      </c>
      <c r="U47" s="45" t="s">
        <v>600</v>
      </c>
      <c r="V47" s="46" t="str">
        <f>+CONCATENATE(S47," ",T47," ",U47)</f>
        <v>El comandante del Comando de Adquisiciones  orifica semestralmente la alineación de las Políticas con los Objetivos del Ejército Nacional y la normatividad vigente, Lineamientos del Comandante del Ejército, Objetivos Estratégicos, conforme al proceso de Adquisición de Bienes y Servicios (PR-A-AJEMGF-COADE-071), dejando como evidencia el Informe de Gestión.</v>
      </c>
      <c r="W47" s="47" t="str">
        <f t="shared" si="1"/>
        <v>Probabilidad</v>
      </c>
      <c r="X47" s="37" t="s">
        <v>53</v>
      </c>
      <c r="Y47" s="37" t="s">
        <v>54</v>
      </c>
      <c r="Z47" s="48" t="str">
        <f t="shared" ref="Z47" si="33">IF(AND(X47="Preventivo",Y47="Automático"),"50%",IF(AND(X47="Preventivo",Y47="Manual"),"40%",IF(AND(X47="Detectivo",Y47="Automático"),"40%",IF(AND(X47="Detectivo",Y47="Manual"),"30%",IF(AND(X47="Correctivo",Y47="Automático"),"35%",IF(AND(X47="Correctivo",Y47="Manual"),"25%",""))))))</f>
        <v>40%</v>
      </c>
      <c r="AA47" s="37" t="s">
        <v>55</v>
      </c>
      <c r="AB47" s="37" t="s">
        <v>56</v>
      </c>
      <c r="AC47" s="37" t="s">
        <v>57</v>
      </c>
      <c r="AD47" s="49">
        <f t="shared" ref="AD47:AD52" si="34">IFERROR(IF(AND(W46="Probabilidad",W47="Probabilidad"),(AF46-(+AF46*Z47)),IF(W47="Probabilidad",(L46-(+L46*Z47)),IF(W47="Impacto",AF46,""))),"")</f>
        <v>0.28799999999999998</v>
      </c>
      <c r="AE47" s="224"/>
      <c r="AF47" s="48">
        <f t="shared" ref="AF47" si="35">+AD47</f>
        <v>0.28799999999999998</v>
      </c>
      <c r="AG47" s="224"/>
      <c r="AH47" s="50">
        <f>IFERROR(IF(AND(W46="Impacto",W47="Impacto"),(AH46-(+AH46*Z47)),IF(W47="Impacto",(P46-(+P46*Z47)),IF(W47="Probabilidad",AH46,""))),"")</f>
        <v>1</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45" t="s">
        <v>1670</v>
      </c>
      <c r="T48" s="45" t="s">
        <v>601</v>
      </c>
      <c r="U48" s="45" t="s">
        <v>602</v>
      </c>
      <c r="V48" s="46" t="str">
        <f t="shared" ref="V48:V52" si="36">+CONCATENATE(S48," ",T48," ",U48)</f>
        <v xml:space="preserve">El comandante del Comando de Adquisiciones  realiza seguimiento semestralmente a la gestión publica, específicamente en la gestión contractual, dejando como evidencia el informe de Rendición de Cuentas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si="34"/>
        <v/>
      </c>
      <c r="AE48" s="224"/>
      <c r="AF48" s="48" t="str">
        <f>+AD48</f>
        <v/>
      </c>
      <c r="AG48" s="224"/>
      <c r="AH48" s="50" t="str">
        <f>IFERROR(IF(AND(W46="Impacto",W47="Impacto",W48="Impacto"),(AH47-(+AH47*Z48)),IF(W48="Impacto",(P46-(+P46*Z48)),IF(W48="Probabilidad",AH47,""))),"")</f>
        <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45"/>
      <c r="T49" s="45"/>
      <c r="U49" s="45"/>
      <c r="V49" s="46" t="str">
        <f t="shared" si="36"/>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4"/>
        <v/>
      </c>
      <c r="AE49" s="224"/>
      <c r="AF49" s="48" t="str">
        <f t="shared" ref="AF49" si="38">+AD49</f>
        <v/>
      </c>
      <c r="AG49" s="224"/>
      <c r="AH49" s="50" t="str">
        <f>IFERROR(IF(AND(W48="Impacto",W49="Impacto"),(AH48-(+AH48*Z49)),IF(W49="Impacto",(P46-(+P46*Z49)),IF(W49="Probabilidad",AH48,""))),"")</f>
        <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45"/>
      <c r="T50" s="45"/>
      <c r="U50" s="45"/>
      <c r="V50" s="46" t="str">
        <f t="shared" si="36"/>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4"/>
        <v/>
      </c>
      <c r="AE50" s="224"/>
      <c r="AF50" s="48" t="str">
        <f>+AD50</f>
        <v/>
      </c>
      <c r="AG50" s="224"/>
      <c r="AH50" s="50" t="str">
        <f>IFERROR(IF(AND(W49="Impacto",W50="Impacto"),(AH49-(+AH49*Z50)),IF(W50="Impacto",(P46-(+P46*Z50)),IF(W50="Probabilidad",AH49,""))),"")</f>
        <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tr">
        <f t="shared" si="36"/>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4"/>
        <v/>
      </c>
      <c r="AE51" s="224"/>
      <c r="AF51" s="48" t="str">
        <f>+AD51</f>
        <v/>
      </c>
      <c r="AG51" s="224"/>
      <c r="AH51" s="50" t="str">
        <f>IFERROR(IF(AND(W49="Impacto",W50="Impacto",W51="Impacto"),(AH50-(+AH50*Z51)),IF(W51="Impacto",(P46-(+P46*Z51)),IF(W51="Probabilidad",AH50,""))),"")</f>
        <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tr">
        <f t="shared" si="36"/>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4"/>
        <v/>
      </c>
      <c r="AE52" s="224"/>
      <c r="AF52" s="48" t="str">
        <f>+AD52</f>
        <v/>
      </c>
      <c r="AG52" s="224"/>
      <c r="AH52" s="50" t="str">
        <f>IFERROR(IF(AND(W49="Impacto",W50="Impacto",W51="Impacto",W52="Impacto"),(AH51-(+AH51*Z52)),IF(W52="Impacto",(P46-(+P46*Z52)),IF(W52="Probabilidad",AH51,""))),"")</f>
        <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t="s">
        <v>75</v>
      </c>
      <c r="D53" s="220" t="s">
        <v>322</v>
      </c>
      <c r="E53" s="229" t="s">
        <v>379</v>
      </c>
      <c r="F53" s="230" t="s">
        <v>603</v>
      </c>
      <c r="G53" s="230" t="s">
        <v>604</v>
      </c>
      <c r="H53" s="231" t="str">
        <f t="shared" ref="H53" si="39">+CONCATENATE(E53," ",F53," ",G53)</f>
        <v xml:space="preserve">Posibilidad de afectación económica y reputacional por retrasos en la adquisición de bienes y servicios, ocasionados por la invalidez legal de contratos y documentos contractuales debido a la ausencia de validación formal por parte del personal interviniente. </v>
      </c>
      <c r="I53" s="232" t="s">
        <v>324</v>
      </c>
      <c r="J53" s="219">
        <v>1543</v>
      </c>
      <c r="K53" s="310" t="str">
        <f>IF(J53&lt;=0,"",IF(J53&lt;=3,"Muy Baja",IF(J53&lt;=34,"Baja",IF(J53&lt;=600,"Media",IF(J53&lt;=6000,"Alta","Muy Alta")))))</f>
        <v>Alta</v>
      </c>
      <c r="L53" s="306">
        <f>IF(K53="","",IF(K53="Muy Baja",0.2,IF(K53="Baja",0.4,IF(K53="Media",0.6,IF(K53="Alta",0.8,IF(K53="Muy Alta",1,))))))</f>
        <v>0.8</v>
      </c>
      <c r="M53" s="314" t="s">
        <v>381</v>
      </c>
      <c r="N53" s="304" t="str">
        <f>IF(NOT(ISERROR(MATCH(M53,'[6]Tabla Impacto'!$B$222:$B$224,0))),'[6]Tabla Impacto'!$F$224,M53)</f>
        <v xml:space="preserve">     Mayor a 500 SMLMV </v>
      </c>
      <c r="O53" s="310" t="str">
        <f>IF(OR(N53='[6]Tabla Impacto'!$C$12,N53='[6]Tabla Impacto'!$D$12),"Leve",IF(OR(N53='[6]Tabla Impacto'!$C$13,N53='[6]Tabla Impacto'!$D$13),"Menor",IF(OR(N53='[6]Tabla Impacto'!$C$14,N53='[6]Tabla Impacto'!$D$14),"Moderado",IF(OR(N53='[6]Tabla Impacto'!$C$15,N53='[6]Tabla Impacto'!$D$15),"Mayor",IF(OR(N53='[6]Tabla Impacto'!$C$16,N53='[6]Tabla Impacto'!$D$16),"Catastrófico","")))))</f>
        <v>Catastrófico</v>
      </c>
      <c r="P53" s="306">
        <f>IF(O53="","",IF(O53="Leve",0.2,IF(O53="Menor",0.4,IF(O53="Moderado",0.6,IF(O53="Mayor",0.8,IF(O53="Catastrófico",1,))))))</f>
        <v>1</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Extremo</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IFERROR(LOOKUP(LOOKUP(2,1/(AD53:AD59&lt;&gt;""),AD53:AD59),'[6]Opciones Tratamiento'!$I$2:$I$6,'[6]Opciones Tratamiento'!$J$2:$J$6),"")</f>
        <v/>
      </c>
      <c r="AF53" s="48" t="str">
        <f>+AD53</f>
        <v/>
      </c>
      <c r="AG53" s="224" t="str">
        <f>IFERROR(LOOKUP(LOOKUP(2,1/(AH53:AH59&lt;&gt;""),AH53:AH59),'[6]Opciones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tr">
        <f t="shared" ref="V55:V59" si="43">+CONCATENATE(S55,"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si="41"/>
        <v/>
      </c>
      <c r="AE55" s="224"/>
      <c r="AF55" s="48" t="str">
        <f>+AD55</f>
        <v/>
      </c>
      <c r="AG55" s="224"/>
      <c r="AH55" s="50" t="str">
        <f>IFERROR(IF(AND(W53="Impacto",W54="Impacto",W55="Impacto"),(AH54-(+AH54*Z55)),IF(W55="Impacto",(P53-(+P53*Z55)),IF(W55="Probabilidad",AH54,""))),"")</f>
        <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tr">
        <f t="shared" si="43"/>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1"/>
        <v/>
      </c>
      <c r="AE56" s="224"/>
      <c r="AF56" s="48" t="str">
        <f t="shared" ref="AF56" si="45">+AD56</f>
        <v/>
      </c>
      <c r="AG56" s="224"/>
      <c r="AH56" s="50" t="str">
        <f>IFERROR(IF(AND(W55="Impacto",W56="Impacto"),(AH55-(+AH55*Z56)),IF(W56="Impacto",(P53-(+P53*Z56)),IF(W56="Probabilidad",AH55,""))),"")</f>
        <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tr">
        <f t="shared" si="43"/>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1"/>
        <v/>
      </c>
      <c r="AE57" s="224"/>
      <c r="AF57" s="48" t="str">
        <f>+AD57</f>
        <v/>
      </c>
      <c r="AG57" s="224"/>
      <c r="AH57" s="50" t="str">
        <f>IFERROR(IF(AND(W56="Impacto",W57="Impacto"),(AH56-(+AH56*Z57)),IF(W57="Impacto",(P53-(+P53*Z57)),IF(W57="Probabilidad",AH56,""))),"")</f>
        <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3"/>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1"/>
        <v/>
      </c>
      <c r="AE58" s="224"/>
      <c r="AF58" s="48" t="str">
        <f>+AD58</f>
        <v/>
      </c>
      <c r="AG58" s="224"/>
      <c r="AH58" s="50" t="str">
        <f>IFERROR(IF(AND(W56="Impacto",W57="Impacto",W58="Impacto"),(AH57-(+AH57*Z58)),IF(W58="Impacto",(P53-(+P53*Z58)),IF(W58="Probabilidad",AH57,""))),"")</f>
        <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3"/>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1"/>
        <v/>
      </c>
      <c r="AE59" s="224"/>
      <c r="AF59" s="48" t="str">
        <f>+AD59</f>
        <v/>
      </c>
      <c r="AG59" s="224"/>
      <c r="AH59" s="50" t="str">
        <f>IFERROR(IF(AND(W56="Impacto",W57="Impacto",W58="Impacto",W59="Impacto"),(AH58-(+AH58*Z59)),IF(W59="Impacto",(P53-(+P53*Z59)),IF(W59="Probabilidad",AH58,""))),"")</f>
        <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t="s">
        <v>75</v>
      </c>
      <c r="D60" s="220" t="s">
        <v>322</v>
      </c>
      <c r="E60" s="229" t="s">
        <v>337</v>
      </c>
      <c r="F60" s="230" t="s">
        <v>605</v>
      </c>
      <c r="G60" s="230" t="s">
        <v>597</v>
      </c>
      <c r="H60" s="231" t="str">
        <f t="shared" ref="H60" si="46">+CONCATENATE(E60," ",F60," ",G60)</f>
        <v>Posibilidad de afectación reputacional y económica por la desactualización de la normatividad de los procesos, procedimientos, formatos y/o directivas en la elaboración de documentos bajo los lineamientos emitidos por el Ejército Nacional</v>
      </c>
      <c r="I60" s="232" t="s">
        <v>606</v>
      </c>
      <c r="J60" s="219">
        <v>1543</v>
      </c>
      <c r="K60" s="310" t="str">
        <f>IF(J60&lt;=0,"",IF(J60&lt;=3,"Muy Baja",IF(J60&lt;=34,"Baja",IF(J60&lt;=600,"Media",IF(J60&lt;=6000,"Alta","Muy Alta")))))</f>
        <v>Alta</v>
      </c>
      <c r="L60" s="306">
        <f>IF(K60="","",IF(K60="Muy Baja",0.2,IF(K60="Baja",0.4,IF(K60="Media",0.6,IF(K60="Alta",0.8,IF(K60="Muy Alta",1,))))))</f>
        <v>0.8</v>
      </c>
      <c r="M60" s="314" t="s">
        <v>367</v>
      </c>
      <c r="N60" s="304" t="str">
        <f>IF(NOT(ISERROR(MATCH(M60,'[6]Tabla Impacto'!$B$222:$B$224,0))),'[6]Tabla Impacto'!$F$224,M60)</f>
        <v xml:space="preserve">     El riesgo afecta la imagen de alguna área de la organización</v>
      </c>
      <c r="O60" s="310" t="str">
        <f>IF(OR(N60='[6]Tabla Impacto'!$C$12,N60='[6]Tabla Impacto'!$D$12),"Leve",IF(OR(N60='[6]Tabla Impacto'!$C$13,N60='[6]Tabla Impacto'!$D$13),"Menor",IF(OR(N60='[6]Tabla Impacto'!$C$14,N60='[6]Tabla Impacto'!$D$14),"Moderado",IF(OR(N60='[6]Tabla Impacto'!$C$15,N60='[6]Tabla Impacto'!$D$15),"Mayor",IF(OR(N60='[6]Tabla Impacto'!$C$16,N60='[6]Tabla Impacto'!$D$16),"Catastrófico","")))))</f>
        <v>Leve</v>
      </c>
      <c r="P60" s="306">
        <f>IF(O60="","",IF(O60="Leve",0.2,IF(O60="Menor",0.4,IF(O60="Moderado",0.6,IF(O60="Mayor",0.8,IF(O60="Catastrófico",1,))))))</f>
        <v>0.2</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Moderado</v>
      </c>
      <c r="R60" s="14" t="s">
        <v>94</v>
      </c>
      <c r="S60" s="45" t="s">
        <v>607</v>
      </c>
      <c r="T60" s="52" t="s">
        <v>608</v>
      </c>
      <c r="U60" s="45" t="s">
        <v>599</v>
      </c>
      <c r="V60" s="46" t="str">
        <f>+CONCATENATE(S60," ",T60," ",U60)</f>
        <v>El comandante del Comando de Adquisiciones difunde el normograma en el formato FO-COEJC-CIEGE-1479 cada vez que sea consolidado,  con el fin de socializar las actualizaciones normativas referentes a la contratación estatal, dejando como evidencia la circular de difusión.</v>
      </c>
      <c r="W60" s="47" t="str">
        <f t="shared" si="1"/>
        <v>Probabilidad</v>
      </c>
      <c r="X60" s="37" t="s">
        <v>53</v>
      </c>
      <c r="Y60" s="37" t="s">
        <v>54</v>
      </c>
      <c r="Z60" s="48" t="str">
        <f>IF(AND(X60="Preventivo",Y60="Automático"),"50%",IF(AND(X60="Preventivo",Y60="Manual"),"40%",IF(AND(X60="Detectivo",Y60="Automático"),"40%",IF(AND(X60="Detectivo",Y60="Manual"),"30%",IF(AND(X60="Correctivo",Y60="Automático"),"35%",IF(AND(X60="Correctivo",Y60="Manual"),"25%",""))))))</f>
        <v>40%</v>
      </c>
      <c r="AA60" s="37" t="s">
        <v>55</v>
      </c>
      <c r="AB60" s="37" t="s">
        <v>89</v>
      </c>
      <c r="AC60" s="37" t="s">
        <v>57</v>
      </c>
      <c r="AD60" s="49">
        <f>IFERROR(IF(W60="Probabilidad",(L60-(+L60*Z60)),IF(W60="Impacto",L60,"")),"")</f>
        <v>0.48</v>
      </c>
      <c r="AE60" s="224" t="str">
        <f>IFERROR(LOOKUP(LOOKUP(2,1/(AD60:AD66&lt;&gt;""),AD60:AD66),'[6]Opciones Tratamiento'!$I$2:$I$6,'[6]Opciones Tratamiento'!$J$2:$J$6),"")</f>
        <v>Muy Baja</v>
      </c>
      <c r="AF60" s="48">
        <f>+AD60</f>
        <v>0.48</v>
      </c>
      <c r="AG60" s="224" t="str">
        <f>IFERROR(LOOKUP(LOOKUP(2,1/(AH60:AH66&lt;&gt;""),AH60:AH66),'[6]Opciones Tratamiento'!L2:M6),"")</f>
        <v>Leve</v>
      </c>
      <c r="AH60" s="50">
        <f>IFERROR(IF(W60="Impacto",(P60-(+P60*Z60)),IF(W60="Probabilidad",P60,"")),"")</f>
        <v>0.2</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Bajo</v>
      </c>
      <c r="AJ60" s="228" t="s">
        <v>442</v>
      </c>
      <c r="AK60" s="4"/>
      <c r="AL60" s="14"/>
      <c r="AM60" s="45"/>
      <c r="AN60" s="52"/>
      <c r="AO60" s="219" t="s">
        <v>59</v>
      </c>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t="s">
        <v>96</v>
      </c>
      <c r="S61" s="52" t="s">
        <v>609</v>
      </c>
      <c r="T61" s="52" t="s">
        <v>610</v>
      </c>
      <c r="U61" s="52" t="s">
        <v>611</v>
      </c>
      <c r="V61" s="46" t="str">
        <f>+CONCATENATE(S61," ",T61," ",U61)</f>
        <v>El comandante del Comando de Adquisiciones    verifica anualmente  la alineación de las Políticas con los Objetivos del Ejercito Nacional y la normatividad vigente, Lineamientos del Comandante del Ejército, Objetivos Estratégicos, conforme al proceso de Adquisición de Bienes y Servicios (PR-A-AJEMGF-COADE-071), dejando como evidencia un informe de la actividad.</v>
      </c>
      <c r="W61" s="47" t="str">
        <f t="shared" si="1"/>
        <v>Probabilidad</v>
      </c>
      <c r="X61" s="37" t="s">
        <v>53</v>
      </c>
      <c r="Y61" s="37" t="s">
        <v>54</v>
      </c>
      <c r="Z61" s="48" t="str">
        <f t="shared" ref="Z61" si="47">IF(AND(X61="Preventivo",Y61="Automático"),"50%",IF(AND(X61="Preventivo",Y61="Manual"),"40%",IF(AND(X61="Detectivo",Y61="Automático"),"40%",IF(AND(X61="Detectivo",Y61="Manual"),"30%",IF(AND(X61="Correctivo",Y61="Automático"),"35%",IF(AND(X61="Correctivo",Y61="Manual"),"25%",""))))))</f>
        <v>40%</v>
      </c>
      <c r="AA61" s="37" t="s">
        <v>55</v>
      </c>
      <c r="AB61" s="37" t="s">
        <v>56</v>
      </c>
      <c r="AC61" s="37" t="s">
        <v>57</v>
      </c>
      <c r="AD61" s="49">
        <f t="shared" ref="AD61:AD66" si="48">IFERROR(IF(AND(W60="Probabilidad",W61="Probabilidad"),(AF60-(+AF60*Z61)),IF(W61="Probabilidad",(L60-(+L60*Z61)),IF(W61="Impacto",AF60,""))),"")</f>
        <v>0.28799999999999998</v>
      </c>
      <c r="AE61" s="224"/>
      <c r="AF61" s="48">
        <f t="shared" ref="AF61" si="49">+AD61</f>
        <v>0.28799999999999998</v>
      </c>
      <c r="AG61" s="224"/>
      <c r="AH61" s="50">
        <f>IFERROR(IF(AND(W60="Impacto",W61="Impacto"),(AH60-(+AH60*Z61)),IF(W61="Impacto",(P60-(+P60*Z61)),IF(W61="Probabilidad",AH60,""))),"")</f>
        <v>0.2</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tr">
        <f t="shared" ref="V62:V66" si="50">+CONCATENATE(S62,"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si="48"/>
        <v/>
      </c>
      <c r="AE62" s="224"/>
      <c r="AF62" s="48" t="str">
        <f>+AD62</f>
        <v/>
      </c>
      <c r="AG62" s="224"/>
      <c r="AH62" s="50" t="str">
        <f>IFERROR(IF(AND(W60="Impacto",W61="Impacto",W62="Impacto"),(AH61-(+AH61*Z62)),IF(W62="Impacto",(P60-(+P60*Z62)),IF(W62="Probabilidad",AH61,""))),"")</f>
        <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tr">
        <f t="shared" si="50"/>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48"/>
        <v/>
      </c>
      <c r="AE63" s="224"/>
      <c r="AF63" s="48" t="str">
        <f t="shared" ref="AF63:AF65" si="52">+AD63</f>
        <v/>
      </c>
      <c r="AG63" s="224"/>
      <c r="AH63" s="50" t="str">
        <f>IFERROR(IF(AND(W62="Impacto",W63="Impacto"),(AH62-(+AH62*Z63)),IF(W63="Impacto",(P60-(+P60*Z63)),IF(W63="Probabilidad",AH62,""))),"")</f>
        <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50"/>
        <v xml:space="preserve">  </v>
      </c>
      <c r="W64" s="47" t="str">
        <f t="shared" si="1"/>
        <v/>
      </c>
      <c r="X64" s="37"/>
      <c r="Y64" s="37"/>
      <c r="Z64" s="48" t="str">
        <f t="shared" si="51"/>
        <v/>
      </c>
      <c r="AA64" s="37"/>
      <c r="AB64" s="37"/>
      <c r="AC64" s="37"/>
      <c r="AD64" s="49" t="str">
        <f t="shared" si="48"/>
        <v/>
      </c>
      <c r="AE64" s="224"/>
      <c r="AF64" s="48" t="str">
        <f t="shared" si="52"/>
        <v/>
      </c>
      <c r="AG64" s="224"/>
      <c r="AH64" s="50" t="str">
        <f>IFERROR(IF(AND(W63="Impacto",W64="Impacto"),(AH63-(+AH63*Z64)),IF(W64="Impacto",(P60-(+P60*Z64)),IF(W64="Probabilidad",AH63,""))),"")</f>
        <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50"/>
        <v xml:space="preserve">  </v>
      </c>
      <c r="W65" s="47" t="str">
        <f t="shared" si="1"/>
        <v/>
      </c>
      <c r="X65" s="37"/>
      <c r="Y65" s="37"/>
      <c r="Z65" s="48" t="str">
        <f t="shared" si="51"/>
        <v/>
      </c>
      <c r="AA65" s="37"/>
      <c r="AB65" s="37"/>
      <c r="AC65" s="37"/>
      <c r="AD65" s="49" t="str">
        <f t="shared" si="48"/>
        <v/>
      </c>
      <c r="AE65" s="224"/>
      <c r="AF65" s="48" t="str">
        <f t="shared" si="52"/>
        <v/>
      </c>
      <c r="AG65" s="224"/>
      <c r="AH65" s="50" t="str">
        <f>IFERROR(IF(AND(W63="Impacto",W64="Impacto",W65="Impacto"),(AH64-(+AH64*Z65)),IF(W65="Impacto",(P60-(+P60*Z65)),IF(W65="Probabilidad",AH64,""))),"")</f>
        <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50"/>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8"/>
        <v/>
      </c>
      <c r="AE66" s="224"/>
      <c r="AF66" s="48" t="str">
        <f>+AD66</f>
        <v/>
      </c>
      <c r="AG66" s="224"/>
      <c r="AH66" s="50" t="str">
        <f>IFERROR(IF(AND(W63="Impacto",W64="Impacto",W65="Impacto",W66="Impacto"),(AH65-(+AH65*Z66)),IF(W66="Impacto",(P60-(+P60*Z66)),IF(W66="Probabilidad",AH65,""))),"")</f>
        <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IF(NOT(ISERROR(MATCH(M67,'[6]Tabla Impacto'!$B$222:$B$224,0))),'[6]Tabla Impacto'!$F$224,M67)</f>
        <v>0</v>
      </c>
      <c r="O67" s="310" t="str">
        <f>IF(OR(N67='[6]Tabla Impacto'!$C$12,N67='[6]Tabla Impacto'!$D$12),"Leve",IF(OR(N67='[6]Tabla Impacto'!$C$13,N67='[6]Tabla Impacto'!$D$13),"Menor",IF(OR(N67='[6]Tabla Impacto'!$C$14,N67='[6]Tabla Impacto'!$D$14),"Moderado",IF(OR(N67='[6]Tabla Impacto'!$C$15,N67='[6]Tabla Impacto'!$D$15),"Mayor",IF(OR(N67='[6]Tabla Impacto'!$C$16,N67='[6]Tabla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IFERROR(LOOKUP(LOOKUP(2,1/(AD67:AD73&lt;&gt;""),AD67:AD73),'[6]Opciones Tratamiento'!$I$2:$I$6,'[6]Opciones Tratamiento'!$J$2:$J$6),"")</f>
        <v/>
      </c>
      <c r="AF67" s="48" t="str">
        <f>+AD67</f>
        <v/>
      </c>
      <c r="AG67" s="224" t="str">
        <f>IFERROR(LOOKUP(LOOKUP(2,1/(AH67:AH73&lt;&gt;""),AH67:AH73),'[6]Opciones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tr">
        <f t="shared" ref="V69:V73" si="57">+CONCATENATE(S69,"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si="55"/>
        <v/>
      </c>
      <c r="AE69" s="224"/>
      <c r="AF69" s="48" t="str">
        <f>+AD69</f>
        <v/>
      </c>
      <c r="AG69" s="224"/>
      <c r="AH69" s="50" t="str">
        <f>IFERROR(IF(AND(W67="Impacto",W68="Impacto",W69="Impacto"),(AH68-(+AH68*Z69)),IF(W69="Impacto",(P67-(+P67*Z69)),IF(W69="Probabilidad",AH68,""))),"")</f>
        <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7"/>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5"/>
        <v/>
      </c>
      <c r="AE70" s="224"/>
      <c r="AF70" s="48" t="str">
        <f t="shared" ref="AF70:AF72" si="59">+AD70</f>
        <v/>
      </c>
      <c r="AG70" s="224"/>
      <c r="AH70" s="50" t="str">
        <f>IFERROR(IF(AND(W69="Impacto",W70="Impacto"),(AH69-(+AH69*Z70)),IF(W70="Impacto",(P67-(+P67*Z70)),IF(W70="Probabilidad",AH69,""))),"")</f>
        <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7"/>
        <v xml:space="preserve">  </v>
      </c>
      <c r="W71" s="47" t="str">
        <f t="shared" si="1"/>
        <v/>
      </c>
      <c r="X71" s="37"/>
      <c r="Y71" s="37"/>
      <c r="Z71" s="48" t="str">
        <f t="shared" si="58"/>
        <v/>
      </c>
      <c r="AA71" s="37"/>
      <c r="AB71" s="37"/>
      <c r="AC71" s="37"/>
      <c r="AD71" s="49" t="str">
        <f t="shared" si="55"/>
        <v/>
      </c>
      <c r="AE71" s="224"/>
      <c r="AF71" s="48" t="str">
        <f t="shared" si="59"/>
        <v/>
      </c>
      <c r="AG71" s="224"/>
      <c r="AH71" s="50" t="str">
        <f>IFERROR(IF(AND(W70="Impacto",W71="Impacto"),(AH70-(+AH70*Z71)),IF(W71="Impacto",(P67-(+P67*Z71)),IF(W71="Probabilidad",AH70,""))),"")</f>
        <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7"/>
        <v xml:space="preserve">  </v>
      </c>
      <c r="W72" s="47" t="str">
        <f t="shared" si="1"/>
        <v/>
      </c>
      <c r="X72" s="37"/>
      <c r="Y72" s="37"/>
      <c r="Z72" s="48" t="str">
        <f t="shared" si="58"/>
        <v/>
      </c>
      <c r="AA72" s="37"/>
      <c r="AB72" s="37"/>
      <c r="AC72" s="37"/>
      <c r="AD72" s="49" t="str">
        <f t="shared" si="55"/>
        <v/>
      </c>
      <c r="AE72" s="224"/>
      <c r="AF72" s="48" t="str">
        <f t="shared" si="59"/>
        <v/>
      </c>
      <c r="AG72" s="224"/>
      <c r="AH72" s="50" t="str">
        <f>IFERROR(IF(AND(W70="Impacto",W71="Impacto",W72="Impacto"),(AH71-(+AH71*Z72)),IF(W72="Impacto",(P67-(+P67*Z72)),IF(W72="Probabilidad",AH71,""))),"")</f>
        <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7"/>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5"/>
        <v/>
      </c>
      <c r="AE73" s="224"/>
      <c r="AF73" s="48" t="str">
        <f>+AD73</f>
        <v/>
      </c>
      <c r="AG73" s="224"/>
      <c r="AH73" s="50" t="str">
        <f>IFERROR(IF(AND(W70="Impacto",W71="Impacto",W72="Impacto",W73="Impacto"),(AH72-(+AH72*Z73)),IF(W73="Impacto",(P67-(+P67*Z73)),IF(W73="Probabilidad",AH72,""))),"")</f>
        <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IF(NOT(ISERROR(MATCH(M74,'[6]Tabla Impacto'!$B$222:$B$224,0))),'[6]Tabla Impacto'!$F$224,M74)</f>
        <v>0</v>
      </c>
      <c r="O74" s="310" t="str">
        <f>IF(OR(N74='[6]Tabla Impacto'!$C$12,N74='[6]Tabla Impacto'!$D$12),"Leve",IF(OR(N74='[6]Tabla Impacto'!$C$13,N74='[6]Tabla Impacto'!$D$13),"Menor",IF(OR(N74='[6]Tabla Impacto'!$C$14,N74='[6]Tabla Impacto'!$D$14),"Moderado",IF(OR(N74='[6]Tabla Impacto'!$C$15,N74='[6]Tabla Impacto'!$D$15),"Mayor",IF(OR(N74='[6]Tabla Impacto'!$C$16,N74='[6]Tabla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IFERROR(LOOKUP(LOOKUP(2,1/(AD74:AD80&lt;&gt;""),AD74:AD80),'[6]Opciones Tratamiento'!$I$2:$I$6,'[6]Opciones Tratamiento'!$J$2:$J$6),"")</f>
        <v/>
      </c>
      <c r="AF74" s="48" t="str">
        <f>+AD74</f>
        <v/>
      </c>
      <c r="AG74" s="224" t="str">
        <f>IFERROR(LOOKUP(LOOKUP(2,1/(AH74:AH80&lt;&gt;""),AH74:AH80),'[6]Opciones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tr">
        <f t="shared" ref="V76:V80" si="64">+CONCATENATE(S76," ",T76," ",U76)</f>
        <v xml:space="preserve">  </v>
      </c>
      <c r="W76" s="47" t="str">
        <f t="shared" ref="W76:W94" si="65">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si="62"/>
        <v/>
      </c>
      <c r="AE76" s="224"/>
      <c r="AF76" s="48" t="str">
        <f>+AD76</f>
        <v/>
      </c>
      <c r="AG76" s="224"/>
      <c r="AH76" s="50" t="str">
        <f>IFERROR(IF(AND(W74="Impacto",W75="Impacto",W76="Impacto"),(AH75-(+AH75*Z76)),IF(W76="Impacto",(P74-(+P74*Z76)),IF(W76="Probabilidad",AH75,""))),"")</f>
        <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tr">
        <f t="shared" si="64"/>
        <v xml:space="preserve">  </v>
      </c>
      <c r="W77" s="47" t="str">
        <f t="shared" si="65"/>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2"/>
        <v/>
      </c>
      <c r="AE77" s="224"/>
      <c r="AF77" s="48" t="str">
        <f t="shared" ref="AF77:AF79" si="67">+AD77</f>
        <v/>
      </c>
      <c r="AG77" s="224"/>
      <c r="AH77" s="50" t="str">
        <f>IFERROR(IF(AND(W76="Impacto",W77="Impacto"),(AH76-(+AH76*Z77)),IF(W77="Impacto",(P74-(+P74*Z77)),IF(W77="Probabilidad",AH76,""))),"")</f>
        <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tr">
        <f t="shared" si="64"/>
        <v xml:space="preserve">  </v>
      </c>
      <c r="W78" s="47" t="str">
        <f t="shared" si="65"/>
        <v/>
      </c>
      <c r="X78" s="37"/>
      <c r="Y78" s="37"/>
      <c r="Z78" s="48" t="str">
        <f t="shared" si="66"/>
        <v/>
      </c>
      <c r="AA78" s="37"/>
      <c r="AB78" s="37"/>
      <c r="AC78" s="37"/>
      <c r="AD78" s="49" t="str">
        <f t="shared" si="62"/>
        <v/>
      </c>
      <c r="AE78" s="224"/>
      <c r="AF78" s="48" t="str">
        <f t="shared" si="67"/>
        <v/>
      </c>
      <c r="AG78" s="224"/>
      <c r="AH78" s="50" t="str">
        <f>IFERROR(IF(AND(W77="Impacto",W78="Impacto"),(AH77-(+AH77*Z78)),IF(W78="Impacto",(P74-(+P74*Z78)),IF(W78="Probabilidad",AH77,""))),"")</f>
        <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4"/>
        <v xml:space="preserve">  </v>
      </c>
      <c r="W79" s="47" t="str">
        <f t="shared" si="65"/>
        <v/>
      </c>
      <c r="X79" s="37"/>
      <c r="Y79" s="37"/>
      <c r="Z79" s="48" t="str">
        <f t="shared" si="66"/>
        <v/>
      </c>
      <c r="AA79" s="37"/>
      <c r="AB79" s="37"/>
      <c r="AC79" s="37"/>
      <c r="AD79" s="49" t="str">
        <f t="shared" si="62"/>
        <v/>
      </c>
      <c r="AE79" s="224"/>
      <c r="AF79" s="48" t="str">
        <f t="shared" si="67"/>
        <v/>
      </c>
      <c r="AG79" s="224"/>
      <c r="AH79" s="50" t="str">
        <f>IFERROR(IF(AND(W77="Impacto",W78="Impacto",W79="Impacto"),(AH78-(+AH78*Z79)),IF(W79="Impacto",(P74-(+P74*Z79)),IF(W79="Probabilidad",AH78,""))),"")</f>
        <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4"/>
        <v xml:space="preserve">  </v>
      </c>
      <c r="W80" s="47" t="str">
        <f t="shared" si="65"/>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2"/>
        <v/>
      </c>
      <c r="AE80" s="224"/>
      <c r="AF80" s="48" t="str">
        <f>+AD80</f>
        <v/>
      </c>
      <c r="AG80" s="224"/>
      <c r="AH80" s="50" t="str">
        <f>IFERROR(IF(AND(W77="Impacto",W78="Impacto",W79="Impacto",W80="Impacto"),(AH79-(+AH79*Z80)),IF(W80="Impacto",(P74-(+P74*Z80)),IF(W80="Probabilidad",AH79,""))),"")</f>
        <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IF(NOT(ISERROR(MATCH(M81,'[6]Tabla Impacto'!$B$222:$B$224,0))),'[6]Tabla Impacto'!$F$224,M81)</f>
        <v>0</v>
      </c>
      <c r="O81" s="310" t="str">
        <f>IF(OR(N81='[6]Tabla Impacto'!$C$12,N81='[6]Tabla Impacto'!$D$12),"Leve",IF(OR(N81='[6]Tabla Impacto'!$C$13,N81='[6]Tabla Impacto'!$D$13),"Menor",IF(OR(N81='[6]Tabla Impacto'!$C$14,N81='[6]Tabla Impacto'!$D$14),"Moderado",IF(OR(N81='[6]Tabla Impacto'!$C$15,N81='[6]Tabla Impacto'!$D$15),"Mayor",IF(OR(N81='[6]Tabla Impacto'!$C$16,N81='[6]Tabla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5"/>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IFERROR(LOOKUP(LOOKUP(2,1/(AD81:AD87&lt;&gt;""),AD81:AD87),'[6]Opciones Tratamiento'!$I$2:$I$6,'[6]Opciones Tratamiento'!$J$2:$J$6),"")</f>
        <v/>
      </c>
      <c r="AF81" s="48" t="str">
        <f>+AD81</f>
        <v/>
      </c>
      <c r="AG81" s="224" t="str">
        <f>IFERROR(LOOKUP(LOOKUP(2,1/(AH81:AH87&lt;&gt;""),AH81:AH87),'[6]Opciones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5"/>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2">+CONCATENATE(S83," ",T83," ",U83)</f>
        <v xml:space="preserve">  </v>
      </c>
      <c r="W83" s="47" t="str">
        <f t="shared" si="65"/>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70"/>
        <v/>
      </c>
      <c r="AE83" s="224"/>
      <c r="AF83" s="48" t="str">
        <f>+AD83</f>
        <v/>
      </c>
      <c r="AG83" s="224"/>
      <c r="AH83" s="50" t="str">
        <f>IFERROR(IF(AND(W81="Impacto",W82="Impacto",W83="Impacto"),(AH82-(+AH82*Z83)),IF(W83="Impacto",(P81-(+P81*Z83)),IF(W83="Probabilidad",AH82,""))),"")</f>
        <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2"/>
        <v xml:space="preserve">  </v>
      </c>
      <c r="W84" s="47" t="str">
        <f t="shared" si="65"/>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0"/>
        <v/>
      </c>
      <c r="AE84" s="224"/>
      <c r="AF84" s="48" t="str">
        <f t="shared" ref="AF84:AF86" si="74">+AD84</f>
        <v/>
      </c>
      <c r="AG84" s="224"/>
      <c r="AH84" s="50" t="str">
        <f>IFERROR(IF(AND(W83="Impacto",W84="Impacto"),(AH83-(+AH83*Z84)),IF(W84="Impacto",(P81-(+P81*Z84)),IF(W84="Probabilidad",AH83,""))),"")</f>
        <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2"/>
        <v xml:space="preserve">  </v>
      </c>
      <c r="W85" s="47" t="str">
        <f t="shared" si="65"/>
        <v/>
      </c>
      <c r="X85" s="37"/>
      <c r="Y85" s="37"/>
      <c r="Z85" s="48" t="str">
        <f t="shared" si="73"/>
        <v/>
      </c>
      <c r="AA85" s="37"/>
      <c r="AB85" s="37"/>
      <c r="AC85" s="37"/>
      <c r="AD85" s="49" t="str">
        <f t="shared" si="70"/>
        <v/>
      </c>
      <c r="AE85" s="224"/>
      <c r="AF85" s="48" t="str">
        <f t="shared" si="74"/>
        <v/>
      </c>
      <c r="AG85" s="224"/>
      <c r="AH85" s="50" t="str">
        <f>IFERROR(IF(AND(W84="Impacto",W85="Impacto"),(AH84-(+AH84*Z85)),IF(W85="Impacto",(P81-(+P81*Z85)),IF(W85="Probabilidad",AH84,""))),"")</f>
        <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2"/>
        <v xml:space="preserve">  </v>
      </c>
      <c r="W86" s="47" t="str">
        <f t="shared" si="65"/>
        <v/>
      </c>
      <c r="X86" s="37"/>
      <c r="Y86" s="37"/>
      <c r="Z86" s="48" t="str">
        <f t="shared" si="73"/>
        <v/>
      </c>
      <c r="AA86" s="37"/>
      <c r="AB86" s="37"/>
      <c r="AC86" s="37"/>
      <c r="AD86" s="49" t="str">
        <f t="shared" si="70"/>
        <v/>
      </c>
      <c r="AE86" s="224"/>
      <c r="AF86" s="48" t="str">
        <f t="shared" si="74"/>
        <v/>
      </c>
      <c r="AG86" s="224"/>
      <c r="AH86" s="50" t="str">
        <f>IFERROR(IF(AND(W84="Impacto",W85="Impacto",W86="Impacto"),(AH85-(+AH85*Z86)),IF(W86="Impacto",(P81-(+P81*Z86)),IF(W86="Probabilidad",AH85,""))),"")</f>
        <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2"/>
        <v xml:space="preserve">  </v>
      </c>
      <c r="W87" s="47" t="str">
        <f t="shared" si="65"/>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0"/>
        <v/>
      </c>
      <c r="AE87" s="224"/>
      <c r="AF87" s="48" t="str">
        <f>+AD87</f>
        <v/>
      </c>
      <c r="AG87" s="224"/>
      <c r="AH87" s="50" t="str">
        <f>IFERROR(IF(AND(W84="Impacto",W85="Impacto",W86="Impacto",W87="Impacto"),(AH86-(+AH86*Z87)),IF(W87="Impacto",(P81-(+P81*Z87)),IF(W87="Probabilidad",AH86,""))),"")</f>
        <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IF(NOT(ISERROR(MATCH(M88,'[6]Tabla Impacto'!$B$222:$B$224,0))),'[6]Tabla Impacto'!$F$224,M88)</f>
        <v>0</v>
      </c>
      <c r="O88" s="310" t="str">
        <f>IF(OR(N88='[6]Tabla Impacto'!$C$12,N88='[6]Tabla Impacto'!$D$12),"Leve",IF(OR(N88='[6]Tabla Impacto'!$C$13,N88='[6]Tabla Impacto'!$D$13),"Menor",IF(OR(N88='[6]Tabla Impacto'!$C$14,N88='[6]Tabla Impacto'!$D$14),"Moderado",IF(OR(N88='[6]Tabla Impacto'!$C$15,N88='[6]Tabla Impacto'!$D$15),"Mayor",IF(OR(N88='[6]Tabla Impacto'!$C$16,N88='[6]Tabla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5"/>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IFERROR(LOOKUP(LOOKUP(2,1/(AD88:AD94&lt;&gt;""),AD88:AD94),'[6]Opciones Tratamiento'!$I$2:$I$6,'[6]Opciones Tratamiento'!$J$2:$J$6),"")</f>
        <v/>
      </c>
      <c r="AF88" s="48" t="str">
        <f>+AD88</f>
        <v/>
      </c>
      <c r="AG88" s="224" t="str">
        <f>IFERROR(LOOKUP(LOOKUP(2,1/(AH88:AH94&lt;&gt;""),AH88:AH94),'[6]Opciones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5"/>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9">+CONCATENATE(S90," ",T90," ",U90)</f>
        <v xml:space="preserve">  </v>
      </c>
      <c r="W90" s="47" t="str">
        <f t="shared" si="65"/>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7"/>
        <v/>
      </c>
      <c r="AE90" s="224"/>
      <c r="AF90" s="48" t="str">
        <f>+AD90</f>
        <v/>
      </c>
      <c r="AG90" s="224"/>
      <c r="AH90" s="50" t="str">
        <f>IFERROR(IF(AND(W88="Impacto",W89="Impacto",W90="Impacto"),(AH89-(+AH89*Z90)),IF(W90="Impacto",(P88-(+P88*Z90)),IF(W90="Probabilidad",AH89,""))),"")</f>
        <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9"/>
        <v xml:space="preserve">  </v>
      </c>
      <c r="W91" s="47" t="str">
        <f t="shared" si="65"/>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7"/>
        <v/>
      </c>
      <c r="AE91" s="224"/>
      <c r="AF91" s="48" t="str">
        <f t="shared" ref="AF91:AF93" si="81">+AD91</f>
        <v/>
      </c>
      <c r="AG91" s="224"/>
      <c r="AH91" s="50" t="str">
        <f>IFERROR(IF(AND(W90="Impacto",W91="Impacto"),(AH90-(+AH90*Z91)),IF(W91="Impacto",(P88-(+P88*Z91)),IF(W91="Probabilidad",AH90,""))),"")</f>
        <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9"/>
        <v xml:space="preserve">  </v>
      </c>
      <c r="W92" s="47" t="str">
        <f t="shared" si="65"/>
        <v/>
      </c>
      <c r="X92" s="37"/>
      <c r="Y92" s="37"/>
      <c r="Z92" s="48" t="str">
        <f t="shared" si="80"/>
        <v/>
      </c>
      <c r="AA92" s="37"/>
      <c r="AB92" s="37"/>
      <c r="AC92" s="37"/>
      <c r="AD92" s="49" t="str">
        <f t="shared" si="77"/>
        <v/>
      </c>
      <c r="AE92" s="224"/>
      <c r="AF92" s="48" t="str">
        <f t="shared" si="81"/>
        <v/>
      </c>
      <c r="AG92" s="224"/>
      <c r="AH92" s="50" t="str">
        <f>IFERROR(IF(AND(W91="Impacto",W92="Impacto"),(AH91-(+AH91*Z92)),IF(W92="Impacto",(P88-(+P88*Z92)),IF(W92="Probabilidad",AH91,""))),"")</f>
        <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9"/>
        <v xml:space="preserve">  </v>
      </c>
      <c r="W93" s="47" t="str">
        <f t="shared" si="65"/>
        <v/>
      </c>
      <c r="X93" s="37"/>
      <c r="Y93" s="37"/>
      <c r="Z93" s="48" t="str">
        <f t="shared" si="80"/>
        <v/>
      </c>
      <c r="AA93" s="37"/>
      <c r="AB93" s="37"/>
      <c r="AC93" s="37"/>
      <c r="AD93" s="49" t="str">
        <f t="shared" si="77"/>
        <v/>
      </c>
      <c r="AE93" s="224"/>
      <c r="AF93" s="48" t="str">
        <f t="shared" si="81"/>
        <v/>
      </c>
      <c r="AG93" s="224"/>
      <c r="AH93" s="50" t="str">
        <f>IFERROR(IF(AND(W91="Impacto",W92="Impacto",W93="Impacto"),(AH92-(+AH92*Z93)),IF(W93="Impacto",(P88-(+P88*Z93)),IF(W93="Probabilidad",AH92,""))),"")</f>
        <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9"/>
        <v xml:space="preserve">  </v>
      </c>
      <c r="W94" s="47" t="str">
        <f t="shared" si="65"/>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7"/>
        <v/>
      </c>
      <c r="AE94" s="224"/>
      <c r="AF94" s="48" t="str">
        <f>+AD94</f>
        <v/>
      </c>
      <c r="AG94" s="224"/>
      <c r="AH94" s="50" t="str">
        <f>IFERROR(IF(AND(W91="Impacto",W92="Impacto",W93="Impacto",W94="Impacto"),(AH93-(+AH93*Z94)),IF(W94="Impacto",(P88-(+P88*Z94)),IF(W94="Probabilidad",AH93,""))),"")</f>
        <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G4MNumMmsL1MB47KizY4+JoWGE6dBLR1+qfN4tU4DIdeI26tL+rbw8tHKKMKxVOyLhSZckBy74zo+tWhL8PSAA==" saltValue="NVRiUSDnU4TYHmB9VRrxRg=="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B11:B94"/>
    <mergeCell ref="A60:A66"/>
    <mergeCell ref="C60:C66"/>
    <mergeCell ref="D60:D66"/>
    <mergeCell ref="E60:E66"/>
    <mergeCell ref="F60:F66"/>
    <mergeCell ref="G60:G66"/>
    <mergeCell ref="H60:H66"/>
    <mergeCell ref="I60:I66"/>
    <mergeCell ref="J60:J66"/>
    <mergeCell ref="G25:G31"/>
    <mergeCell ref="J25:J31"/>
    <mergeCell ref="A18:A24"/>
    <mergeCell ref="C18:C24"/>
    <mergeCell ref="D18:D24"/>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G53:AG59"/>
    <mergeCell ref="O53:O59"/>
    <mergeCell ref="P53:P59"/>
    <mergeCell ref="Q53:Q59"/>
    <mergeCell ref="AE53:AE59"/>
    <mergeCell ref="AP39:AP45"/>
    <mergeCell ref="AQ39:AS45"/>
    <mergeCell ref="O46:O52"/>
    <mergeCell ref="P46:P52"/>
    <mergeCell ref="Q46:Q52"/>
    <mergeCell ref="AE46:AE52"/>
    <mergeCell ref="AI46:AI52"/>
    <mergeCell ref="AJ46:AJ52"/>
    <mergeCell ref="AO46:AO52"/>
    <mergeCell ref="AP46:AP52"/>
    <mergeCell ref="AQ46:AS52"/>
    <mergeCell ref="O39:O45"/>
    <mergeCell ref="P39:P45"/>
    <mergeCell ref="Q39:Q45"/>
    <mergeCell ref="AE39:AE45"/>
    <mergeCell ref="AI39:AI45"/>
    <mergeCell ref="AJ39:AJ45"/>
    <mergeCell ref="AO39:AO45"/>
    <mergeCell ref="AG46:AG52"/>
    <mergeCell ref="AG39:AG45"/>
    <mergeCell ref="AQ25:AS31"/>
    <mergeCell ref="O32:O38"/>
    <mergeCell ref="P32:P38"/>
    <mergeCell ref="Q32:Q38"/>
    <mergeCell ref="AE32:AE38"/>
    <mergeCell ref="AI32:AI38"/>
    <mergeCell ref="AJ32:AJ38"/>
    <mergeCell ref="AO32:AO38"/>
    <mergeCell ref="AP32:AP38"/>
    <mergeCell ref="AQ32:AS38"/>
    <mergeCell ref="O25:O31"/>
    <mergeCell ref="P25:P31"/>
    <mergeCell ref="Q25:Q31"/>
    <mergeCell ref="AE25:AE31"/>
    <mergeCell ref="AI25:AI31"/>
    <mergeCell ref="AJ25:AJ31"/>
    <mergeCell ref="AO25:AO31"/>
    <mergeCell ref="AP25:AP31"/>
    <mergeCell ref="AG32:AG38"/>
    <mergeCell ref="AG25:AG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11:AI17"/>
    <mergeCell ref="AJ11:AJ17"/>
    <mergeCell ref="AO11:AO17"/>
    <mergeCell ref="AP11:AP17"/>
    <mergeCell ref="AG18:AG24"/>
    <mergeCell ref="AG11:AG17"/>
    <mergeCell ref="AN9:AN10"/>
    <mergeCell ref="AO9:AO10"/>
    <mergeCell ref="AI9:AI10"/>
    <mergeCell ref="AJ9:AJ10"/>
    <mergeCell ref="H9:H10"/>
    <mergeCell ref="I9:I10"/>
    <mergeCell ref="J9:J10"/>
    <mergeCell ref="K9:K10"/>
    <mergeCell ref="L9:L10"/>
    <mergeCell ref="C1:Q1"/>
    <mergeCell ref="R1:AO4"/>
    <mergeCell ref="AP1:AS1"/>
    <mergeCell ref="C2:Q2"/>
    <mergeCell ref="AP2:AS2"/>
    <mergeCell ref="C3:Q3"/>
    <mergeCell ref="AP3:AS3"/>
    <mergeCell ref="C4:Q4"/>
    <mergeCell ref="AP4:AS4"/>
    <mergeCell ref="K60:K66"/>
    <mergeCell ref="L60:L66"/>
    <mergeCell ref="M60:M66"/>
    <mergeCell ref="N60:N66"/>
    <mergeCell ref="N53:N59"/>
    <mergeCell ref="A53:A59"/>
    <mergeCell ref="C53:C59"/>
    <mergeCell ref="D53:D59"/>
    <mergeCell ref="E53:E59"/>
    <mergeCell ref="F53:F59"/>
    <mergeCell ref="G53:G59"/>
    <mergeCell ref="H53:H59"/>
    <mergeCell ref="I53:I59"/>
    <mergeCell ref="J53:J59"/>
    <mergeCell ref="K53:K59"/>
    <mergeCell ref="L53:L59"/>
    <mergeCell ref="M53:M59"/>
    <mergeCell ref="L46:L52"/>
    <mergeCell ref="M46:M52"/>
    <mergeCell ref="N46:N52"/>
    <mergeCell ref="G46:G52"/>
    <mergeCell ref="J46:J52"/>
    <mergeCell ref="K46:K52"/>
    <mergeCell ref="A46:A52"/>
    <mergeCell ref="C46:C52"/>
    <mergeCell ref="D46:D52"/>
    <mergeCell ref="E46:E52"/>
    <mergeCell ref="F46:F52"/>
    <mergeCell ref="H46:H52"/>
    <mergeCell ref="I46:I52"/>
    <mergeCell ref="K25:K31"/>
    <mergeCell ref="A25:A31"/>
    <mergeCell ref="C25:C31"/>
    <mergeCell ref="A39:A45"/>
    <mergeCell ref="C39:C45"/>
    <mergeCell ref="D39:D45"/>
    <mergeCell ref="E39:E45"/>
    <mergeCell ref="F39:F45"/>
    <mergeCell ref="G39:G45"/>
    <mergeCell ref="H39:H45"/>
    <mergeCell ref="I39:I45"/>
    <mergeCell ref="J39:J45"/>
    <mergeCell ref="K39:K45"/>
    <mergeCell ref="E25:E31"/>
    <mergeCell ref="F25:F31"/>
    <mergeCell ref="J32:J38"/>
    <mergeCell ref="K32:K38"/>
    <mergeCell ref="L39:L45"/>
    <mergeCell ref="M39:M45"/>
    <mergeCell ref="N39:N45"/>
    <mergeCell ref="N32:N38"/>
    <mergeCell ref="L32:L38"/>
    <mergeCell ref="M32:M38"/>
    <mergeCell ref="L25:L31"/>
    <mergeCell ref="M25:M31"/>
    <mergeCell ref="N25:N31"/>
    <mergeCell ref="E18:E24"/>
    <mergeCell ref="F18:F24"/>
    <mergeCell ref="G18:G24"/>
    <mergeCell ref="H18:H24"/>
    <mergeCell ref="I18:I24"/>
    <mergeCell ref="J18:J24"/>
    <mergeCell ref="K18:K24"/>
    <mergeCell ref="L18:L24"/>
    <mergeCell ref="M18:M24"/>
    <mergeCell ref="N18:N24"/>
    <mergeCell ref="N11:N17"/>
    <mergeCell ref="J11:J17"/>
    <mergeCell ref="K11:K17"/>
    <mergeCell ref="L11:L17"/>
    <mergeCell ref="A11:A17"/>
    <mergeCell ref="A32:A38"/>
    <mergeCell ref="C32:C38"/>
    <mergeCell ref="D32:D38"/>
    <mergeCell ref="E32:E38"/>
    <mergeCell ref="F32:F38"/>
    <mergeCell ref="G32:G38"/>
    <mergeCell ref="H32:H38"/>
    <mergeCell ref="I32:I38"/>
    <mergeCell ref="C11:C17"/>
    <mergeCell ref="D11:D17"/>
    <mergeCell ref="E11:E17"/>
    <mergeCell ref="F11:F17"/>
    <mergeCell ref="G11:G17"/>
    <mergeCell ref="H11:H17"/>
    <mergeCell ref="I11:I17"/>
    <mergeCell ref="H25:H31"/>
    <mergeCell ref="I25:I31"/>
    <mergeCell ref="D25:D31"/>
    <mergeCell ref="M11:M17"/>
    <mergeCell ref="AD9:AD10"/>
    <mergeCell ref="AE9:AE10"/>
    <mergeCell ref="AF9:AF10"/>
    <mergeCell ref="AG9:AG10"/>
    <mergeCell ref="P9:P10"/>
    <mergeCell ref="M9:M10"/>
    <mergeCell ref="N9:N10"/>
    <mergeCell ref="O9:O10"/>
    <mergeCell ref="Q9:Q10"/>
    <mergeCell ref="R9:R10"/>
    <mergeCell ref="S9:S10"/>
    <mergeCell ref="T9:T10"/>
    <mergeCell ref="U9:U10"/>
    <mergeCell ref="V9:V10"/>
    <mergeCell ref="W9:W10"/>
    <mergeCell ref="X9:AC9"/>
    <mergeCell ref="A5:E5"/>
    <mergeCell ref="F5:AS5"/>
    <mergeCell ref="A6:E6"/>
    <mergeCell ref="F6:AS6"/>
    <mergeCell ref="A7:E7"/>
    <mergeCell ref="F7:AS7"/>
    <mergeCell ref="A9:A10"/>
    <mergeCell ref="B9:B10"/>
    <mergeCell ref="C9:C10"/>
    <mergeCell ref="D9:D10"/>
    <mergeCell ref="E9:E10"/>
    <mergeCell ref="F9:F10"/>
    <mergeCell ref="G9:G10"/>
    <mergeCell ref="A8:I8"/>
    <mergeCell ref="J8:Q8"/>
    <mergeCell ref="R8:AC8"/>
    <mergeCell ref="AD8:AJ8"/>
    <mergeCell ref="AK8:AK10"/>
    <mergeCell ref="AL8:AO8"/>
    <mergeCell ref="AP8:AP10"/>
    <mergeCell ref="AQ8:AS10"/>
    <mergeCell ref="AH9:AH10"/>
    <mergeCell ref="AL9:AL10"/>
    <mergeCell ref="AM9:AM10"/>
  </mergeCells>
  <conditionalFormatting sqref="AG81">
    <cfRule type="cellIs" dxfId="9395" priority="6" operator="equal">
      <formula>"Catastrófico"</formula>
    </cfRule>
    <cfRule type="cellIs" dxfId="9394" priority="7" operator="equal">
      <formula>"Mayor"</formula>
    </cfRule>
    <cfRule type="cellIs" dxfId="9393" priority="8" operator="equal">
      <formula>"Moderado"</formula>
    </cfRule>
    <cfRule type="cellIs" dxfId="9392" priority="9" operator="equal">
      <formula>"Menor"</formula>
    </cfRule>
    <cfRule type="cellIs" dxfId="9391" priority="10" operator="equal">
      <formula>"Leve"</formula>
    </cfRule>
  </conditionalFormatting>
  <conditionalFormatting sqref="AG88">
    <cfRule type="cellIs" dxfId="9390" priority="1" operator="equal">
      <formula>"Catastrófico"</formula>
    </cfRule>
    <cfRule type="cellIs" dxfId="9389" priority="2" operator="equal">
      <formula>"Mayor"</formula>
    </cfRule>
    <cfRule type="cellIs" dxfId="9388" priority="3" operator="equal">
      <formula>"Moderado"</formula>
    </cfRule>
    <cfRule type="cellIs" dxfId="9387" priority="4" operator="equal">
      <formula>"Menor"</formula>
    </cfRule>
    <cfRule type="cellIs" dxfId="9386" priority="5" operator="equal">
      <formula>"Leve"</formula>
    </cfRule>
  </conditionalFormatting>
  <conditionalFormatting sqref="K11">
    <cfRule type="cellIs" dxfId="9385" priority="339" operator="equal">
      <formula>"Muy Alta"</formula>
    </cfRule>
    <cfRule type="cellIs" dxfId="9384" priority="340" operator="equal">
      <formula>"Alta"</formula>
    </cfRule>
    <cfRule type="cellIs" dxfId="9383" priority="341" operator="equal">
      <formula>"Media"</formula>
    </cfRule>
    <cfRule type="cellIs" dxfId="9382" priority="342" operator="equal">
      <formula>"Baja"</formula>
    </cfRule>
    <cfRule type="cellIs" dxfId="9381" priority="343" operator="equal">
      <formula>"Muy Baja"</formula>
    </cfRule>
  </conditionalFormatting>
  <conditionalFormatting sqref="K18">
    <cfRule type="cellIs" dxfId="9380" priority="310" operator="equal">
      <formula>"Muy Alta"</formula>
    </cfRule>
    <cfRule type="cellIs" dxfId="9379" priority="311" operator="equal">
      <formula>"Alta"</formula>
    </cfRule>
    <cfRule type="cellIs" dxfId="9378" priority="312" operator="equal">
      <formula>"Media"</formula>
    </cfRule>
    <cfRule type="cellIs" dxfId="9377" priority="313" operator="equal">
      <formula>"Baja"</formula>
    </cfRule>
    <cfRule type="cellIs" dxfId="9376" priority="314" operator="equal">
      <formula>"Muy Baja"</formula>
    </cfRule>
  </conditionalFormatting>
  <conditionalFormatting sqref="K25">
    <cfRule type="cellIs" dxfId="9375" priority="281" operator="equal">
      <formula>"Muy Alta"</formula>
    </cfRule>
    <cfRule type="cellIs" dxfId="9374" priority="282" operator="equal">
      <formula>"Alta"</formula>
    </cfRule>
    <cfRule type="cellIs" dxfId="9373" priority="283" operator="equal">
      <formula>"Media"</formula>
    </cfRule>
    <cfRule type="cellIs" dxfId="9372" priority="284" operator="equal">
      <formula>"Baja"</formula>
    </cfRule>
    <cfRule type="cellIs" dxfId="9371" priority="285" operator="equal">
      <formula>"Muy Baja"</formula>
    </cfRule>
  </conditionalFormatting>
  <conditionalFormatting sqref="K32">
    <cfRule type="cellIs" dxfId="9370" priority="252" operator="equal">
      <formula>"Muy Alta"</formula>
    </cfRule>
    <cfRule type="cellIs" dxfId="9369" priority="253" operator="equal">
      <formula>"Alta"</formula>
    </cfRule>
    <cfRule type="cellIs" dxfId="9368" priority="254" operator="equal">
      <formula>"Media"</formula>
    </cfRule>
    <cfRule type="cellIs" dxfId="9367" priority="255" operator="equal">
      <formula>"Baja"</formula>
    </cfRule>
    <cfRule type="cellIs" dxfId="9366" priority="256" operator="equal">
      <formula>"Muy Baja"</formula>
    </cfRule>
  </conditionalFormatting>
  <conditionalFormatting sqref="K39">
    <cfRule type="cellIs" dxfId="9365" priority="223" operator="equal">
      <formula>"Muy Alta"</formula>
    </cfRule>
    <cfRule type="cellIs" dxfId="9364" priority="224" operator="equal">
      <formula>"Alta"</formula>
    </cfRule>
    <cfRule type="cellIs" dxfId="9363" priority="225" operator="equal">
      <formula>"Media"</formula>
    </cfRule>
    <cfRule type="cellIs" dxfId="9362" priority="226" operator="equal">
      <formula>"Baja"</formula>
    </cfRule>
    <cfRule type="cellIs" dxfId="9361" priority="227" operator="equal">
      <formula>"Muy Baja"</formula>
    </cfRule>
  </conditionalFormatting>
  <conditionalFormatting sqref="K46">
    <cfRule type="cellIs" dxfId="9360" priority="194" operator="equal">
      <formula>"Muy Alta"</formula>
    </cfRule>
    <cfRule type="cellIs" dxfId="9359" priority="195" operator="equal">
      <formula>"Alta"</formula>
    </cfRule>
    <cfRule type="cellIs" dxfId="9358" priority="196" operator="equal">
      <formula>"Media"</formula>
    </cfRule>
    <cfRule type="cellIs" dxfId="9357" priority="197" operator="equal">
      <formula>"Baja"</formula>
    </cfRule>
    <cfRule type="cellIs" dxfId="9356" priority="198" operator="equal">
      <formula>"Muy Baja"</formula>
    </cfRule>
  </conditionalFormatting>
  <conditionalFormatting sqref="K53">
    <cfRule type="cellIs" dxfId="9355" priority="165" operator="equal">
      <formula>"Muy Alta"</formula>
    </cfRule>
    <cfRule type="cellIs" dxfId="9354" priority="166" operator="equal">
      <formula>"Alta"</formula>
    </cfRule>
    <cfRule type="cellIs" dxfId="9353" priority="167" operator="equal">
      <formula>"Media"</formula>
    </cfRule>
    <cfRule type="cellIs" dxfId="9352" priority="168" operator="equal">
      <formula>"Baja"</formula>
    </cfRule>
    <cfRule type="cellIs" dxfId="9351" priority="169" operator="equal">
      <formula>"Muy Baja"</formula>
    </cfRule>
  </conditionalFormatting>
  <conditionalFormatting sqref="K60">
    <cfRule type="cellIs" dxfId="9350" priority="136" operator="equal">
      <formula>"Muy Alta"</formula>
    </cfRule>
    <cfRule type="cellIs" dxfId="9349" priority="137" operator="equal">
      <formula>"Alta"</formula>
    </cfRule>
    <cfRule type="cellIs" dxfId="9348" priority="138" operator="equal">
      <formula>"Media"</formula>
    </cfRule>
    <cfRule type="cellIs" dxfId="9347" priority="139" operator="equal">
      <formula>"Baja"</formula>
    </cfRule>
    <cfRule type="cellIs" dxfId="9346" priority="140" operator="equal">
      <formula>"Muy Baja"</formula>
    </cfRule>
  </conditionalFormatting>
  <conditionalFormatting sqref="K67">
    <cfRule type="cellIs" dxfId="9345" priority="107" operator="equal">
      <formula>"Muy Alta"</formula>
    </cfRule>
    <cfRule type="cellIs" dxfId="9344" priority="108" operator="equal">
      <formula>"Alta"</formula>
    </cfRule>
    <cfRule type="cellIs" dxfId="9343" priority="109" operator="equal">
      <formula>"Media"</formula>
    </cfRule>
    <cfRule type="cellIs" dxfId="9342" priority="110" operator="equal">
      <formula>"Baja"</formula>
    </cfRule>
    <cfRule type="cellIs" dxfId="9341" priority="111" operator="equal">
      <formula>"Muy Baja"</formula>
    </cfRule>
  </conditionalFormatting>
  <conditionalFormatting sqref="K74">
    <cfRule type="cellIs" dxfId="9340" priority="78" operator="equal">
      <formula>"Muy Alta"</formula>
    </cfRule>
    <cfRule type="cellIs" dxfId="9339" priority="79" operator="equal">
      <formula>"Alta"</formula>
    </cfRule>
    <cfRule type="cellIs" dxfId="9338" priority="80" operator="equal">
      <formula>"Media"</formula>
    </cfRule>
    <cfRule type="cellIs" dxfId="9337" priority="81" operator="equal">
      <formula>"Baja"</formula>
    </cfRule>
    <cfRule type="cellIs" dxfId="9336" priority="82" operator="equal">
      <formula>"Muy Baja"</formula>
    </cfRule>
  </conditionalFormatting>
  <conditionalFormatting sqref="K81">
    <cfRule type="cellIs" dxfId="9335" priority="49" operator="equal">
      <formula>"Muy Alta"</formula>
    </cfRule>
    <cfRule type="cellIs" dxfId="9334" priority="50" operator="equal">
      <formula>"Alta"</formula>
    </cfRule>
    <cfRule type="cellIs" dxfId="9333" priority="51" operator="equal">
      <formula>"Media"</formula>
    </cfRule>
    <cfRule type="cellIs" dxfId="9332" priority="52" operator="equal">
      <formula>"Baja"</formula>
    </cfRule>
    <cfRule type="cellIs" dxfId="9331" priority="53" operator="equal">
      <formula>"Muy Baja"</formula>
    </cfRule>
  </conditionalFormatting>
  <conditionalFormatting sqref="K88">
    <cfRule type="cellIs" dxfId="9330" priority="29" operator="equal">
      <formula>"Muy Alta"</formula>
    </cfRule>
    <cfRule type="cellIs" dxfId="9329" priority="30" operator="equal">
      <formula>"Alta"</formula>
    </cfRule>
    <cfRule type="cellIs" dxfId="9328" priority="31" operator="equal">
      <formula>"Media"</formula>
    </cfRule>
    <cfRule type="cellIs" dxfId="9327" priority="32" operator="equal">
      <formula>"Baja"</formula>
    </cfRule>
    <cfRule type="cellIs" dxfId="9326" priority="33" operator="equal">
      <formula>"Muy Baja"</formula>
    </cfRule>
  </conditionalFormatting>
  <conditionalFormatting sqref="N11">
    <cfRule type="containsText" dxfId="9325" priority="320" operator="containsText" text="❌">
      <formula>NOT(ISERROR(SEARCH("❌",N11)))</formula>
    </cfRule>
  </conditionalFormatting>
  <conditionalFormatting sqref="N18">
    <cfRule type="containsText" dxfId="9324" priority="291" operator="containsText" text="❌">
      <formula>NOT(ISERROR(SEARCH("❌",N18)))</formula>
    </cfRule>
  </conditionalFormatting>
  <conditionalFormatting sqref="N25">
    <cfRule type="containsText" dxfId="9323" priority="262" operator="containsText" text="❌">
      <formula>NOT(ISERROR(SEARCH("❌",N25)))</formula>
    </cfRule>
  </conditionalFormatting>
  <conditionalFormatting sqref="N32">
    <cfRule type="containsText" dxfId="9322" priority="233" operator="containsText" text="❌">
      <formula>NOT(ISERROR(SEARCH("❌",N32)))</formula>
    </cfRule>
  </conditionalFormatting>
  <conditionalFormatting sqref="N39">
    <cfRule type="containsText" dxfId="9321" priority="204" operator="containsText" text="❌">
      <formula>NOT(ISERROR(SEARCH("❌",N39)))</formula>
    </cfRule>
  </conditionalFormatting>
  <conditionalFormatting sqref="N46">
    <cfRule type="containsText" dxfId="9320" priority="175" operator="containsText" text="❌">
      <formula>NOT(ISERROR(SEARCH("❌",N46)))</formula>
    </cfRule>
  </conditionalFormatting>
  <conditionalFormatting sqref="N53">
    <cfRule type="containsText" dxfId="9319" priority="146" operator="containsText" text="❌">
      <formula>NOT(ISERROR(SEARCH("❌",N53)))</formula>
    </cfRule>
  </conditionalFormatting>
  <conditionalFormatting sqref="N60">
    <cfRule type="containsText" dxfId="9318" priority="117" operator="containsText" text="❌">
      <formula>NOT(ISERROR(SEARCH("❌",N60)))</formula>
    </cfRule>
  </conditionalFormatting>
  <conditionalFormatting sqref="N67">
    <cfRule type="containsText" dxfId="9317" priority="88" operator="containsText" text="❌">
      <formula>NOT(ISERROR(SEARCH("❌",N67)))</formula>
    </cfRule>
  </conditionalFormatting>
  <conditionalFormatting sqref="N74">
    <cfRule type="containsText" dxfId="9316" priority="59" operator="containsText" text="❌">
      <formula>NOT(ISERROR(SEARCH("❌",N74)))</formula>
    </cfRule>
  </conditionalFormatting>
  <conditionalFormatting sqref="N81">
    <cfRule type="containsText" dxfId="9315" priority="39" operator="containsText" text="❌">
      <formula>NOT(ISERROR(SEARCH("❌",N81)))</formula>
    </cfRule>
  </conditionalFormatting>
  <conditionalFormatting sqref="N88">
    <cfRule type="containsText" dxfId="9314" priority="19" operator="containsText" text="❌">
      <formula>NOT(ISERROR(SEARCH("❌",N88)))</formula>
    </cfRule>
  </conditionalFormatting>
  <conditionalFormatting sqref="O11">
    <cfRule type="cellIs" dxfId="9313" priority="344" operator="equal">
      <formula>"Catastrófico"</formula>
    </cfRule>
    <cfRule type="cellIs" dxfId="9312" priority="345" operator="equal">
      <formula>"Mayor"</formula>
    </cfRule>
    <cfRule type="cellIs" dxfId="9311" priority="346" operator="equal">
      <formula>"Moderado"</formula>
    </cfRule>
    <cfRule type="cellIs" dxfId="9310" priority="347" operator="equal">
      <formula>"Menor"</formula>
    </cfRule>
    <cfRule type="cellIs" dxfId="9309" priority="348" operator="equal">
      <formula>"Leve"</formula>
    </cfRule>
  </conditionalFormatting>
  <conditionalFormatting sqref="O18">
    <cfRule type="cellIs" dxfId="9308" priority="315" operator="equal">
      <formula>"Catastrófico"</formula>
    </cfRule>
    <cfRule type="cellIs" dxfId="9307" priority="316" operator="equal">
      <formula>"Mayor"</formula>
    </cfRule>
    <cfRule type="cellIs" dxfId="9306" priority="317" operator="equal">
      <formula>"Moderado"</formula>
    </cfRule>
    <cfRule type="cellIs" dxfId="9305" priority="318" operator="equal">
      <formula>"Menor"</formula>
    </cfRule>
    <cfRule type="cellIs" dxfId="9304" priority="319" operator="equal">
      <formula>"Leve"</formula>
    </cfRule>
  </conditionalFormatting>
  <conditionalFormatting sqref="O25">
    <cfRule type="cellIs" dxfId="9303" priority="286" operator="equal">
      <formula>"Catastrófico"</formula>
    </cfRule>
    <cfRule type="cellIs" dxfId="9302" priority="287" operator="equal">
      <formula>"Mayor"</formula>
    </cfRule>
    <cfRule type="cellIs" dxfId="9301" priority="288" operator="equal">
      <formula>"Moderado"</formula>
    </cfRule>
    <cfRule type="cellIs" dxfId="9300" priority="289" operator="equal">
      <formula>"Menor"</formula>
    </cfRule>
    <cfRule type="cellIs" dxfId="9299" priority="290" operator="equal">
      <formula>"Leve"</formula>
    </cfRule>
  </conditionalFormatting>
  <conditionalFormatting sqref="O32">
    <cfRule type="cellIs" dxfId="9298" priority="257" operator="equal">
      <formula>"Catastrófico"</formula>
    </cfRule>
    <cfRule type="cellIs" dxfId="9297" priority="258" operator="equal">
      <formula>"Mayor"</formula>
    </cfRule>
    <cfRule type="cellIs" dxfId="9296" priority="259" operator="equal">
      <formula>"Moderado"</formula>
    </cfRule>
    <cfRule type="cellIs" dxfId="9295" priority="260" operator="equal">
      <formula>"Menor"</formula>
    </cfRule>
    <cfRule type="cellIs" dxfId="9294" priority="261" operator="equal">
      <formula>"Leve"</formula>
    </cfRule>
  </conditionalFormatting>
  <conditionalFormatting sqref="O39">
    <cfRule type="cellIs" dxfId="9293" priority="228" operator="equal">
      <formula>"Catastrófico"</formula>
    </cfRule>
    <cfRule type="cellIs" dxfId="9292" priority="229" operator="equal">
      <formula>"Mayor"</formula>
    </cfRule>
    <cfRule type="cellIs" dxfId="9291" priority="230" operator="equal">
      <formula>"Moderado"</formula>
    </cfRule>
    <cfRule type="cellIs" dxfId="9290" priority="231" operator="equal">
      <formula>"Menor"</formula>
    </cfRule>
    <cfRule type="cellIs" dxfId="9289" priority="232" operator="equal">
      <formula>"Leve"</formula>
    </cfRule>
  </conditionalFormatting>
  <conditionalFormatting sqref="O46">
    <cfRule type="cellIs" dxfId="9288" priority="199" operator="equal">
      <formula>"Catastrófico"</formula>
    </cfRule>
    <cfRule type="cellIs" dxfId="9287" priority="200" operator="equal">
      <formula>"Mayor"</formula>
    </cfRule>
    <cfRule type="cellIs" dxfId="9286" priority="201" operator="equal">
      <formula>"Moderado"</formula>
    </cfRule>
    <cfRule type="cellIs" dxfId="9285" priority="202" operator="equal">
      <formula>"Menor"</formula>
    </cfRule>
    <cfRule type="cellIs" dxfId="9284" priority="203" operator="equal">
      <formula>"Leve"</formula>
    </cfRule>
  </conditionalFormatting>
  <conditionalFormatting sqref="O53">
    <cfRule type="cellIs" dxfId="9283" priority="170" operator="equal">
      <formula>"Catastrófico"</formula>
    </cfRule>
    <cfRule type="cellIs" dxfId="9282" priority="171" operator="equal">
      <formula>"Mayor"</formula>
    </cfRule>
    <cfRule type="cellIs" dxfId="9281" priority="172" operator="equal">
      <formula>"Moderado"</formula>
    </cfRule>
    <cfRule type="cellIs" dxfId="9280" priority="173" operator="equal">
      <formula>"Menor"</formula>
    </cfRule>
    <cfRule type="cellIs" dxfId="9279" priority="174" operator="equal">
      <formula>"Leve"</formula>
    </cfRule>
  </conditionalFormatting>
  <conditionalFormatting sqref="O60">
    <cfRule type="cellIs" dxfId="9278" priority="141" operator="equal">
      <formula>"Catastrófico"</formula>
    </cfRule>
    <cfRule type="cellIs" dxfId="9277" priority="142" operator="equal">
      <formula>"Mayor"</formula>
    </cfRule>
    <cfRule type="cellIs" dxfId="9276" priority="143" operator="equal">
      <formula>"Moderado"</formula>
    </cfRule>
    <cfRule type="cellIs" dxfId="9275" priority="144" operator="equal">
      <formula>"Menor"</formula>
    </cfRule>
    <cfRule type="cellIs" dxfId="9274" priority="145" operator="equal">
      <formula>"Leve"</formula>
    </cfRule>
  </conditionalFormatting>
  <conditionalFormatting sqref="O67">
    <cfRule type="cellIs" dxfId="9273" priority="112" operator="equal">
      <formula>"Catastrófico"</formula>
    </cfRule>
    <cfRule type="cellIs" dxfId="9272" priority="113" operator="equal">
      <formula>"Mayor"</formula>
    </cfRule>
    <cfRule type="cellIs" dxfId="9271" priority="114" operator="equal">
      <formula>"Moderado"</formula>
    </cfRule>
    <cfRule type="cellIs" dxfId="9270" priority="115" operator="equal">
      <formula>"Menor"</formula>
    </cfRule>
    <cfRule type="cellIs" dxfId="9269" priority="116" operator="equal">
      <formula>"Leve"</formula>
    </cfRule>
  </conditionalFormatting>
  <conditionalFormatting sqref="O74">
    <cfRule type="cellIs" dxfId="9268" priority="83" operator="equal">
      <formula>"Catastrófico"</formula>
    </cfRule>
    <cfRule type="cellIs" dxfId="9267" priority="84" operator="equal">
      <formula>"Mayor"</formula>
    </cfRule>
    <cfRule type="cellIs" dxfId="9266" priority="85" operator="equal">
      <formula>"Moderado"</formula>
    </cfRule>
    <cfRule type="cellIs" dxfId="9265" priority="86" operator="equal">
      <formula>"Menor"</formula>
    </cfRule>
    <cfRule type="cellIs" dxfId="9264" priority="87" operator="equal">
      <formula>"Leve"</formula>
    </cfRule>
  </conditionalFormatting>
  <conditionalFormatting sqref="O81">
    <cfRule type="cellIs" dxfId="9263" priority="54" operator="equal">
      <formula>"Catastrófico"</formula>
    </cfRule>
    <cfRule type="cellIs" dxfId="9262" priority="55" operator="equal">
      <formula>"Mayor"</formula>
    </cfRule>
    <cfRule type="cellIs" dxfId="9261" priority="56" operator="equal">
      <formula>"Moderado"</formula>
    </cfRule>
    <cfRule type="cellIs" dxfId="9260" priority="57" operator="equal">
      <formula>"Menor"</formula>
    </cfRule>
    <cfRule type="cellIs" dxfId="9259" priority="58" operator="equal">
      <formula>"Leve"</formula>
    </cfRule>
  </conditionalFormatting>
  <conditionalFormatting sqref="O88">
    <cfRule type="cellIs" dxfId="9258" priority="34" operator="equal">
      <formula>"Catastrófico"</formula>
    </cfRule>
    <cfRule type="cellIs" dxfId="9257" priority="35" operator="equal">
      <formula>"Mayor"</formula>
    </cfRule>
    <cfRule type="cellIs" dxfId="9256" priority="36" operator="equal">
      <formula>"Moderado"</formula>
    </cfRule>
    <cfRule type="cellIs" dxfId="9255" priority="37" operator="equal">
      <formula>"Menor"</formula>
    </cfRule>
    <cfRule type="cellIs" dxfId="9254" priority="38" operator="equal">
      <formula>"Leve"</formula>
    </cfRule>
  </conditionalFormatting>
  <conditionalFormatting sqref="Q11">
    <cfRule type="cellIs" dxfId="9253" priority="335" operator="equal">
      <formula>"Extremo"</formula>
    </cfRule>
    <cfRule type="cellIs" dxfId="9252" priority="336" operator="equal">
      <formula>"Alto"</formula>
    </cfRule>
    <cfRule type="cellIs" dxfId="9251" priority="337" operator="equal">
      <formula>"Moderado"</formula>
    </cfRule>
    <cfRule type="cellIs" dxfId="9250" priority="338" operator="equal">
      <formula>"Bajo"</formula>
    </cfRule>
  </conditionalFormatting>
  <conditionalFormatting sqref="Q18">
    <cfRule type="cellIs" dxfId="9249" priority="306" operator="equal">
      <formula>"Extremo"</formula>
    </cfRule>
    <cfRule type="cellIs" dxfId="9248" priority="307" operator="equal">
      <formula>"Alto"</formula>
    </cfRule>
    <cfRule type="cellIs" dxfId="9247" priority="308" operator="equal">
      <formula>"Moderado"</formula>
    </cfRule>
    <cfRule type="cellIs" dxfId="9246" priority="309" operator="equal">
      <formula>"Bajo"</formula>
    </cfRule>
  </conditionalFormatting>
  <conditionalFormatting sqref="Q25">
    <cfRule type="cellIs" dxfId="9245" priority="277" operator="equal">
      <formula>"Extremo"</formula>
    </cfRule>
    <cfRule type="cellIs" dxfId="9244" priority="278" operator="equal">
      <formula>"Alto"</formula>
    </cfRule>
    <cfRule type="cellIs" dxfId="9243" priority="279" operator="equal">
      <formula>"Moderado"</formula>
    </cfRule>
    <cfRule type="cellIs" dxfId="9242" priority="280" operator="equal">
      <formula>"Bajo"</formula>
    </cfRule>
  </conditionalFormatting>
  <conditionalFormatting sqref="Q32">
    <cfRule type="cellIs" dxfId="9241" priority="248" operator="equal">
      <formula>"Extremo"</formula>
    </cfRule>
    <cfRule type="cellIs" dxfId="9240" priority="249" operator="equal">
      <formula>"Alto"</formula>
    </cfRule>
    <cfRule type="cellIs" dxfId="9239" priority="250" operator="equal">
      <formula>"Moderado"</formula>
    </cfRule>
    <cfRule type="cellIs" dxfId="9238" priority="251" operator="equal">
      <formula>"Bajo"</formula>
    </cfRule>
  </conditionalFormatting>
  <conditionalFormatting sqref="Q39">
    <cfRule type="cellIs" dxfId="9237" priority="219" operator="equal">
      <formula>"Extremo"</formula>
    </cfRule>
    <cfRule type="cellIs" dxfId="9236" priority="220" operator="equal">
      <formula>"Alto"</formula>
    </cfRule>
    <cfRule type="cellIs" dxfId="9235" priority="221" operator="equal">
      <formula>"Moderado"</formula>
    </cfRule>
    <cfRule type="cellIs" dxfId="9234" priority="222" operator="equal">
      <formula>"Bajo"</formula>
    </cfRule>
  </conditionalFormatting>
  <conditionalFormatting sqref="Q46">
    <cfRule type="cellIs" dxfId="9233" priority="190" operator="equal">
      <formula>"Extremo"</formula>
    </cfRule>
    <cfRule type="cellIs" dxfId="9232" priority="191" operator="equal">
      <formula>"Alto"</formula>
    </cfRule>
    <cfRule type="cellIs" dxfId="9231" priority="192" operator="equal">
      <formula>"Moderado"</formula>
    </cfRule>
    <cfRule type="cellIs" dxfId="9230" priority="193" operator="equal">
      <formula>"Bajo"</formula>
    </cfRule>
  </conditionalFormatting>
  <conditionalFormatting sqref="Q53">
    <cfRule type="cellIs" dxfId="9229" priority="161" operator="equal">
      <formula>"Extremo"</formula>
    </cfRule>
    <cfRule type="cellIs" dxfId="9228" priority="162" operator="equal">
      <formula>"Alto"</formula>
    </cfRule>
    <cfRule type="cellIs" dxfId="9227" priority="163" operator="equal">
      <formula>"Moderado"</formula>
    </cfRule>
    <cfRule type="cellIs" dxfId="9226" priority="164" operator="equal">
      <formula>"Bajo"</formula>
    </cfRule>
  </conditionalFormatting>
  <conditionalFormatting sqref="Q60">
    <cfRule type="cellIs" dxfId="9225" priority="132" operator="equal">
      <formula>"Extremo"</formula>
    </cfRule>
    <cfRule type="cellIs" dxfId="9224" priority="133" operator="equal">
      <formula>"Alto"</formula>
    </cfRule>
    <cfRule type="cellIs" dxfId="9223" priority="134" operator="equal">
      <formula>"Moderado"</formula>
    </cfRule>
    <cfRule type="cellIs" dxfId="9222" priority="135" operator="equal">
      <formula>"Bajo"</formula>
    </cfRule>
  </conditionalFormatting>
  <conditionalFormatting sqref="Q67">
    <cfRule type="cellIs" dxfId="9221" priority="103" operator="equal">
      <formula>"Extremo"</formula>
    </cfRule>
    <cfRule type="cellIs" dxfId="9220" priority="104" operator="equal">
      <formula>"Alto"</formula>
    </cfRule>
    <cfRule type="cellIs" dxfId="9219" priority="105" operator="equal">
      <formula>"Moderado"</formula>
    </cfRule>
    <cfRule type="cellIs" dxfId="9218" priority="106" operator="equal">
      <formula>"Bajo"</formula>
    </cfRule>
  </conditionalFormatting>
  <conditionalFormatting sqref="Q74">
    <cfRule type="cellIs" dxfId="9217" priority="74" operator="equal">
      <formula>"Extremo"</formula>
    </cfRule>
    <cfRule type="cellIs" dxfId="9216" priority="75" operator="equal">
      <formula>"Alto"</formula>
    </cfRule>
    <cfRule type="cellIs" dxfId="9215" priority="76" operator="equal">
      <formula>"Moderado"</formula>
    </cfRule>
    <cfRule type="cellIs" dxfId="9214" priority="77" operator="equal">
      <formula>"Bajo"</formula>
    </cfRule>
  </conditionalFormatting>
  <conditionalFormatting sqref="Q81">
    <cfRule type="cellIs" dxfId="9213" priority="45" operator="equal">
      <formula>"Extremo"</formula>
    </cfRule>
    <cfRule type="cellIs" dxfId="9212" priority="46" operator="equal">
      <formula>"Alto"</formula>
    </cfRule>
    <cfRule type="cellIs" dxfId="9211" priority="47" operator="equal">
      <formula>"Moderado"</formula>
    </cfRule>
    <cfRule type="cellIs" dxfId="9210" priority="48" operator="equal">
      <formula>"Bajo"</formula>
    </cfRule>
  </conditionalFormatting>
  <conditionalFormatting sqref="Q88">
    <cfRule type="cellIs" dxfId="9209" priority="25" operator="equal">
      <formula>"Extremo"</formula>
    </cfRule>
    <cfRule type="cellIs" dxfId="9208" priority="26" operator="equal">
      <formula>"Alto"</formula>
    </cfRule>
    <cfRule type="cellIs" dxfId="9207" priority="27" operator="equal">
      <formula>"Moderado"</formula>
    </cfRule>
    <cfRule type="cellIs" dxfId="9206" priority="28" operator="equal">
      <formula>"Bajo"</formula>
    </cfRule>
  </conditionalFormatting>
  <conditionalFormatting sqref="AE11">
    <cfRule type="cellIs" dxfId="9205" priority="330" operator="equal">
      <formula>"Muy Alta"</formula>
    </cfRule>
    <cfRule type="cellIs" dxfId="9204" priority="331" operator="equal">
      <formula>"Alta"</formula>
    </cfRule>
    <cfRule type="cellIs" dxfId="9203" priority="332" operator="equal">
      <formula>"Media"</formula>
    </cfRule>
    <cfRule type="cellIs" dxfId="9202" priority="333" operator="equal">
      <formula>"Baja"</formula>
    </cfRule>
    <cfRule type="cellIs" dxfId="9201" priority="334" operator="equal">
      <formula>"Muy Baja"</formula>
    </cfRule>
  </conditionalFormatting>
  <conditionalFormatting sqref="AE18">
    <cfRule type="cellIs" dxfId="9200" priority="301" operator="equal">
      <formula>"Muy Alta"</formula>
    </cfRule>
    <cfRule type="cellIs" dxfId="9199" priority="302" operator="equal">
      <formula>"Alta"</formula>
    </cfRule>
    <cfRule type="cellIs" dxfId="9198" priority="303" operator="equal">
      <formula>"Media"</formula>
    </cfRule>
    <cfRule type="cellIs" dxfId="9197" priority="304" operator="equal">
      <formula>"Baja"</formula>
    </cfRule>
    <cfRule type="cellIs" dxfId="9196" priority="305" operator="equal">
      <formula>"Muy Baja"</formula>
    </cfRule>
  </conditionalFormatting>
  <conditionalFormatting sqref="AE25">
    <cfRule type="cellIs" dxfId="9195" priority="272" operator="equal">
      <formula>"Muy Alta"</formula>
    </cfRule>
    <cfRule type="cellIs" dxfId="9194" priority="273" operator="equal">
      <formula>"Alta"</formula>
    </cfRule>
    <cfRule type="cellIs" dxfId="9193" priority="274" operator="equal">
      <formula>"Media"</formula>
    </cfRule>
    <cfRule type="cellIs" dxfId="9192" priority="275" operator="equal">
      <formula>"Baja"</formula>
    </cfRule>
    <cfRule type="cellIs" dxfId="9191" priority="276" operator="equal">
      <formula>"Muy Baja"</formula>
    </cfRule>
  </conditionalFormatting>
  <conditionalFormatting sqref="AE32">
    <cfRule type="cellIs" dxfId="9190" priority="243" operator="equal">
      <formula>"Muy Alta"</formula>
    </cfRule>
    <cfRule type="cellIs" dxfId="9189" priority="244" operator="equal">
      <formula>"Alta"</formula>
    </cfRule>
    <cfRule type="cellIs" dxfId="9188" priority="245" operator="equal">
      <formula>"Media"</formula>
    </cfRule>
    <cfRule type="cellIs" dxfId="9187" priority="246" operator="equal">
      <formula>"Baja"</formula>
    </cfRule>
    <cfRule type="cellIs" dxfId="9186" priority="247" operator="equal">
      <formula>"Muy Baja"</formula>
    </cfRule>
  </conditionalFormatting>
  <conditionalFormatting sqref="AE39">
    <cfRule type="cellIs" dxfId="9185" priority="214" operator="equal">
      <formula>"Muy Alta"</formula>
    </cfRule>
    <cfRule type="cellIs" dxfId="9184" priority="215" operator="equal">
      <formula>"Alta"</formula>
    </cfRule>
    <cfRule type="cellIs" dxfId="9183" priority="216" operator="equal">
      <formula>"Media"</formula>
    </cfRule>
    <cfRule type="cellIs" dxfId="9182" priority="217" operator="equal">
      <formula>"Baja"</formula>
    </cfRule>
    <cfRule type="cellIs" dxfId="9181" priority="218" operator="equal">
      <formula>"Muy Baja"</formula>
    </cfRule>
  </conditionalFormatting>
  <conditionalFormatting sqref="AE46">
    <cfRule type="cellIs" dxfId="9180" priority="185" operator="equal">
      <formula>"Muy Alta"</formula>
    </cfRule>
    <cfRule type="cellIs" dxfId="9179" priority="186" operator="equal">
      <formula>"Alta"</formula>
    </cfRule>
    <cfRule type="cellIs" dxfId="9178" priority="187" operator="equal">
      <formula>"Media"</formula>
    </cfRule>
    <cfRule type="cellIs" dxfId="9177" priority="188" operator="equal">
      <formula>"Baja"</formula>
    </cfRule>
    <cfRule type="cellIs" dxfId="9176" priority="189" operator="equal">
      <formula>"Muy Baja"</formula>
    </cfRule>
  </conditionalFormatting>
  <conditionalFormatting sqref="AE53">
    <cfRule type="cellIs" dxfId="9175" priority="156" operator="equal">
      <formula>"Muy Alta"</formula>
    </cfRule>
    <cfRule type="cellIs" dxfId="9174" priority="157" operator="equal">
      <formula>"Alta"</formula>
    </cfRule>
    <cfRule type="cellIs" dxfId="9173" priority="158" operator="equal">
      <formula>"Media"</formula>
    </cfRule>
    <cfRule type="cellIs" dxfId="9172" priority="159" operator="equal">
      <formula>"Baja"</formula>
    </cfRule>
    <cfRule type="cellIs" dxfId="9171" priority="160" operator="equal">
      <formula>"Muy Baja"</formula>
    </cfRule>
  </conditionalFormatting>
  <conditionalFormatting sqref="AE60">
    <cfRule type="cellIs" dxfId="9170" priority="127" operator="equal">
      <formula>"Muy Alta"</formula>
    </cfRule>
    <cfRule type="cellIs" dxfId="9169" priority="128" operator="equal">
      <formula>"Alta"</formula>
    </cfRule>
    <cfRule type="cellIs" dxfId="9168" priority="129" operator="equal">
      <formula>"Media"</formula>
    </cfRule>
    <cfRule type="cellIs" dxfId="9167" priority="130" operator="equal">
      <formula>"Baja"</formula>
    </cfRule>
    <cfRule type="cellIs" dxfId="9166" priority="131" operator="equal">
      <formula>"Muy Baja"</formula>
    </cfRule>
  </conditionalFormatting>
  <conditionalFormatting sqref="AE67">
    <cfRule type="cellIs" dxfId="9165" priority="98" operator="equal">
      <formula>"Muy Alta"</formula>
    </cfRule>
    <cfRule type="cellIs" dxfId="9164" priority="99" operator="equal">
      <formula>"Alta"</formula>
    </cfRule>
    <cfRule type="cellIs" dxfId="9163" priority="100" operator="equal">
      <formula>"Media"</formula>
    </cfRule>
    <cfRule type="cellIs" dxfId="9162" priority="101" operator="equal">
      <formula>"Baja"</formula>
    </cfRule>
    <cfRule type="cellIs" dxfId="9161" priority="102" operator="equal">
      <formula>"Muy Baja"</formula>
    </cfRule>
  </conditionalFormatting>
  <conditionalFormatting sqref="AE74">
    <cfRule type="cellIs" dxfId="9160" priority="69" operator="equal">
      <formula>"Muy Alta"</formula>
    </cfRule>
    <cfRule type="cellIs" dxfId="9159" priority="70" operator="equal">
      <formula>"Alta"</formula>
    </cfRule>
    <cfRule type="cellIs" dxfId="9158" priority="71" operator="equal">
      <formula>"Media"</formula>
    </cfRule>
    <cfRule type="cellIs" dxfId="9157" priority="72" operator="equal">
      <formula>"Baja"</formula>
    </cfRule>
    <cfRule type="cellIs" dxfId="9156" priority="73" operator="equal">
      <formula>"Muy Baja"</formula>
    </cfRule>
  </conditionalFormatting>
  <conditionalFormatting sqref="AE81">
    <cfRule type="cellIs" dxfId="9155" priority="40" operator="equal">
      <formula>"Muy Alta"</formula>
    </cfRule>
    <cfRule type="cellIs" dxfId="9154" priority="41" operator="equal">
      <formula>"Alta"</formula>
    </cfRule>
    <cfRule type="cellIs" dxfId="9153" priority="42" operator="equal">
      <formula>"Media"</formula>
    </cfRule>
    <cfRule type="cellIs" dxfId="9152" priority="43" operator="equal">
      <formula>"Baja"</formula>
    </cfRule>
    <cfRule type="cellIs" dxfId="9151" priority="44" operator="equal">
      <formula>"Muy Baja"</formula>
    </cfRule>
  </conditionalFormatting>
  <conditionalFormatting sqref="AE88">
    <cfRule type="cellIs" dxfId="9150" priority="20" operator="equal">
      <formula>"Muy Alta"</formula>
    </cfRule>
    <cfRule type="cellIs" dxfId="9149" priority="21" operator="equal">
      <formula>"Alta"</formula>
    </cfRule>
    <cfRule type="cellIs" dxfId="9148" priority="22" operator="equal">
      <formula>"Media"</formula>
    </cfRule>
    <cfRule type="cellIs" dxfId="9147" priority="23" operator="equal">
      <formula>"Baja"</formula>
    </cfRule>
    <cfRule type="cellIs" dxfId="9146" priority="24" operator="equal">
      <formula>"Muy Baja"</formula>
    </cfRule>
  </conditionalFormatting>
  <conditionalFormatting sqref="AG11">
    <cfRule type="cellIs" dxfId="9145" priority="325" operator="equal">
      <formula>"Catastrófico"</formula>
    </cfRule>
    <cfRule type="cellIs" dxfId="9144" priority="326" operator="equal">
      <formula>"Mayor"</formula>
    </cfRule>
    <cfRule type="cellIs" dxfId="9143" priority="327" operator="equal">
      <formula>"Moderado"</formula>
    </cfRule>
    <cfRule type="cellIs" dxfId="9142" priority="328" operator="equal">
      <formula>"Menor"</formula>
    </cfRule>
    <cfRule type="cellIs" dxfId="9141" priority="329" operator="equal">
      <formula>"Leve"</formula>
    </cfRule>
  </conditionalFormatting>
  <conditionalFormatting sqref="AG18">
    <cfRule type="cellIs" dxfId="9140" priority="296" operator="equal">
      <formula>"Catastrófico"</formula>
    </cfRule>
    <cfRule type="cellIs" dxfId="9139" priority="297" operator="equal">
      <formula>"Mayor"</formula>
    </cfRule>
    <cfRule type="cellIs" dxfId="9138" priority="298" operator="equal">
      <formula>"Moderado"</formula>
    </cfRule>
    <cfRule type="cellIs" dxfId="9137" priority="299" operator="equal">
      <formula>"Menor"</formula>
    </cfRule>
    <cfRule type="cellIs" dxfId="9136" priority="300" operator="equal">
      <formula>"Leve"</formula>
    </cfRule>
  </conditionalFormatting>
  <conditionalFormatting sqref="AG25">
    <cfRule type="cellIs" dxfId="9135" priority="267" operator="equal">
      <formula>"Catastrófico"</formula>
    </cfRule>
    <cfRule type="cellIs" dxfId="9134" priority="268" operator="equal">
      <formula>"Mayor"</formula>
    </cfRule>
    <cfRule type="cellIs" dxfId="9133" priority="269" operator="equal">
      <formula>"Moderado"</formula>
    </cfRule>
    <cfRule type="cellIs" dxfId="9132" priority="270" operator="equal">
      <formula>"Menor"</formula>
    </cfRule>
    <cfRule type="cellIs" dxfId="9131" priority="271" operator="equal">
      <formula>"Leve"</formula>
    </cfRule>
  </conditionalFormatting>
  <conditionalFormatting sqref="AG32">
    <cfRule type="cellIs" dxfId="9130" priority="238" operator="equal">
      <formula>"Catastrófico"</formula>
    </cfRule>
    <cfRule type="cellIs" dxfId="9129" priority="239" operator="equal">
      <formula>"Mayor"</formula>
    </cfRule>
    <cfRule type="cellIs" dxfId="9128" priority="240" operator="equal">
      <formula>"Moderado"</formula>
    </cfRule>
    <cfRule type="cellIs" dxfId="9127" priority="241" operator="equal">
      <formula>"Menor"</formula>
    </cfRule>
    <cfRule type="cellIs" dxfId="9126" priority="242" operator="equal">
      <formula>"Leve"</formula>
    </cfRule>
  </conditionalFormatting>
  <conditionalFormatting sqref="AG39">
    <cfRule type="cellIs" dxfId="9125" priority="209" operator="equal">
      <formula>"Catastrófico"</formula>
    </cfRule>
    <cfRule type="cellIs" dxfId="9124" priority="210" operator="equal">
      <formula>"Mayor"</formula>
    </cfRule>
    <cfRule type="cellIs" dxfId="9123" priority="211" operator="equal">
      <formula>"Moderado"</formula>
    </cfRule>
    <cfRule type="cellIs" dxfId="9122" priority="212" operator="equal">
      <formula>"Menor"</formula>
    </cfRule>
    <cfRule type="cellIs" dxfId="9121" priority="213" operator="equal">
      <formula>"Leve"</formula>
    </cfRule>
  </conditionalFormatting>
  <conditionalFormatting sqref="AG46">
    <cfRule type="cellIs" dxfId="9120" priority="180" operator="equal">
      <formula>"Catastrófico"</formula>
    </cfRule>
    <cfRule type="cellIs" dxfId="9119" priority="181" operator="equal">
      <formula>"Mayor"</formula>
    </cfRule>
    <cfRule type="cellIs" dxfId="9118" priority="182" operator="equal">
      <formula>"Moderado"</formula>
    </cfRule>
    <cfRule type="cellIs" dxfId="9117" priority="183" operator="equal">
      <formula>"Menor"</formula>
    </cfRule>
    <cfRule type="cellIs" dxfId="9116" priority="184" operator="equal">
      <formula>"Leve"</formula>
    </cfRule>
  </conditionalFormatting>
  <conditionalFormatting sqref="AG53">
    <cfRule type="cellIs" dxfId="9115" priority="151" operator="equal">
      <formula>"Catastrófico"</formula>
    </cfRule>
    <cfRule type="cellIs" dxfId="9114" priority="152" operator="equal">
      <formula>"Mayor"</formula>
    </cfRule>
    <cfRule type="cellIs" dxfId="9113" priority="153" operator="equal">
      <formula>"Moderado"</formula>
    </cfRule>
    <cfRule type="cellIs" dxfId="9112" priority="154" operator="equal">
      <formula>"Menor"</formula>
    </cfRule>
    <cfRule type="cellIs" dxfId="9111" priority="155" operator="equal">
      <formula>"Leve"</formula>
    </cfRule>
  </conditionalFormatting>
  <conditionalFormatting sqref="AG60">
    <cfRule type="cellIs" dxfId="9110" priority="122" operator="equal">
      <formula>"Catastrófico"</formula>
    </cfRule>
    <cfRule type="cellIs" dxfId="9109" priority="123" operator="equal">
      <formula>"Mayor"</formula>
    </cfRule>
    <cfRule type="cellIs" dxfId="9108" priority="124" operator="equal">
      <formula>"Moderado"</formula>
    </cfRule>
    <cfRule type="cellIs" dxfId="9107" priority="125" operator="equal">
      <formula>"Menor"</formula>
    </cfRule>
    <cfRule type="cellIs" dxfId="9106" priority="126" operator="equal">
      <formula>"Leve"</formula>
    </cfRule>
  </conditionalFormatting>
  <conditionalFormatting sqref="AG67">
    <cfRule type="cellIs" dxfId="9105" priority="93" operator="equal">
      <formula>"Catastrófico"</formula>
    </cfRule>
    <cfRule type="cellIs" dxfId="9104" priority="94" operator="equal">
      <formula>"Mayor"</formula>
    </cfRule>
    <cfRule type="cellIs" dxfId="9103" priority="95" operator="equal">
      <formula>"Moderado"</formula>
    </cfRule>
    <cfRule type="cellIs" dxfId="9102" priority="96" operator="equal">
      <formula>"Menor"</formula>
    </cfRule>
    <cfRule type="cellIs" dxfId="9101" priority="97" operator="equal">
      <formula>"Leve"</formula>
    </cfRule>
  </conditionalFormatting>
  <conditionalFormatting sqref="AG74">
    <cfRule type="cellIs" dxfId="9100" priority="64" operator="equal">
      <formula>"Catastrófico"</formula>
    </cfRule>
    <cfRule type="cellIs" dxfId="9099" priority="65" operator="equal">
      <formula>"Mayor"</formula>
    </cfRule>
    <cfRule type="cellIs" dxfId="9098" priority="66" operator="equal">
      <formula>"Moderado"</formula>
    </cfRule>
    <cfRule type="cellIs" dxfId="9097" priority="67" operator="equal">
      <formula>"Menor"</formula>
    </cfRule>
    <cfRule type="cellIs" dxfId="9096" priority="68" operator="equal">
      <formula>"Leve"</formula>
    </cfRule>
  </conditionalFormatting>
  <conditionalFormatting sqref="AI11">
    <cfRule type="cellIs" dxfId="9095" priority="321" operator="equal">
      <formula>"Extremo"</formula>
    </cfRule>
    <cfRule type="cellIs" dxfId="9094" priority="322" operator="equal">
      <formula>"Alto"</formula>
    </cfRule>
    <cfRule type="cellIs" dxfId="9093" priority="323" operator="equal">
      <formula>"Moderado"</formula>
    </cfRule>
    <cfRule type="cellIs" dxfId="9092" priority="324" operator="equal">
      <formula>"Bajo"</formula>
    </cfRule>
  </conditionalFormatting>
  <conditionalFormatting sqref="AI18">
    <cfRule type="cellIs" dxfId="9091" priority="292" operator="equal">
      <formula>"Extremo"</formula>
    </cfRule>
    <cfRule type="cellIs" dxfId="9090" priority="293" operator="equal">
      <formula>"Alto"</formula>
    </cfRule>
    <cfRule type="cellIs" dxfId="9089" priority="294" operator="equal">
      <formula>"Moderado"</formula>
    </cfRule>
    <cfRule type="cellIs" dxfId="9088" priority="295" operator="equal">
      <formula>"Bajo"</formula>
    </cfRule>
  </conditionalFormatting>
  <conditionalFormatting sqref="AI25">
    <cfRule type="cellIs" dxfId="9087" priority="263" operator="equal">
      <formula>"Extremo"</formula>
    </cfRule>
    <cfRule type="cellIs" dxfId="9086" priority="264" operator="equal">
      <formula>"Alto"</formula>
    </cfRule>
    <cfRule type="cellIs" dxfId="9085" priority="265" operator="equal">
      <formula>"Moderado"</formula>
    </cfRule>
    <cfRule type="cellIs" dxfId="9084" priority="266" operator="equal">
      <formula>"Bajo"</formula>
    </cfRule>
  </conditionalFormatting>
  <conditionalFormatting sqref="AI32">
    <cfRule type="cellIs" dxfId="9083" priority="234" operator="equal">
      <formula>"Extremo"</formula>
    </cfRule>
    <cfRule type="cellIs" dxfId="9082" priority="235" operator="equal">
      <formula>"Alto"</formula>
    </cfRule>
    <cfRule type="cellIs" dxfId="9081" priority="236" operator="equal">
      <formula>"Moderado"</formula>
    </cfRule>
    <cfRule type="cellIs" dxfId="9080" priority="237" operator="equal">
      <formula>"Bajo"</formula>
    </cfRule>
  </conditionalFormatting>
  <conditionalFormatting sqref="AI39">
    <cfRule type="cellIs" dxfId="9079" priority="205" operator="equal">
      <formula>"Extremo"</formula>
    </cfRule>
    <cfRule type="cellIs" dxfId="9078" priority="206" operator="equal">
      <formula>"Alto"</formula>
    </cfRule>
    <cfRule type="cellIs" dxfId="9077" priority="207" operator="equal">
      <formula>"Moderado"</formula>
    </cfRule>
    <cfRule type="cellIs" dxfId="9076" priority="208" operator="equal">
      <formula>"Bajo"</formula>
    </cfRule>
  </conditionalFormatting>
  <conditionalFormatting sqref="AI46">
    <cfRule type="cellIs" dxfId="9075" priority="176" operator="equal">
      <formula>"Extremo"</formula>
    </cfRule>
    <cfRule type="cellIs" dxfId="9074" priority="177" operator="equal">
      <formula>"Alto"</formula>
    </cfRule>
    <cfRule type="cellIs" dxfId="9073" priority="178" operator="equal">
      <formula>"Moderado"</formula>
    </cfRule>
    <cfRule type="cellIs" dxfId="9072" priority="179" operator="equal">
      <formula>"Bajo"</formula>
    </cfRule>
  </conditionalFormatting>
  <conditionalFormatting sqref="AI53">
    <cfRule type="cellIs" dxfId="9071" priority="147" operator="equal">
      <formula>"Extremo"</formula>
    </cfRule>
    <cfRule type="cellIs" dxfId="9070" priority="148" operator="equal">
      <formula>"Alto"</formula>
    </cfRule>
    <cfRule type="cellIs" dxfId="9069" priority="149" operator="equal">
      <formula>"Moderado"</formula>
    </cfRule>
    <cfRule type="cellIs" dxfId="9068" priority="150" operator="equal">
      <formula>"Bajo"</formula>
    </cfRule>
  </conditionalFormatting>
  <conditionalFormatting sqref="AI60">
    <cfRule type="cellIs" dxfId="9067" priority="118" operator="equal">
      <formula>"Extremo"</formula>
    </cfRule>
    <cfRule type="cellIs" dxfId="9066" priority="119" operator="equal">
      <formula>"Alto"</formula>
    </cfRule>
    <cfRule type="cellIs" dxfId="9065" priority="120" operator="equal">
      <formula>"Moderado"</formula>
    </cfRule>
    <cfRule type="cellIs" dxfId="9064" priority="121" operator="equal">
      <formula>"Bajo"</formula>
    </cfRule>
  </conditionalFormatting>
  <conditionalFormatting sqref="AI67">
    <cfRule type="cellIs" dxfId="9063" priority="89" operator="equal">
      <formula>"Extremo"</formula>
    </cfRule>
    <cfRule type="cellIs" dxfId="9062" priority="90" operator="equal">
      <formula>"Alto"</formula>
    </cfRule>
    <cfRule type="cellIs" dxfId="9061" priority="91" operator="equal">
      <formula>"Moderado"</formula>
    </cfRule>
    <cfRule type="cellIs" dxfId="9060" priority="92" operator="equal">
      <formula>"Bajo"</formula>
    </cfRule>
  </conditionalFormatting>
  <conditionalFormatting sqref="AI74">
    <cfRule type="cellIs" dxfId="9059" priority="60" operator="equal">
      <formula>"Extremo"</formula>
    </cfRule>
    <cfRule type="cellIs" dxfId="9058" priority="61" operator="equal">
      <formula>"Alto"</formula>
    </cfRule>
    <cfRule type="cellIs" dxfId="9057" priority="62" operator="equal">
      <formula>"Moderado"</formula>
    </cfRule>
    <cfRule type="cellIs" dxfId="9056" priority="63" operator="equal">
      <formula>"Bajo"</formula>
    </cfRule>
  </conditionalFormatting>
  <conditionalFormatting sqref="AI81">
    <cfRule type="cellIs" dxfId="9055" priority="15" operator="equal">
      <formula>"Extremo"</formula>
    </cfRule>
    <cfRule type="cellIs" dxfId="9054" priority="16" operator="equal">
      <formula>"Alto"</formula>
    </cfRule>
    <cfRule type="cellIs" dxfId="9053" priority="17" operator="equal">
      <formula>"Moderado"</formula>
    </cfRule>
    <cfRule type="cellIs" dxfId="9052" priority="18" operator="equal">
      <formula>"Bajo"</formula>
    </cfRule>
  </conditionalFormatting>
  <conditionalFormatting sqref="AI88">
    <cfRule type="cellIs" dxfId="9051" priority="11" operator="equal">
      <formula>"Extremo"</formula>
    </cfRule>
    <cfRule type="cellIs" dxfId="9050" priority="12" operator="equal">
      <formula>"Alto"</formula>
    </cfRule>
    <cfRule type="cellIs" dxfId="9049" priority="13" operator="equal">
      <formula>"Moderado"</formula>
    </cfRule>
    <cfRule type="cellIs" dxfId="904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ENERO\[3. RIESGOS 2026 ADQUISICIONES DE BIENES Y SERVICIOS.xlsx]Opciones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ENERO\[3. RIESGOS 2026 ADQUISICIONES DE BIENES Y SERVICIOS.xlsx]Tabla Impacto'!#REF!</xm:f>
          </x14:formula1>
          <xm:sqref>M11:M94</xm:sqref>
        </x14:dataValidation>
        <x14:dataValidation type="list" allowBlank="1" showInputMessage="1" showErrorMessage="1">
          <x14:formula1>
            <xm:f>'D:\BACK UP 2026\RIESGOS DE INTEGRIDAD - 2026\MATRIZ ENVIÓ CEDE5 - ENERO\[3. RIESGOS 2026 ADQUISICIONES DE BIENES Y SERVICIOS.xlsx]Tabla Valoración controles'!#REF!</xm:f>
          </x14:formula1>
          <xm:sqref>X11:Y94 AA11:AC94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N94"/>
  <sheetViews>
    <sheetView zoomScale="70" zoomScaleNormal="70" workbookViewId="0">
      <selection activeCell="I11" sqref="I11:I1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4.42578125" style="25" customWidth="1"/>
    <col min="20" max="20" width="41.7109375" style="25" customWidth="1"/>
    <col min="21" max="21" width="43.85546875" style="25" customWidth="1"/>
    <col min="22" max="22" width="80.855468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28.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1673</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42.75" customHeight="1" thickBot="1">
      <c r="A6" s="243" t="s">
        <v>15</v>
      </c>
      <c r="B6" s="244"/>
      <c r="C6" s="244"/>
      <c r="D6" s="245"/>
      <c r="E6" s="246"/>
      <c r="F6" s="247" t="s">
        <v>1674</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96" customHeight="1" thickBot="1">
      <c r="A7" s="262" t="s">
        <v>17</v>
      </c>
      <c r="B7" s="263"/>
      <c r="C7" s="263"/>
      <c r="D7" s="264"/>
      <c r="E7" s="265"/>
      <c r="F7" s="266" t="s">
        <v>1675</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2" t="s">
        <v>319</v>
      </c>
      <c r="N9" s="260" t="s">
        <v>612</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77.75" customHeight="1" thickBot="1">
      <c r="A11" s="218" t="s">
        <v>52</v>
      </c>
      <c r="B11" s="220" t="s">
        <v>157</v>
      </c>
      <c r="C11" s="220" t="s">
        <v>76</v>
      </c>
      <c r="D11" s="220" t="s">
        <v>340</v>
      </c>
      <c r="E11" s="229" t="s">
        <v>323</v>
      </c>
      <c r="F11" s="229" t="s">
        <v>2051</v>
      </c>
      <c r="G11" s="229" t="s">
        <v>613</v>
      </c>
      <c r="H11" s="302" t="str">
        <f>+CONCATENATE(E11," ",F11," ",G11)</f>
        <v>Posibilidad de afectación económica por fraude interno, se adultere, manipule, modifique, adicione o elimine información de los incidentes, accidentes y reportes de seguridad operacional, a causa del incumplimiento de las normas y procedimientos de Aviación para la custodia de la información.</v>
      </c>
      <c r="I11" s="232" t="s">
        <v>341</v>
      </c>
      <c r="J11" s="218">
        <v>396</v>
      </c>
      <c r="K11" s="309" t="str">
        <f>IF(J11&lt;=0,"",IF(J11&lt;=3,"Muy Baja",IF(J11&lt;=34,"Baja",IF(J11&lt;=600,"Media",IF(J11&lt;=6000,"Alta","Muy Alta")))))</f>
        <v>Media</v>
      </c>
      <c r="L11" s="305">
        <f>IF(K11="","",IF(K11="Muy Baja",0.2,IF(K11="Baja",0.4,IF(K11="Media",0.6,IF(K11="Alta",0.8,IF(K11="Muy Alta",1,))))))</f>
        <v>0.6</v>
      </c>
      <c r="M11" s="304" t="s">
        <v>326</v>
      </c>
      <c r="N11" s="303" t="str">
        <f>IF(NOT(ISERROR(MATCH(M11,'[8]Tabla Impacto'!$B$222:$B$224,0))),'[8]Tabla Impacto'!$F$224,M11)</f>
        <v xml:space="preserve">     Entre 100 y 500 SMLMV </v>
      </c>
      <c r="O11" s="309" t="str">
        <f>IF(OR(N11='[8]Tabla Impacto'!$C$12,N11='[8]Tabla Impacto'!$D$12),"Leve",IF(OR(N11='[8]Tabla Impacto'!$C$13,N11='[8]Tabla Impacto'!$D$13),"Menor",IF(OR(N11='[8]Tabla Impacto'!$C$14,N11='[8]Tabla Impacto'!$D$14),"Moderado",IF(OR(N11='[8]Tabla Impacto'!$C$15,N11='[8]Tabla Impacto'!$D$15),"Mayor",IF(OR(N11='[8]Tabla Impacto'!$C$16,N11='[8]Tabla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t="s">
        <v>94</v>
      </c>
      <c r="S11" s="12" t="s">
        <v>614</v>
      </c>
      <c r="T11" s="12" t="s">
        <v>615</v>
      </c>
      <c r="U11" s="12" t="s">
        <v>616</v>
      </c>
      <c r="V11" s="35" t="str">
        <f>+CONCATENATE(S11," ",T11," ",U11)</f>
        <v xml:space="preserve"> Oficiales Seguridad Operacional Brigadas BRIAV25, BRIAV32 y BRIAV33, y los Oficiales Seguridad Operacional de los Batallones, BASPA, BETRA, BAAV1-5, BAAAS, BAEMA, BAMAV1-4, verificar mensualmente el estado de los reportes de seguridad operacional, dando  cumplimiento Directiva Permanente 00217 del 2017  "Normas y procedimientos de seguridad operacional de la DAVAA", con el fin de asegurar la correcta aplicación de las disposiciones establecidas y prevenir desviaciones en la gestión de la información de seguridad operacional,  en caso de no cumplir con  las actividades en el plazo previsto, las unidades deberán cumplirlas dentro de los primeros 10 días del mes siguiente, dejando como evidencia de la verificación  mediante  informe de reportes de peligro operacional.</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0.36</v>
      </c>
      <c r="AE11" s="313" t="str">
        <f>IFERROR(LOOKUP(LOOKUP(2,1/(AD11:AD17&lt;&gt;""),AD11:AD17),'[8]Opciones Tratamiento'!$I$2:$I$6,'[8]Opciones Tratamiento'!$J$2:$J$6),"")</f>
        <v>Muy Baja</v>
      </c>
      <c r="AF11" s="41">
        <f>+AD11</f>
        <v>0.36</v>
      </c>
      <c r="AG11" s="313" t="str">
        <f>IFERROR(LOOKUP(LOOKUP(2,1/(AH11:AH17&lt;&gt;""),AH11:AH17),'[8]Opciones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3"/>
      <c r="AL11" s="13" t="s">
        <v>177</v>
      </c>
      <c r="AM11" s="34" t="s">
        <v>617</v>
      </c>
      <c r="AN11" s="34" t="s">
        <v>618</v>
      </c>
      <c r="AO11" s="218" t="s">
        <v>59</v>
      </c>
      <c r="AP11" s="344"/>
      <c r="AQ11" s="335" t="s">
        <v>1676</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85.25" customHeight="1">
      <c r="A12" s="219"/>
      <c r="B12" s="221"/>
      <c r="C12" s="221"/>
      <c r="D12" s="221"/>
      <c r="E12" s="230"/>
      <c r="F12" s="230"/>
      <c r="G12" s="230"/>
      <c r="H12" s="231"/>
      <c r="I12" s="233"/>
      <c r="J12" s="219"/>
      <c r="K12" s="310"/>
      <c r="L12" s="306"/>
      <c r="M12" s="304"/>
      <c r="N12" s="304"/>
      <c r="O12" s="310"/>
      <c r="P12" s="306"/>
      <c r="Q12" s="312"/>
      <c r="R12" s="13" t="s">
        <v>96</v>
      </c>
      <c r="S12" s="12" t="s">
        <v>619</v>
      </c>
      <c r="T12" s="16" t="s">
        <v>620</v>
      </c>
      <c r="U12" s="16" t="s">
        <v>621</v>
      </c>
      <c r="V12" s="46" t="str">
        <f t="shared" ref="V12:V17" si="0">+CONCATENATE(S12," ",T12," ",U12)</f>
        <v>El oficial Alistamiento para el Combate y Seguridad de Aviación (DACSA), y los Oficiales Seguridad Operacional de las Brigadas BRIAV25, BRIAV32 y BRIAV33, y los Oficiales Seguridad Operacional Batallones, BASPA, BETRA, BAAV1-5, BAAAS, BAEMA, BAMAV1-4, BAOEA y BAMMA1-8, Verificar mensualmente el cumplimiento a los procedimientos de seguridad operacional de la Aviación establecidos en la Directiva Permanente 00217 del 2017  "Normas y procedimientos de seguridad operacional de la DAVAA", con el fin de validar la correcta aplicación de los procedimientos establecidos por la DAVAA,  en caso de no cumplir con  las actividades en el plazo previsto, las unidades deberán cumplirlas dentro de los primeros 10 días del mes siguiente, dejando como evidencia de la verificación un acta de reunión de seguridad operacional (SEGOP).</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9" t="s">
        <v>55</v>
      </c>
      <c r="AB12" s="39" t="s">
        <v>56</v>
      </c>
      <c r="AC12" s="39" t="s">
        <v>57</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0.8</v>
      </c>
      <c r="AI12" s="226"/>
      <c r="AJ12" s="228"/>
      <c r="AK12" s="4"/>
      <c r="AL12" s="14"/>
      <c r="AM12" s="45"/>
      <c r="AN12" s="45"/>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thickBot="1">
      <c r="A13" s="219"/>
      <c r="B13" s="221"/>
      <c r="C13" s="221"/>
      <c r="D13" s="221"/>
      <c r="E13" s="230"/>
      <c r="F13" s="230"/>
      <c r="G13" s="230"/>
      <c r="H13" s="231"/>
      <c r="I13" s="233"/>
      <c r="J13" s="219"/>
      <c r="K13" s="310"/>
      <c r="L13" s="306"/>
      <c r="M13" s="304"/>
      <c r="N13" s="304"/>
      <c r="O13" s="310"/>
      <c r="P13" s="306"/>
      <c r="Q13" s="312"/>
      <c r="R13" s="13" t="s">
        <v>98</v>
      </c>
      <c r="S13" s="12" t="s">
        <v>622</v>
      </c>
      <c r="T13" s="12" t="s">
        <v>623</v>
      </c>
      <c r="U13" s="12" t="s">
        <v>624</v>
      </c>
      <c r="V13" s="46" t="str">
        <f t="shared" si="0"/>
        <v>El Oficial Alistamiento para el Combate y Seguridad de Aviación (DACSA), Oficiales Seguridad Operacional de las Brigadas BRIAV25, BRIAV32 y BRIAV33, validar mensualmente la ejecución de investigaciones de accidentes e incidentes en curso, conforme a la Directiva Permanente 00217 de 2017 “Normas y procedimientos de seguridad operacional de la DAVAA” con el fin de prevenir la manipulación, alteración, omisión o eliminación de información,    en caso de no cumplir con  las actividades en el plazo previsto, las unidades deberán cumplirlas dentro de los primeros 10 días del mes siguiente, dejando como evidencia de la validación un informe seguimiento de investigaciones.</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9" t="s">
        <v>55</v>
      </c>
      <c r="AB13" s="39" t="s">
        <v>56</v>
      </c>
      <c r="AC13" s="39" t="s">
        <v>57</v>
      </c>
      <c r="AD13" s="49">
        <f>IFERROR(IF(AND(W11="Probabilidad",W12="Probabilidad",W13="Probabilidad"),(AF12-(+AF12*Z13)),IF(W13="Probabilidad",(L11-(+L11*Z13)),IF(W13="Impacto",AF12,""))),"")</f>
        <v>0.12959999999999999</v>
      </c>
      <c r="AE13" s="224"/>
      <c r="AF13" s="50">
        <f>+AD13</f>
        <v>0.12959999999999999</v>
      </c>
      <c r="AG13" s="224"/>
      <c r="AH13" s="50">
        <f>IFERROR(IF(AND(W11="Impacto",W12="Impacto",W13="Impacto"),(AH12-(+AH12*Z13)),IF(W13="Impacto",(P11-(+P11*Z13)),IF(W13="Probabilidad",AH12,""))),"")</f>
        <v>0.8</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14"/>
      <c r="S14" s="45"/>
      <c r="T14" s="45"/>
      <c r="U14" s="45"/>
      <c r="V14" s="46" t="str">
        <f t="shared" si="0"/>
        <v xml:space="preserve">  </v>
      </c>
      <c r="W14" s="47" t="str">
        <f t="shared" si="1"/>
        <v/>
      </c>
      <c r="X14" s="37"/>
      <c r="Y14" s="37"/>
      <c r="Z14" s="48" t="str">
        <f t="shared" ref="Z14" si="4">IF(AND(X14="Preventivo",Y14="Automático"),"50%",IF(AND(X14="Preventivo",Y14="Manual"),"40%",IF(AND(X14="Detectivo",Y14="Automático"),"40%",IF(AND(X14="Detectivo",Y14="Manual"),"30%",IF(AND(X14="Correctivo",Y14="Automático"),"35%",IF(AND(X14="Correctivo",Y14="Manual"),"25%",""))))))</f>
        <v/>
      </c>
      <c r="AA14" s="37"/>
      <c r="AB14" s="37"/>
      <c r="AC14" s="37"/>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14"/>
      <c r="S15" s="52"/>
      <c r="T15" s="52"/>
      <c r="U15" s="52"/>
      <c r="V15" s="46" t="str">
        <f t="shared" si="0"/>
        <v xml:space="preserve">  </v>
      </c>
      <c r="W15" s="47" t="str">
        <f t="shared" si="1"/>
        <v/>
      </c>
      <c r="X15" s="37"/>
      <c r="Y15" s="37"/>
      <c r="Z15" s="48" t="str">
        <f>IF(AND(X15="Preventivo",Y15="Automático"),"50%",IF(AND(X15="Preventivo",Y15="Manual"),"40%",IF(AND(X15="Detectivo",Y15="Automático"),"40%",IF(AND(X15="Detectivo",Y15="Manual"),"30%",IF(AND(X15="Correctivo",Y15="Automático"),"35%",IF(AND(X15="Correctivo",Y15="Manual"),"25%",""))))))</f>
        <v/>
      </c>
      <c r="AA15" s="37"/>
      <c r="AB15" s="37"/>
      <c r="AC15" s="37"/>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76</v>
      </c>
      <c r="D18" s="220" t="s">
        <v>340</v>
      </c>
      <c r="E18" s="229" t="s">
        <v>379</v>
      </c>
      <c r="F18" s="230" t="s">
        <v>625</v>
      </c>
      <c r="G18" s="230" t="s">
        <v>626</v>
      </c>
      <c r="H18" s="231" t="str">
        <f t="shared" ref="H18" si="6">+CONCATENATE(E18," ",F18," ",G18)</f>
        <v>Posibilidad de afectación económica y reputacional Por fraude interno, al usar poder para manipular o alterar los requisitos que certifican la aptitud psicofísica de la persona, a causa del incumplimiento a las normas, procedimientos de Medicina de Aviación.</v>
      </c>
      <c r="I18" s="232" t="s">
        <v>341</v>
      </c>
      <c r="J18" s="219">
        <v>5043</v>
      </c>
      <c r="K18" s="310" t="str">
        <f>IF(J18&lt;=0,"",IF(J18&lt;=3,"Muy Baja",IF(J18&lt;=34,"Baja",IF(J18&lt;=600,"Media",IF(J18&lt;=6000,"Alta","Muy Alta")))))</f>
        <v>Alta</v>
      </c>
      <c r="L18" s="306">
        <f>IF(K18="","",IF(K18="Muy Baja",0.2,IF(K18="Baja",0.4,IF(K18="Media",0.6,IF(K18="Alta",0.8,IF(K18="Muy Alta",1,))))))</f>
        <v>0.8</v>
      </c>
      <c r="M18" s="304" t="s">
        <v>326</v>
      </c>
      <c r="N18" s="304" t="str">
        <f>IF(NOT(ISERROR(MATCH(M18,'[8]Tabla Impacto'!$B$222:$B$224,0))),'[8]Tabla Impacto'!$F$224,M18)</f>
        <v xml:space="preserve">     Entre 100 y 500 SMLMV </v>
      </c>
      <c r="O18" s="310" t="str">
        <f>IF(OR(N18='[8]Tabla Impacto'!$C$12,N18='[8]Tabla Impacto'!$D$12),"Leve",IF(OR(N18='[8]Tabla Impacto'!$C$13,N18='[8]Tabla Impacto'!$D$13),"Menor",IF(OR(N18='[8]Tabla Impacto'!$C$14,N18='[8]Tabla Impacto'!$D$14),"Moderado",IF(OR(N18='[8]Tabla Impacto'!$C$15,N18='[8]Tabla Impacto'!$D$15),"Mayor",IF(OR(N18='[8]Tabla Impacto'!$C$16,N18='[8]Tabla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4" t="s">
        <v>94</v>
      </c>
      <c r="S18" s="12" t="s">
        <v>627</v>
      </c>
      <c r="T18" s="12" t="s">
        <v>628</v>
      </c>
      <c r="U18" s="12" t="s">
        <v>629</v>
      </c>
      <c r="V18" s="46" t="str">
        <f>+CONCATENATE(S18," ",T18," ",U18)</f>
        <v>El Oficial del Departamento de Alistamiento para el Combate y Seguridad de Aviación, verificar mensualmente con el personal medico los requisitos de la Directiva Permanente 00215 - 2021 “Procesos asistenciales y administrativos de Sanidad Ejército”, con el fin de dar a conocer los requisitos que debe cumplir el personal en selección y certificación en las diferentes especialidades del arma de aviación, en caso de no cumplir con las actividades en el plazo previsto, la sección de Medicina de Aviación deberá reprogramarla y cumplirla dentro de los primeros 10 días del mes siguiente, se deja como evidencia se deja acta de reunión de la verificación de los requisitos de selección y certificación de personal.</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0.48</v>
      </c>
      <c r="AE18" s="224" t="str">
        <f>IFERROR(LOOKUP(LOOKUP(2,1/(AD18:AD24&lt;&gt;""),AD18:AD24),'[8]Opciones Tratamiento'!$I$2:$I$6,'[8]Opciones Tratamiento'!$J$2:$J$6),"")</f>
        <v>Muy Baja</v>
      </c>
      <c r="AF18" s="48">
        <f t="shared" si="5"/>
        <v>0.48</v>
      </c>
      <c r="AG18" s="224" t="str">
        <f>IFERROR(LOOKUP(LOOKUP(2,1/(AH18:AH24&lt;&gt;""),AH18:AH24),'[8]Opciones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4"/>
      <c r="AL18" s="14" t="s">
        <v>177</v>
      </c>
      <c r="AM18" s="12" t="s">
        <v>630</v>
      </c>
      <c r="AN18" s="5" t="s">
        <v>158</v>
      </c>
      <c r="AO18" s="219" t="s">
        <v>59</v>
      </c>
      <c r="AP18" s="344"/>
      <c r="AQ18" s="335" t="s">
        <v>631</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14" t="s">
        <v>96</v>
      </c>
      <c r="S19" s="12" t="s">
        <v>627</v>
      </c>
      <c r="T19" s="12" t="s">
        <v>632</v>
      </c>
      <c r="U19" s="12" t="s">
        <v>633</v>
      </c>
      <c r="V19" s="46" t="str">
        <f>+CONCATENATE(S19," ",T19," ",U19)</f>
        <v>El Oficial del Departamento de Alistamiento para el Combate y Seguridad de Aviación, cotejar mensualmente el proceso de selección y certificación de los aspirantes al arma de aviación del Ejército, verificando a qué especialidades serán asignados, cuántos aspirantes inician, culminan y resultan certificados, con el fin de identificar posibles irregularidades, alteración de requisitos psicofísicos o favorecimientos indebidos asociados a pagos o beneficios económicos, en caso de no cumplir con las actividades en el plazo previsto, la sección de Medicina de Aviación deberá reprogramarla y cumplirla dentro de los primeros 10 días del mes siguiente, se deja como evidencia informe mensual consolidado del proceso de selección.</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85</v>
      </c>
      <c r="AB19" s="37" t="s">
        <v>56</v>
      </c>
      <c r="AC19" s="37" t="s">
        <v>57</v>
      </c>
      <c r="AD19" s="49">
        <f>IFERROR(IF(AND(W18="Probabilidad",W19="Probabilidad"),(AF18-(+AF18*Z19)),IF(W19="Probabilidad",(L18-(+L18*Z19)),IF(W19="Impacto",AF18,""))),"")</f>
        <v>0.28799999999999998</v>
      </c>
      <c r="AE19" s="224"/>
      <c r="AF19" s="48">
        <f t="shared" si="5"/>
        <v>0.28799999999999998</v>
      </c>
      <c r="AG19" s="224"/>
      <c r="AH19" s="50">
        <f>IFERROR(IF(AND(W18="Impacto",W19="Impacto"),(AH18-(+AH18*Z19)),IF(W19="Impacto",(P18-(+P18*Z19)),IF(W19="Probabilidad",AH18,""))),"")</f>
        <v>0.8</v>
      </c>
      <c r="AI19" s="226"/>
      <c r="AJ19" s="228"/>
      <c r="AK19" s="4"/>
      <c r="AL19" s="14"/>
      <c r="AM19" s="45"/>
      <c r="AN19" s="52"/>
      <c r="AO19" s="219"/>
      <c r="AP19" s="345"/>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4"/>
      <c r="N20" s="304"/>
      <c r="O20" s="310"/>
      <c r="P20" s="306"/>
      <c r="Q20" s="312"/>
      <c r="R20" s="14" t="s">
        <v>98</v>
      </c>
      <c r="S20" s="12" t="s">
        <v>627</v>
      </c>
      <c r="T20" s="12" t="s">
        <v>634</v>
      </c>
      <c r="U20" s="12" t="s">
        <v>635</v>
      </c>
      <c r="V20" s="46" t="str">
        <f t="shared" ref="V20:V24" si="8">+CONCATENATE(S20," ",T20," ",U20)</f>
        <v xml:space="preserve">El Oficial del Departamento de Alistamiento para el Combate y Seguridad de Aviación, revisar mensualmente que las atenciones médicas, consultas, evaluaciones y certificaciones psicofísicas del personal del arma de aviación se encuentren debidamente registradas en las historias clínicas digitales, conforme a la Directiva Permanente 00215 - 2021 “Procesos asistenciales y administrativos de Sanidad Ejército”, con el fin de garantizar la trazabilidad médica y evitar la manipulación de información clínica, en caso de inconsistencias, se deberán reprogramar las citas y corregir los registros, se deja como evidencia se deja informe mensual de aptitud psicofísica.
</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55</v>
      </c>
      <c r="AB20" s="37" t="s">
        <v>56</v>
      </c>
      <c r="AC20" s="37" t="s">
        <v>57</v>
      </c>
      <c r="AD20" s="49">
        <f t="shared" ref="AD20:AD24" si="9">IFERROR(IF(AND(W19="Probabilidad",W20="Probabilidad"),(AF19-(+AF19*Z20)),IF(W20="Probabilidad",(L19-(+L19*Z20)),IF(W20="Impacto",AF19,""))),"")</f>
        <v>0.17279999999999998</v>
      </c>
      <c r="AE20" s="224"/>
      <c r="AF20" s="48">
        <f t="shared" si="5"/>
        <v>0.17279999999999998</v>
      </c>
      <c r="AG20" s="224"/>
      <c r="AH20" s="50">
        <f>IFERROR(IF(AND(W18="Impacto",W19="Impacto",W20="Impacto"),(AH19-(+AH19*Z20)),IF(W20="Impacto",(P18-(+P18*Z20)),IF(W20="Probabilidad",AH19,""))),"")</f>
        <v>0.8</v>
      </c>
      <c r="AI20" s="226"/>
      <c r="AJ20" s="228"/>
      <c r="AK20" s="4"/>
      <c r="AL20" s="14"/>
      <c r="AM20" s="45"/>
      <c r="AN20" s="52"/>
      <c r="AO20" s="219"/>
      <c r="AP20" s="345"/>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4"/>
      <c r="N21" s="304"/>
      <c r="O21" s="310"/>
      <c r="P21" s="306"/>
      <c r="Q21" s="312"/>
      <c r="R21" s="14" t="s">
        <v>99</v>
      </c>
      <c r="S21" s="12" t="s">
        <v>627</v>
      </c>
      <c r="T21" s="12" t="s">
        <v>636</v>
      </c>
      <c r="U21" s="12" t="s">
        <v>637</v>
      </c>
      <c r="V21" s="46" t="str">
        <f t="shared" si="8"/>
        <v xml:space="preserve">El Oficial del Departamento de Alistamiento para el Combate y Seguridad de Aviación, validar trimestralmente las actividades del mantenimiento preventivo de los equipos biomédicos conforme a la Directiva Permanente 0124006047902 del 2 de julio del 2024 “Lineamientos para la implementación del Programa institucional de Tecnovigilancia del SSFM”, con el fin de asegurar la confiabilidad de los diagnósticos y certificaciones médicas, en caso de no realizarse la actividad establecida, se deberá ajustar el plan de mantenimiento y hacer un plan de mejoramiento con respecto al control indicado, se deja como evidencia informe de validación de cumplimiento del plan de mantenimiento y estado de equipos biomédicos. </v>
      </c>
      <c r="W21" s="47" t="str">
        <f t="shared" si="1"/>
        <v>Probabilidad</v>
      </c>
      <c r="X21" s="37" t="s">
        <v>53</v>
      </c>
      <c r="Y21" s="37" t="s">
        <v>54</v>
      </c>
      <c r="Z21" s="48" t="str">
        <f t="shared" ref="Z21" si="10">IF(AND(X21="Preventivo",Y21="Automático"),"50%",IF(AND(X21="Preventivo",Y21="Manual"),"40%",IF(AND(X21="Detectivo",Y21="Automático"),"40%",IF(AND(X21="Detectivo",Y21="Manual"),"30%",IF(AND(X21="Correctivo",Y21="Automático"),"35%",IF(AND(X21="Correctivo",Y21="Manual"),"25%",""))))))</f>
        <v>40%</v>
      </c>
      <c r="AA21" s="37" t="s">
        <v>55</v>
      </c>
      <c r="AB21" s="37" t="s">
        <v>56</v>
      </c>
      <c r="AC21" s="37" t="s">
        <v>57</v>
      </c>
      <c r="AD21" s="49">
        <f t="shared" si="9"/>
        <v>0.10367999999999998</v>
      </c>
      <c r="AE21" s="224"/>
      <c r="AF21" s="48">
        <f t="shared" si="5"/>
        <v>0.10367999999999998</v>
      </c>
      <c r="AG21" s="224"/>
      <c r="AH21" s="50">
        <f>IFERROR(IF(AND(W20="Impacto",W21="Impacto"),(AH20-(+AH20*Z21)),IF(W21="Impacto",(P18-(+P18*Z21)),IF(W21="Probabilidad",AH20,""))),"")</f>
        <v>0.8</v>
      </c>
      <c r="AI21" s="226"/>
      <c r="AJ21" s="228"/>
      <c r="AK21" s="4"/>
      <c r="AL21" s="14"/>
      <c r="AM21" s="45"/>
      <c r="AN21" s="52"/>
      <c r="AO21" s="219"/>
      <c r="AP21" s="345"/>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14"/>
      <c r="S22" s="52"/>
      <c r="T22" s="52"/>
      <c r="U22" s="52"/>
      <c r="V22" s="46" t="str">
        <f t="shared" si="8"/>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9"/>
        <v/>
      </c>
      <c r="AE22" s="224"/>
      <c r="AF22" s="48" t="str">
        <f>+AD22</f>
        <v/>
      </c>
      <c r="AG22" s="224"/>
      <c r="AH22" s="50" t="str">
        <f>IFERROR(IF(AND(W21="Impacto",W22="Impacto"),(AH21-(+AH21*Z22)),IF(W22="Impacto",(P18-(+P18*Z22)),IF(W22="Probabilidad",AH21,""))),"")</f>
        <v/>
      </c>
      <c r="AI22" s="226"/>
      <c r="AJ22" s="228"/>
      <c r="AK22" s="4"/>
      <c r="AL22" s="14"/>
      <c r="AM22" s="45"/>
      <c r="AN22" s="52"/>
      <c r="AO22" s="219"/>
      <c r="AP22" s="345"/>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14"/>
      <c r="S23" s="52"/>
      <c r="T23" s="52"/>
      <c r="U23" s="52"/>
      <c r="V23" s="46" t="str">
        <f t="shared" si="8"/>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9"/>
        <v/>
      </c>
      <c r="AE23" s="224"/>
      <c r="AF23" s="48" t="str">
        <f>+AD23</f>
        <v/>
      </c>
      <c r="AG23" s="224"/>
      <c r="AH23" s="50" t="str">
        <f>IFERROR(IF(AND(W21="Impacto",W22="Impacto",W23="Impacto"),(AH22-(+AH22*Z23)),IF(W23="Impacto",(P18-(+P18*Z23)),IF(W23="Probabilidad",AH22,""))),"")</f>
        <v/>
      </c>
      <c r="AI23" s="226"/>
      <c r="AJ23" s="228"/>
      <c r="AK23" s="4"/>
      <c r="AL23" s="14"/>
      <c r="AM23" s="45"/>
      <c r="AN23" s="52"/>
      <c r="AO23" s="219"/>
      <c r="AP23" s="345"/>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14"/>
      <c r="S24" s="52"/>
      <c r="T24" s="52"/>
      <c r="U24" s="52"/>
      <c r="V24" s="46" t="str">
        <f t="shared" si="8"/>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9"/>
        <v/>
      </c>
      <c r="AE24" s="224"/>
      <c r="AF24" s="48" t="str">
        <f>+AD24</f>
        <v/>
      </c>
      <c r="AG24" s="224"/>
      <c r="AH24" s="50" t="str">
        <f>IFERROR(IF(AND(W21="Impacto",W22="Impacto",W23="Impacto",W24="Impacto"),(AH23-(+AH23*Z24)),IF(W24="Impacto",(P18-(+P18*Z24)),IF(W24="Probabilidad",AH23,""))),"")</f>
        <v/>
      </c>
      <c r="AI24" s="226"/>
      <c r="AJ24" s="228"/>
      <c r="AK24" s="4"/>
      <c r="AL24" s="14"/>
      <c r="AM24" s="45"/>
      <c r="AN24" s="52"/>
      <c r="AO24" s="219"/>
      <c r="AP24" s="346"/>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thickBot="1">
      <c r="A25" s="219" t="s">
        <v>61</v>
      </c>
      <c r="B25" s="221"/>
      <c r="C25" s="221" t="s">
        <v>75</v>
      </c>
      <c r="D25" s="220" t="s">
        <v>322</v>
      </c>
      <c r="E25" s="229" t="s">
        <v>334</v>
      </c>
      <c r="F25" s="230" t="s">
        <v>638</v>
      </c>
      <c r="G25" s="230" t="s">
        <v>639</v>
      </c>
      <c r="H25" s="231" t="str">
        <f t="shared" ref="H25" si="11">+CONCATENATE(E25," ",F25," ",G25)</f>
        <v>Posibilidad de afectación reputacional Por el no cumplimiento en la aplicación de las normas y procedimientos de seguridad operacional.  a causa de las falencias en el seguimiento de los oficiales de seguridad operacional.</v>
      </c>
      <c r="I25" s="232" t="s">
        <v>324</v>
      </c>
      <c r="J25" s="219">
        <v>408</v>
      </c>
      <c r="K25" s="310" t="str">
        <f>IF(J25&lt;=0,"",IF(J25&lt;=3,"Muy Baja",IF(J25&lt;=34,"Baja",IF(J25&lt;=600,"Media",IF(J25&lt;=6000,"Alta","Muy Alta")))))</f>
        <v>Media</v>
      </c>
      <c r="L25" s="306">
        <f>IF(K25="","",IF(K25="Muy Baja",0.2,IF(K25="Baja",0.4,IF(K25="Media",0.6,IF(K25="Alta",0.8,IF(K25="Muy Alta",1,))))))</f>
        <v>0.6</v>
      </c>
      <c r="M25" s="304" t="s">
        <v>338</v>
      </c>
      <c r="N25" s="304" t="str">
        <f>IF(NOT(ISERROR(MATCH(M25,'[8]Tabla Impacto'!$B$222:$B$224,0))),'[8]Tabla Impacto'!$F$224,M25)</f>
        <v xml:space="preserve">     El riesgo afecta la imagen de la entidad con algunos usuarios de relevancia frente al logro de los objetivos</v>
      </c>
      <c r="O25" s="310" t="str">
        <f>IF(OR(N25='[8]Tabla Impacto'!$C$12,N25='[8]Tabla Impacto'!$D$12),"Leve",IF(OR(N25='[8]Tabla Impacto'!$C$13,N25='[8]Tabla Impacto'!$D$13),"Menor",IF(OR(N25='[8]Tabla Impacto'!$C$14,N25='[8]Tabla Impacto'!$D$14),"Moderado",IF(OR(N25='[8]Tabla Impacto'!$C$15,N25='[8]Tabla Impacto'!$D$15),"Mayor",IF(OR(N25='[8]Tabla Impacto'!$C$16,N25='[8]Tabla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4" t="s">
        <v>94</v>
      </c>
      <c r="S25" s="16" t="s">
        <v>640</v>
      </c>
      <c r="T25" s="16" t="s">
        <v>641</v>
      </c>
      <c r="U25" s="16" t="s">
        <v>642</v>
      </c>
      <c r="V25" s="46" t="str">
        <f>+CONCATENATE(S25," ",T25," ",U25)</f>
        <v xml:space="preserve">El oficial Alistamiento para el Combate y Seguridad de Aviación (DACSA), Oficiales Seguridad Operacional de las Brigadas BRIAV25, BRIAV32 y BRIAV33, y Oficiales Seguridad Operacional de los  Batallones, BASPA, BETRA, BAAV1-5, BAAAS, BAEMA, BAMAV1-4, Verificar mensualmente el desarrollo de actividades de prevención de accidentes, en cumplimiento de la Directiva Permanente 00217 - 2017 "Normas y procedimientos de seguridad operacional de la DAVAA", con el propósito de mantener el Nivel Apropiado de Seguridad Operacional (NASO) establecido por el comando de la DAVAA,  en caso de no cumplir con  las actividades en el plazo previsto, las unidades deberán cumplirlas dentro de los primeros 10 días del mes siguiente,  se deja como evidencia de la verificación el informe de actividades. </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0.36</v>
      </c>
      <c r="AE25" s="224" t="str">
        <f>IFERROR(LOOKUP(LOOKUP(2,1/(AD25:AD31&lt;&gt;""),AD25:AD31),'[8]Opciones Tratamiento'!$I$2:$I$6,'[8]Opciones Tratamiento'!$J$2:$J$6),"")</f>
        <v>Muy Baja</v>
      </c>
      <c r="AF25" s="48">
        <f>+AD25</f>
        <v>0.36</v>
      </c>
      <c r="AG25" s="224" t="str">
        <f>IFERROR(LOOKUP(LOOKUP(2,1/(AH25:AH31&lt;&gt;""),AH25:AH31),'[8]Opciones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4"/>
      <c r="AL25" s="14" t="s">
        <v>177</v>
      </c>
      <c r="AM25" s="16" t="s">
        <v>643</v>
      </c>
      <c r="AN25" s="16" t="s">
        <v>644</v>
      </c>
      <c r="AO25" s="219" t="s">
        <v>59</v>
      </c>
      <c r="AP25" s="344"/>
      <c r="AQ25" s="335" t="s">
        <v>1676</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thickBot="1">
      <c r="A26" s="219"/>
      <c r="B26" s="221"/>
      <c r="C26" s="221"/>
      <c r="D26" s="221"/>
      <c r="E26" s="230"/>
      <c r="F26" s="230"/>
      <c r="G26" s="230"/>
      <c r="H26" s="231"/>
      <c r="I26" s="233"/>
      <c r="J26" s="219"/>
      <c r="K26" s="310"/>
      <c r="L26" s="306"/>
      <c r="M26" s="304"/>
      <c r="N26" s="304"/>
      <c r="O26" s="310"/>
      <c r="P26" s="306"/>
      <c r="Q26" s="312"/>
      <c r="R26" s="14" t="s">
        <v>96</v>
      </c>
      <c r="S26" s="16" t="s">
        <v>640</v>
      </c>
      <c r="T26" s="12" t="s">
        <v>645</v>
      </c>
      <c r="U26" s="12" t="s">
        <v>646</v>
      </c>
      <c r="V26" s="46" t="str">
        <f>+CONCATENATE(S26," ",T26," ",U26)</f>
        <v>El oficial Alistamiento para el Combate y Seguridad de Aviación (DACSA), Oficiales Seguridad Operacional de las Brigadas BRIAV25, BRIAV32 y BRIAV33, y Oficiales Seguridad Operacional de los  Batallones, BASPA, BETRA, BAAV1-5, BAAAS, BAEMA, BAMAV1-4, verificar Trimestralmente la gestión  de los reportes de peligro operacional, en cumplimiento de la Directiva Permanente 00217 - 2017 "Normas y procedimientos de seguridad operacional de la DAVAA", con el fin de establecer tendencias de actos inseguros y proponer actividades  de prevención de eventos de aviación,   en caso de no cumplir con  las actividades en el plazo previsto, las unidades deberán cumplirlas dentro de los primeros 10 días del mes siguiente, se deja como evidencia la verificación mediante el informe de gestión de reportes de peligro operacional.</v>
      </c>
      <c r="W26" s="47" t="str">
        <f t="shared" si="1"/>
        <v>Probabilidad</v>
      </c>
      <c r="X26" s="37" t="s">
        <v>53</v>
      </c>
      <c r="Y26" s="37" t="s">
        <v>54</v>
      </c>
      <c r="Z26" s="48" t="str">
        <f t="shared" ref="Z26" si="12">IF(AND(X26="Preventivo",Y26="Automático"),"50%",IF(AND(X26="Preventivo",Y26="Manual"),"40%",IF(AND(X26="Detectivo",Y26="Automático"),"40%",IF(AND(X26="Detectivo",Y26="Manual"),"30%",IF(AND(X26="Correctivo",Y26="Automático"),"35%",IF(AND(X26="Correctivo",Y26="Manual"),"25%",""))))))</f>
        <v>40%</v>
      </c>
      <c r="AA26" s="37" t="s">
        <v>55</v>
      </c>
      <c r="AB26" s="37" t="s">
        <v>56</v>
      </c>
      <c r="AC26" s="37" t="s">
        <v>57</v>
      </c>
      <c r="AD26" s="49">
        <f>IFERROR(IF(AND(W25="Probabilidad",W26="Probabilidad"),(AF25-(+AF25*Z26)),IF(W26="Probabilidad",(L25-(+L25*Z26)),IF(W26="Impacto",AF25,""))),"")</f>
        <v>0.216</v>
      </c>
      <c r="AE26" s="224"/>
      <c r="AF26" s="48">
        <f t="shared" ref="AF26" si="13">+AD26</f>
        <v>0.216</v>
      </c>
      <c r="AG26" s="224"/>
      <c r="AH26" s="50">
        <f>IFERROR(IF(AND(W25="Impacto",W26="Impacto"),(AH25-(+AH25*Z26)),IF(W26="Impacto",(P25-(+P25*Z26)),IF(W26="Probabilidad",AH25,""))),"")</f>
        <v>0.6</v>
      </c>
      <c r="AI26" s="226"/>
      <c r="AJ26" s="228"/>
      <c r="AK26" s="4"/>
      <c r="AL26" s="14"/>
      <c r="AM26" s="45"/>
      <c r="AN26" s="52"/>
      <c r="AO26" s="219"/>
      <c r="AP26" s="345"/>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4"/>
      <c r="N27" s="304"/>
      <c r="O27" s="310"/>
      <c r="P27" s="306"/>
      <c r="Q27" s="312"/>
      <c r="R27" s="14" t="s">
        <v>98</v>
      </c>
      <c r="S27" s="16" t="s">
        <v>647</v>
      </c>
      <c r="T27" s="12" t="s">
        <v>648</v>
      </c>
      <c r="U27" s="12" t="s">
        <v>649</v>
      </c>
      <c r="V27" s="46" t="str">
        <f t="shared" ref="V27:V31" si="14">+CONCATENATE(S27," ",T27," ",U27)</f>
        <v>El oficial Alistamiento para el Combate y Seguridad de Aviación (DACSA), Oficiales Seguridad Operacional de las Brigadas BRIAV25, BRIAV32 y BRIAV33, y Oficiales Seguridad Operacional de los  Batallones, BASPA, BETRA, BAAV1-5, BAAAS, BAEMA, BAMAV1-4, BAOEA, BAMMA1-8, validar mensualmente el fortalecimiento de seguridad operacional en las Unidades orgánicas de la DAVAA,  en cumplimiento de la Directiva Permanente 00217 - 2017 "Normas y procedimientos de seguridad operacional de la DAVAA", con el propósito de dar a conocer  las causas y consecuencias de los eventos de aviación presentados,  en caso de no cumplir con  las actividades en el plazo previsto, las unidades deberán cumplirlas dentro de los primeros 10 días del mes siguiente, dejando como evidencia de la validación el acta de  reunión de fortalecimiento de seguridad operacional.</v>
      </c>
      <c r="W27" s="47" t="str">
        <f t="shared" si="1"/>
        <v>Probabilidad</v>
      </c>
      <c r="X27" s="37" t="s">
        <v>53</v>
      </c>
      <c r="Y27" s="37" t="s">
        <v>54</v>
      </c>
      <c r="Z27" s="48" t="str">
        <f>IF(AND(X27="Preventivo",Y27="Automático"),"50%",IF(AND(X27="Preventivo",Y27="Manual"),"40%",IF(AND(X27="Detectivo",Y27="Automático"),"40%",IF(AND(X27="Detectivo",Y27="Manual"),"30%",IF(AND(X27="Correctivo",Y27="Automático"),"35%",IF(AND(X27="Correctivo",Y27="Manual"),"25%",""))))))</f>
        <v>40%</v>
      </c>
      <c r="AA27" s="37" t="s">
        <v>55</v>
      </c>
      <c r="AB27" s="37" t="s">
        <v>56</v>
      </c>
      <c r="AC27" s="37" t="s">
        <v>57</v>
      </c>
      <c r="AD27" s="49">
        <f t="shared" ref="AD27:AD31" si="15">IFERROR(IF(AND(W26="Probabilidad",W27="Probabilidad"),(AF26-(+AF26*Z27)),IF(W27="Probabilidad",(L26-(+L26*Z27)),IF(W27="Impacto",AF26,""))),"")</f>
        <v>0.12959999999999999</v>
      </c>
      <c r="AE27" s="224"/>
      <c r="AF27" s="48">
        <f>+AD27</f>
        <v>0.12959999999999999</v>
      </c>
      <c r="AG27" s="224"/>
      <c r="AH27" s="50">
        <f>IFERROR(IF(AND(W25="Impacto",W26="Impacto",W27="Impacto"),(AH26-(+AH26*Z27)),IF(W27="Impacto",(P25-(+P25*Z27)),IF(W27="Probabilidad",AH26,""))),"")</f>
        <v>0.6</v>
      </c>
      <c r="AI27" s="226"/>
      <c r="AJ27" s="228"/>
      <c r="AK27" s="4"/>
      <c r="AL27" s="14"/>
      <c r="AM27" s="45"/>
      <c r="AN27" s="52"/>
      <c r="AO27" s="219"/>
      <c r="AP27" s="345"/>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14"/>
      <c r="S28" s="52"/>
      <c r="T28" s="52"/>
      <c r="U28" s="52"/>
      <c r="V28" s="46" t="str">
        <f t="shared" si="14"/>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5"/>
        <v/>
      </c>
      <c r="AE28" s="224"/>
      <c r="AF28" s="48" t="str">
        <f t="shared" ref="AF28" si="17">+AD28</f>
        <v/>
      </c>
      <c r="AG28" s="224"/>
      <c r="AH28" s="50" t="str">
        <f>IFERROR(IF(AND(W27="Impacto",W28="Impacto"),(AH27-(+AH27*Z28)),IF(W28="Impacto",(P25-(+P25*Z28)),IF(W28="Probabilidad",AH27,""))),"")</f>
        <v/>
      </c>
      <c r="AI28" s="226"/>
      <c r="AJ28" s="228"/>
      <c r="AK28" s="4"/>
      <c r="AL28" s="14"/>
      <c r="AM28" s="45"/>
      <c r="AN28" s="52"/>
      <c r="AO28" s="219"/>
      <c r="AP28" s="345"/>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14"/>
      <c r="S29" s="52"/>
      <c r="T29" s="52"/>
      <c r="U29" s="52"/>
      <c r="V29" s="46" t="str">
        <f t="shared" si="14"/>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5"/>
        <v/>
      </c>
      <c r="AE29" s="224"/>
      <c r="AF29" s="48" t="str">
        <f>+AD29</f>
        <v/>
      </c>
      <c r="AG29" s="224"/>
      <c r="AH29" s="50" t="str">
        <f>IFERROR(IF(AND(W28="Impacto",W29="Impacto"),(AH28-(+AH28*Z29)),IF(W29="Impacto",(P25-(+P25*Z29)),IF(W29="Probabilidad",AH28,""))),"")</f>
        <v/>
      </c>
      <c r="AI29" s="226"/>
      <c r="AJ29" s="228"/>
      <c r="AK29" s="4"/>
      <c r="AL29" s="14"/>
      <c r="AM29" s="45"/>
      <c r="AN29" s="52"/>
      <c r="AO29" s="219"/>
      <c r="AP29" s="345"/>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14"/>
      <c r="S30" s="52"/>
      <c r="T30" s="52"/>
      <c r="U30" s="52"/>
      <c r="V30" s="46" t="str">
        <f t="shared" si="14"/>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5"/>
        <v/>
      </c>
      <c r="AE30" s="224"/>
      <c r="AF30" s="48" t="str">
        <f>+AD30</f>
        <v/>
      </c>
      <c r="AG30" s="224"/>
      <c r="AH30" s="50" t="str">
        <f>IFERROR(IF(AND(W28="Impacto",W29="Impacto",W30="Impacto"),(AH29-(+AH29*Z30)),IF(W30="Impacto",(P25-(+P25*Z30)),IF(W30="Probabilidad",AH29,""))),"")</f>
        <v/>
      </c>
      <c r="AI30" s="226"/>
      <c r="AJ30" s="228"/>
      <c r="AK30" s="4"/>
      <c r="AL30" s="14"/>
      <c r="AM30" s="45"/>
      <c r="AN30" s="52"/>
      <c r="AO30" s="219"/>
      <c r="AP30" s="345"/>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14"/>
      <c r="S31" s="52"/>
      <c r="T31" s="52"/>
      <c r="U31" s="52"/>
      <c r="V31" s="46" t="str">
        <f t="shared" si="14"/>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5"/>
        <v/>
      </c>
      <c r="AE31" s="224"/>
      <c r="AF31" s="48" t="str">
        <f>+AD31</f>
        <v/>
      </c>
      <c r="AG31" s="224"/>
      <c r="AH31" s="50" t="str">
        <f>IFERROR(IF(AND(W28="Impacto",W29="Impacto",W30="Impacto",W31="Impacto"),(AH30-(+AH30*Z31)),IF(W31="Impacto",(P25-(+P25*Z31)),IF(W31="Probabilidad",AH30,""))),"")</f>
        <v/>
      </c>
      <c r="AI31" s="226"/>
      <c r="AJ31" s="228"/>
      <c r="AK31" s="4"/>
      <c r="AL31" s="14"/>
      <c r="AM31" s="45"/>
      <c r="AN31" s="52"/>
      <c r="AO31" s="219"/>
      <c r="AP31" s="346"/>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21"/>
      <c r="G32" s="221"/>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IF(NOT(ISERROR(MATCH(M32,'[8]Tabla Impacto'!$B$222:$B$224,0))),'[8]Tabla Impacto'!$F$224,M32)</f>
        <v>0</v>
      </c>
      <c r="O32" s="310" t="str">
        <f>IF(OR(N32='[8]Tabla Impacto'!$C$12,N32='[8]Tabla Impacto'!$D$12),"Leve",IF(OR(N32='[8]Tabla Impacto'!$C$13,N32='[8]Tabla Impacto'!$D$13),"Menor",IF(OR(N32='[8]Tabla Impacto'!$C$14,N32='[8]Tabla Impacto'!$D$14),"Moderado",IF(OR(N32='[8]Tabla Impacto'!$C$15,N32='[8]Tabla Impacto'!$D$15),"Mayor",IF(OR(N32='[8]Tabla Impacto'!$C$16,N32='[8]Tabla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4"/>
      <c r="S32" s="12"/>
      <c r="T32" s="12"/>
      <c r="U32" s="12"/>
      <c r="V32" s="46" t="str">
        <f>+CONCATENATE(S32," ",T32," ",U32)</f>
        <v xml:space="preserve">  </v>
      </c>
      <c r="W32" s="47" t="str">
        <f t="shared" si="1"/>
        <v/>
      </c>
      <c r="X32" s="37"/>
      <c r="Y32" s="37"/>
      <c r="Z32" s="48" t="str">
        <f>IF(AND(X32="Preventivo",Y32="Automático"),"50%",IF(AND(X32="Preventivo",Y32="Manual"),"40%",IF(AND(X32="Detectivo",Y32="Automático"),"40%",IF(AND(X32="Detectivo",Y32="Manual"),"30%",IF(AND(X32="Correctivo",Y32="Automático"),"35%",IF(AND(X32="Correctivo",Y32="Manual"),"25%",""))))))</f>
        <v/>
      </c>
      <c r="AA32" s="37"/>
      <c r="AB32" s="37"/>
      <c r="AC32" s="37"/>
      <c r="AD32" s="49" t="str">
        <f>IFERROR(IF(W32="Probabilidad",(L32-(+L32*Z32)),IF(W32="Impacto",L32,"")),"")</f>
        <v/>
      </c>
      <c r="AE32" s="224" t="str">
        <f>IFERROR(LOOKUP(LOOKUP(2,1/(AD32:AD38&lt;&gt;""),AD32:AD38),'[8]Opciones Tratamiento'!$I$2:$I$6,'[8]Opciones Tratamiento'!$J$2:$J$6),"")</f>
        <v/>
      </c>
      <c r="AF32" s="48" t="str">
        <f>+AD32</f>
        <v/>
      </c>
      <c r="AG32" s="224" t="str">
        <f>IFERROR(LOOKUP(LOOKUP(2,1/(AH32:AH38&lt;&gt;""),AH32:AH38),'[8]Opciones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4"/>
      <c r="AM32" s="12"/>
      <c r="AN32" s="12"/>
      <c r="AO32" s="219" t="s">
        <v>650</v>
      </c>
      <c r="AP32" s="344"/>
      <c r="AQ32" s="335"/>
      <c r="AR32" s="335"/>
      <c r="AS32" s="335"/>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21"/>
      <c r="G33" s="221"/>
      <c r="H33" s="231"/>
      <c r="I33" s="233"/>
      <c r="J33" s="219"/>
      <c r="K33" s="310"/>
      <c r="L33" s="306"/>
      <c r="M33" s="304"/>
      <c r="N33" s="304"/>
      <c r="O33" s="310"/>
      <c r="P33" s="306"/>
      <c r="Q33" s="312"/>
      <c r="R33" s="14"/>
      <c r="S33" s="12"/>
      <c r="T33" s="12"/>
      <c r="U33" s="12"/>
      <c r="V33" s="46" t="str">
        <f>+CONCATENATE(S33," ",T33," ",U33)</f>
        <v xml:space="preserve">  </v>
      </c>
      <c r="W33" s="47" t="str">
        <f t="shared" si="1"/>
        <v/>
      </c>
      <c r="X33" s="37"/>
      <c r="Y33" s="37"/>
      <c r="Z33" s="48" t="str">
        <f t="shared" ref="Z33" si="19">IF(AND(X33="Preventivo",Y33="Automático"),"50%",IF(AND(X33="Preventivo",Y33="Manual"),"40%",IF(AND(X33="Detectivo",Y33="Automático"),"40%",IF(AND(X33="Detectivo",Y33="Manual"),"30%",IF(AND(X33="Correctivo",Y33="Automático"),"35%",IF(AND(X33="Correctivo",Y33="Manual"),"25%",""))))))</f>
        <v/>
      </c>
      <c r="AA33" s="37"/>
      <c r="AB33" s="37"/>
      <c r="AC33" s="37"/>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14"/>
      <c r="AM33" s="45"/>
      <c r="AN33" s="52"/>
      <c r="AO33" s="219"/>
      <c r="AP33" s="345"/>
      <c r="AQ33" s="336"/>
      <c r="AR33" s="336"/>
      <c r="AS33" s="336"/>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21"/>
      <c r="G34" s="221"/>
      <c r="H34" s="231"/>
      <c r="I34" s="233"/>
      <c r="J34" s="219"/>
      <c r="K34" s="310"/>
      <c r="L34" s="306"/>
      <c r="M34" s="304"/>
      <c r="N34" s="304"/>
      <c r="O34" s="310"/>
      <c r="P34" s="306"/>
      <c r="Q34" s="312"/>
      <c r="R34" s="14"/>
      <c r="S34" s="12"/>
      <c r="T34" s="12"/>
      <c r="U34" s="12"/>
      <c r="V34" s="46" t="str">
        <f t="shared" ref="V34:V38" si="21">+CONCATENATE(S34," ",T34," ",U34)</f>
        <v xml:space="preserve">  </v>
      </c>
      <c r="W34" s="47" t="str">
        <f t="shared" si="1"/>
        <v/>
      </c>
      <c r="X34" s="37"/>
      <c r="Y34" s="37"/>
      <c r="Z34" s="48" t="str">
        <f>IF(AND(X34="Preventivo",Y34="Automático"),"50%",IF(AND(X34="Preventivo",Y34="Manual"),"40%",IF(AND(X34="Detectivo",Y34="Automático"),"40%",IF(AND(X34="Detectivo",Y34="Manual"),"30%",IF(AND(X34="Correctivo",Y34="Automático"),"35%",IF(AND(X34="Correctivo",Y34="Manual"),"25%",""))))))</f>
        <v/>
      </c>
      <c r="AA34" s="37"/>
      <c r="AB34" s="37"/>
      <c r="AC34" s="37"/>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14"/>
      <c r="AM34" s="45"/>
      <c r="AN34" s="52"/>
      <c r="AO34" s="219"/>
      <c r="AP34" s="345"/>
      <c r="AQ34" s="336"/>
      <c r="AR34" s="336"/>
      <c r="AS34" s="336"/>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21"/>
      <c r="G35" s="221"/>
      <c r="H35" s="231"/>
      <c r="I35" s="233"/>
      <c r="J35" s="219"/>
      <c r="K35" s="310"/>
      <c r="L35" s="306"/>
      <c r="M35" s="304"/>
      <c r="N35" s="304"/>
      <c r="O35" s="310"/>
      <c r="P35" s="306"/>
      <c r="Q35" s="312"/>
      <c r="R35" s="14"/>
      <c r="S35" s="52"/>
      <c r="T35" s="52"/>
      <c r="U35" s="52"/>
      <c r="V35" s="46" t="str">
        <f t="shared" si="21"/>
        <v xml:space="preserve">  </v>
      </c>
      <c r="W35" s="47" t="str">
        <f t="shared" si="1"/>
        <v/>
      </c>
      <c r="X35" s="37"/>
      <c r="Y35" s="37"/>
      <c r="Z35" s="48" t="str">
        <f t="shared" ref="Z35" si="23">IF(AND(X35="Preventivo",Y35="Automático"),"50%",IF(AND(X35="Preventivo",Y35="Manual"),"40%",IF(AND(X35="Detectivo",Y35="Automático"),"40%",IF(AND(X35="Detectivo",Y35="Manual"),"30%",IF(AND(X35="Correctivo",Y35="Automático"),"35%",IF(AND(X35="Correctivo",Y35="Manual"),"25%",""))))))</f>
        <v/>
      </c>
      <c r="AA35" s="37"/>
      <c r="AB35" s="37"/>
      <c r="AC35" s="37"/>
      <c r="AD35" s="49" t="str">
        <f t="shared" si="22"/>
        <v/>
      </c>
      <c r="AE35" s="224"/>
      <c r="AF35" s="48" t="str">
        <f t="shared" ref="AF35" si="24">+AD35</f>
        <v/>
      </c>
      <c r="AG35" s="224"/>
      <c r="AH35" s="50" t="str">
        <f>IFERROR(IF(AND(W34="Impacto",W35="Impacto"),(AH34-(+AH34*Z35)),IF(W35="Impacto",(P32-(+P32*Z35)),IF(W35="Probabilidad",AH34,""))),"")</f>
        <v/>
      </c>
      <c r="AI35" s="226"/>
      <c r="AJ35" s="228"/>
      <c r="AK35" s="4"/>
      <c r="AL35" s="14"/>
      <c r="AM35" s="45"/>
      <c r="AN35" s="52"/>
      <c r="AO35" s="219"/>
      <c r="AP35" s="345"/>
      <c r="AQ35" s="336"/>
      <c r="AR35" s="336"/>
      <c r="AS35" s="336"/>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21"/>
      <c r="G36" s="221"/>
      <c r="H36" s="231"/>
      <c r="I36" s="233"/>
      <c r="J36" s="219"/>
      <c r="K36" s="310"/>
      <c r="L36" s="306"/>
      <c r="M36" s="304"/>
      <c r="N36" s="304"/>
      <c r="O36" s="310"/>
      <c r="P36" s="306"/>
      <c r="Q36" s="312"/>
      <c r="R36" s="14"/>
      <c r="S36" s="52"/>
      <c r="T36" s="52"/>
      <c r="U36" s="52"/>
      <c r="V36" s="46" t="str">
        <f t="shared" si="21"/>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2"/>
        <v/>
      </c>
      <c r="AE36" s="224"/>
      <c r="AF36" s="48" t="str">
        <f>+AD36</f>
        <v/>
      </c>
      <c r="AG36" s="224"/>
      <c r="AH36" s="50" t="str">
        <f>IFERROR(IF(AND(W35="Impacto",W36="Impacto"),(AH35-(+AH35*Z36)),IF(W36="Impacto",(P32-(+P32*Z36)),IF(W36="Probabilidad",AH35,""))),"")</f>
        <v/>
      </c>
      <c r="AI36" s="226"/>
      <c r="AJ36" s="228"/>
      <c r="AK36" s="4"/>
      <c r="AL36" s="14"/>
      <c r="AM36" s="45"/>
      <c r="AN36" s="52"/>
      <c r="AO36" s="219"/>
      <c r="AP36" s="345"/>
      <c r="AQ36" s="336"/>
      <c r="AR36" s="336"/>
      <c r="AS36" s="336"/>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21"/>
      <c r="G37" s="221"/>
      <c r="H37" s="231"/>
      <c r="I37" s="233"/>
      <c r="J37" s="219"/>
      <c r="K37" s="310"/>
      <c r="L37" s="306"/>
      <c r="M37" s="304"/>
      <c r="N37" s="304"/>
      <c r="O37" s="310"/>
      <c r="P37" s="306"/>
      <c r="Q37" s="312"/>
      <c r="R37" s="14"/>
      <c r="S37" s="52"/>
      <c r="T37" s="52"/>
      <c r="U37" s="52"/>
      <c r="V37" s="46" t="str">
        <f t="shared" si="21"/>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2"/>
        <v/>
      </c>
      <c r="AE37" s="224"/>
      <c r="AF37" s="48" t="str">
        <f>+AD37</f>
        <v/>
      </c>
      <c r="AG37" s="224"/>
      <c r="AH37" s="50" t="str">
        <f>IFERROR(IF(AND(W35="Impacto",W36="Impacto",W37="Impacto"),(AH36-(+AH36*Z37)),IF(W37="Impacto",(P32-(+P32*Z37)),IF(W37="Probabilidad",AH36,""))),"")</f>
        <v/>
      </c>
      <c r="AI37" s="226"/>
      <c r="AJ37" s="228"/>
      <c r="AK37" s="4"/>
      <c r="AL37" s="14"/>
      <c r="AM37" s="45"/>
      <c r="AN37" s="52"/>
      <c r="AO37" s="219"/>
      <c r="AP37" s="345"/>
      <c r="AQ37" s="336"/>
      <c r="AR37" s="336"/>
      <c r="AS37" s="336"/>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21"/>
      <c r="G38" s="221"/>
      <c r="H38" s="231"/>
      <c r="I38" s="234"/>
      <c r="J38" s="219"/>
      <c r="K38" s="310"/>
      <c r="L38" s="306"/>
      <c r="M38" s="304"/>
      <c r="N38" s="304"/>
      <c r="O38" s="310"/>
      <c r="P38" s="306"/>
      <c r="Q38" s="312"/>
      <c r="R38" s="14"/>
      <c r="S38" s="52"/>
      <c r="T38" s="52"/>
      <c r="U38" s="52"/>
      <c r="V38" s="46" t="str">
        <f t="shared" si="21"/>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2"/>
        <v/>
      </c>
      <c r="AE38" s="224"/>
      <c r="AF38" s="48" t="str">
        <f>+AD38</f>
        <v/>
      </c>
      <c r="AG38" s="224"/>
      <c r="AH38" s="50" t="str">
        <f>IFERROR(IF(AND(W35="Impacto",W36="Impacto",W37="Impacto",W38="Impacto"),(AH37-(+AH37*Z38)),IF(W38="Impacto",(P32-(+P32*Z38)),IF(W38="Probabilidad",AH37,""))),"")</f>
        <v/>
      </c>
      <c r="AI38" s="226"/>
      <c r="AJ38" s="228"/>
      <c r="AK38" s="4"/>
      <c r="AL38" s="14"/>
      <c r="AM38" s="45"/>
      <c r="AN38" s="52"/>
      <c r="AO38" s="219"/>
      <c r="AP38" s="346"/>
      <c r="AQ38" s="336"/>
      <c r="AR38" s="336"/>
      <c r="AS38" s="336"/>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IF(NOT(ISERROR(MATCH(M39,'[8]Tabla Impacto'!$B$222:$B$224,0))),'[8]Tabla Impacto'!$F$224,M39)</f>
        <v>0</v>
      </c>
      <c r="O39" s="310" t="str">
        <f>IF(OR(N39='[8]Tabla Impacto'!$C$12,N39='[8]Tabla Impacto'!$D$12),"Leve",IF(OR(N39='[8]Tabla Impacto'!$C$13,N39='[8]Tabla Impacto'!$D$13),"Menor",IF(OR(N39='[8]Tabla Impacto'!$C$14,N39='[8]Tabla Impacto'!$D$14),"Moderado",IF(OR(N39='[8]Tabla Impacto'!$C$15,N39='[8]Tabla Impacto'!$D$15),"Mayor",IF(OR(N39='[8]Tabla Impacto'!$C$16,N39='[8]Tabla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IFERROR(LOOKUP(LOOKUP(2,1/(AD39:AD45&lt;&gt;""),AD39:AD45),'[8]Opciones Tratamiento'!$I$2:$I$6,'[8]Opciones Tratamiento'!$J$2:$J$6),"")</f>
        <v/>
      </c>
      <c r="AF39" s="48" t="str">
        <f>+AD39</f>
        <v/>
      </c>
      <c r="AG39" s="224" t="str">
        <f>IFERROR(LOOKUP(LOOKUP(2,1/(AH39:AH45&lt;&gt;""),AH39:AH45),'[8]Opciones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4"/>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14"/>
      <c r="S40" s="52"/>
      <c r="T40" s="52"/>
      <c r="U40" s="52"/>
      <c r="V40" s="46" t="str">
        <f>+CONCATENATE(S40," ",T40," ",U40)</f>
        <v xml:space="preserve">  </v>
      </c>
      <c r="W40" s="47" t="str">
        <f t="shared" si="1"/>
        <v/>
      </c>
      <c r="X40" s="37"/>
      <c r="Y40" s="37"/>
      <c r="Z40" s="48" t="str">
        <f t="shared" ref="Z40" si="26">IF(AND(X40="Preventivo",Y40="Automático"),"50%",IF(AND(X40="Preventivo",Y40="Manual"),"40%",IF(AND(X40="Detectivo",Y40="Automático"),"40%",IF(AND(X40="Detectivo",Y40="Manual"),"30%",IF(AND(X40="Correctivo",Y40="Automático"),"35%",IF(AND(X40="Correctivo",Y40="Manual"),"25%",""))))))</f>
        <v/>
      </c>
      <c r="AA40" s="37"/>
      <c r="AB40" s="37"/>
      <c r="AC40" s="37"/>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14"/>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14"/>
      <c r="S41" s="52"/>
      <c r="T41" s="52"/>
      <c r="U41" s="52"/>
      <c r="V41" s="46" t="str">
        <f t="shared" ref="V41:V45" si="28">+CONCATENATE(S41,"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14"/>
      <c r="S42" s="52"/>
      <c r="T42" s="52"/>
      <c r="U42" s="52"/>
      <c r="V42" s="46" t="str">
        <f t="shared" si="28"/>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9"/>
        <v/>
      </c>
      <c r="AE42" s="224"/>
      <c r="AF42" s="48" t="str">
        <f t="shared" ref="AF42" si="31">+AD42</f>
        <v/>
      </c>
      <c r="AG42" s="224"/>
      <c r="AH42" s="50" t="str">
        <f>IFERROR(IF(AND(W41="Impacto",W42="Impacto"),(AH41-(+AH41*Z42)),IF(W42="Impacto",(P39-(+P39*Z42)),IF(W42="Probabilidad",AH41,""))),"")</f>
        <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14"/>
      <c r="S43" s="52"/>
      <c r="T43" s="52"/>
      <c r="U43" s="52"/>
      <c r="V43" s="46" t="str">
        <f t="shared" si="28"/>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9"/>
        <v/>
      </c>
      <c r="AE43" s="224"/>
      <c r="AF43" s="48" t="str">
        <f>+AD43</f>
        <v/>
      </c>
      <c r="AG43" s="224"/>
      <c r="AH43" s="50" t="str">
        <f>IFERROR(IF(AND(W42="Impacto",W43="Impacto"),(AH42-(+AH42*Z43)),IF(W43="Impacto",(P39-(+P39*Z43)),IF(W43="Probabilidad",AH42,""))),"")</f>
        <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14"/>
      <c r="S44" s="52"/>
      <c r="T44" s="52"/>
      <c r="U44" s="52"/>
      <c r="V44" s="46" t="str">
        <f t="shared" si="28"/>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9"/>
        <v/>
      </c>
      <c r="AE44" s="224"/>
      <c r="AF44" s="48" t="str">
        <f>+AD44</f>
        <v/>
      </c>
      <c r="AG44" s="224"/>
      <c r="AH44" s="50" t="str">
        <f>IFERROR(IF(AND(W42="Impacto",W43="Impacto",W44="Impacto"),(AH43-(+AH43*Z44)),IF(W44="Impacto",(P39-(+P39*Z44)),IF(W44="Probabilidad",AH43,""))),"")</f>
        <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14"/>
      <c r="S45" s="52"/>
      <c r="T45" s="52"/>
      <c r="U45" s="52"/>
      <c r="V45" s="46" t="str">
        <f t="shared" si="28"/>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9"/>
        <v/>
      </c>
      <c r="AE45" s="224"/>
      <c r="AF45" s="48" t="str">
        <f>+AD45</f>
        <v/>
      </c>
      <c r="AG45" s="224"/>
      <c r="AH45" s="50" t="str">
        <f>IFERROR(IF(AND(W42="Impacto",W43="Impacto",W44="Impacto",W45="Impacto"),(AH44-(+AH44*Z45)),IF(W45="Impacto",(P39-(+P39*Z45)),IF(W45="Probabilidad",AH44,""))),"")</f>
        <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IF(NOT(ISERROR(MATCH(M46,'[8]Tabla Impacto'!$B$222:$B$224,0))),'[8]Tabla Impacto'!$F$224,M46)</f>
        <v>0</v>
      </c>
      <c r="O46" s="310" t="str">
        <f>IF(OR(N46='[8]Tabla Impacto'!$C$12,N46='[8]Tabla Impacto'!$D$12),"Leve",IF(OR(N46='[8]Tabla Impacto'!$C$13,N46='[8]Tabla Impacto'!$D$13),"Menor",IF(OR(N46='[8]Tabla Impacto'!$C$14,N46='[8]Tabla Impacto'!$D$14),"Moderado",IF(OR(N46='[8]Tabla Impacto'!$C$15,N46='[8]Tabla Impacto'!$D$15),"Mayor",IF(OR(N46='[8]Tabla Impacto'!$C$16,N46='[8]Tabla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IFERROR(LOOKUP(LOOKUP(2,1/(AD46:AD52&lt;&gt;""),AD46:AD52),'[8]Opciones Tratamiento'!$I$2:$I$6,'[8]Opciones Tratamiento'!$J$2:$J$6),"")</f>
        <v/>
      </c>
      <c r="AF46" s="48" t="str">
        <f>+AD46</f>
        <v/>
      </c>
      <c r="AG46" s="224" t="str">
        <f>IFERROR(LOOKUP(LOOKUP(2,1/(AH46:AH52&lt;&gt;""),AH46:AH52),'[8]Opciones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14"/>
      <c r="S47" s="52"/>
      <c r="T47" s="52"/>
      <c r="U47" s="52"/>
      <c r="V47" s="46" t="str">
        <f>+CONCATENATE(S47," ",T47," ",U47)</f>
        <v xml:space="preserve">  </v>
      </c>
      <c r="W47" s="47" t="str">
        <f t="shared" si="1"/>
        <v/>
      </c>
      <c r="X47" s="37"/>
      <c r="Y47" s="37"/>
      <c r="Z47" s="48" t="str">
        <f t="shared" ref="Z47" si="33">IF(AND(X47="Preventivo",Y47="Automático"),"50%",IF(AND(X47="Preventivo",Y47="Manual"),"40%",IF(AND(X47="Detectivo",Y47="Automático"),"40%",IF(AND(X47="Detectivo",Y47="Manual"),"30%",IF(AND(X47="Correctivo",Y47="Automático"),"35%",IF(AND(X47="Correctivo",Y47="Manual"),"25%",""))))))</f>
        <v/>
      </c>
      <c r="AA47" s="37"/>
      <c r="AB47" s="37"/>
      <c r="AC47" s="37"/>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14"/>
      <c r="S48" s="52"/>
      <c r="T48" s="52"/>
      <c r="U48" s="52"/>
      <c r="V48" s="46" t="str">
        <f t="shared" ref="V48:V52" si="35">+CONCATENATE(S48,"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14"/>
      <c r="S49" s="52"/>
      <c r="T49" s="52"/>
      <c r="U49" s="52"/>
      <c r="V49" s="46" t="str">
        <f t="shared" si="35"/>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6"/>
        <v/>
      </c>
      <c r="AE49" s="224"/>
      <c r="AF49" s="48" t="str">
        <f t="shared" ref="AF49" si="38">+AD49</f>
        <v/>
      </c>
      <c r="AG49" s="224"/>
      <c r="AH49" s="50" t="str">
        <f>IFERROR(IF(AND(W48="Impacto",W49="Impacto"),(AH48-(+AH48*Z49)),IF(W49="Impacto",(P46-(+P46*Z49)),IF(W49="Probabilidad",AH48,""))),"")</f>
        <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14"/>
      <c r="S50" s="52"/>
      <c r="T50" s="52"/>
      <c r="U50" s="52"/>
      <c r="V50" s="46" t="str">
        <f t="shared" si="35"/>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6"/>
        <v/>
      </c>
      <c r="AE50" s="224"/>
      <c r="AF50" s="48" t="str">
        <f>+AD50</f>
        <v/>
      </c>
      <c r="AG50" s="224"/>
      <c r="AH50" s="50" t="str">
        <f>IFERROR(IF(AND(W49="Impacto",W50="Impacto"),(AH49-(+AH49*Z50)),IF(W50="Impacto",(P46-(+P46*Z50)),IF(W50="Probabilidad",AH49,""))),"")</f>
        <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14"/>
      <c r="S51" s="52"/>
      <c r="T51" s="52"/>
      <c r="U51" s="52"/>
      <c r="V51" s="46" t="str">
        <f t="shared" si="35"/>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6"/>
        <v/>
      </c>
      <c r="AE51" s="224"/>
      <c r="AF51" s="48" t="str">
        <f>+AD51</f>
        <v/>
      </c>
      <c r="AG51" s="224"/>
      <c r="AH51" s="50" t="str">
        <f>IFERROR(IF(AND(W49="Impacto",W50="Impacto",W51="Impacto"),(AH50-(+AH50*Z51)),IF(W51="Impacto",(P46-(+P46*Z51)),IF(W51="Probabilidad",AH50,""))),"")</f>
        <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14"/>
      <c r="S52" s="52"/>
      <c r="T52" s="52"/>
      <c r="U52" s="52"/>
      <c r="V52" s="46" t="str">
        <f t="shared" si="35"/>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6"/>
        <v/>
      </c>
      <c r="AE52" s="224"/>
      <c r="AF52" s="48" t="str">
        <f>+AD52</f>
        <v/>
      </c>
      <c r="AG52" s="224"/>
      <c r="AH52" s="50" t="str">
        <f>IFERROR(IF(AND(W49="Impacto",W50="Impacto",W51="Impacto",W52="Impacto"),(AH51-(+AH51*Z52)),IF(W52="Impacto",(P46-(+P46*Z52)),IF(W52="Probabilidad",AH51,""))),"")</f>
        <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IF(NOT(ISERROR(MATCH(M53,'[8]Tabla Impacto'!$B$222:$B$224,0))),'[8]Tabla Impacto'!$F$224,M53)</f>
        <v>0</v>
      </c>
      <c r="O53" s="310" t="str">
        <f>IF(OR(N53='[8]Tabla Impacto'!$C$12,N53='[8]Tabla Impacto'!$D$12),"Leve",IF(OR(N53='[8]Tabla Impacto'!$C$13,N53='[8]Tabla Impacto'!$D$13),"Menor",IF(OR(N53='[8]Tabla Impacto'!$C$14,N53='[8]Tabla Impacto'!$D$14),"Moderado",IF(OR(N53='[8]Tabla Impacto'!$C$15,N53='[8]Tabla Impacto'!$D$15),"Mayor",IF(OR(N53='[8]Tabla Impacto'!$C$16,N53='[8]Tabla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IFERROR(LOOKUP(LOOKUP(2,1/(AD53:AD59&lt;&gt;""),AD53:AD59),'[8]Opciones Tratamiento'!$I$2:$I$6,'[8]Opciones Tratamiento'!$J$2:$J$6),"")</f>
        <v/>
      </c>
      <c r="AF53" s="48" t="str">
        <f>+AD53</f>
        <v/>
      </c>
      <c r="AG53" s="224" t="str">
        <f>IFERROR(LOOKUP(LOOKUP(2,1/(AH53:AH59&lt;&gt;""),AH53:AH59),'[8]Opciones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14"/>
      <c r="S55" s="52"/>
      <c r="T55" s="52"/>
      <c r="U55" s="52"/>
      <c r="V55" s="46" t="str">
        <f t="shared" ref="V55:V59" si="42">+CONCATENATE(S55,"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14"/>
      <c r="S56" s="52"/>
      <c r="T56" s="52"/>
      <c r="U56" s="52"/>
      <c r="V56" s="46" t="str">
        <f t="shared" si="42"/>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3"/>
        <v/>
      </c>
      <c r="AE56" s="224"/>
      <c r="AF56" s="48" t="str">
        <f t="shared" ref="AF56" si="45">+AD56</f>
        <v/>
      </c>
      <c r="AG56" s="224"/>
      <c r="AH56" s="50" t="str">
        <f>IFERROR(IF(AND(W55="Impacto",W56="Impacto"),(AH55-(+AH55*Z56)),IF(W56="Impacto",(P53-(+P53*Z56)),IF(W56="Probabilidad",AH55,""))),"")</f>
        <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14"/>
      <c r="S57" s="52"/>
      <c r="T57" s="52"/>
      <c r="U57" s="52"/>
      <c r="V57" s="46" t="str">
        <f t="shared" si="42"/>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3"/>
        <v/>
      </c>
      <c r="AE57" s="224"/>
      <c r="AF57" s="48" t="str">
        <f>+AD57</f>
        <v/>
      </c>
      <c r="AG57" s="224"/>
      <c r="AH57" s="50" t="str">
        <f>IFERROR(IF(AND(W56="Impacto",W57="Impacto"),(AH56-(+AH56*Z57)),IF(W57="Impacto",(P53-(+P53*Z57)),IF(W57="Probabilidad",AH56,""))),"")</f>
        <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14"/>
      <c r="S58" s="52"/>
      <c r="T58" s="52"/>
      <c r="U58" s="52"/>
      <c r="V58" s="46" t="str">
        <f t="shared" si="42"/>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3"/>
        <v/>
      </c>
      <c r="AE58" s="224"/>
      <c r="AF58" s="48" t="str">
        <f>+AD58</f>
        <v/>
      </c>
      <c r="AG58" s="224"/>
      <c r="AH58" s="50" t="str">
        <f>IFERROR(IF(AND(W56="Impacto",W57="Impacto",W58="Impacto"),(AH57-(+AH57*Z58)),IF(W58="Impacto",(P53-(+P53*Z58)),IF(W58="Probabilidad",AH57,""))),"")</f>
        <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14"/>
      <c r="S59" s="52"/>
      <c r="T59" s="52"/>
      <c r="U59" s="52"/>
      <c r="V59" s="46" t="str">
        <f t="shared" si="42"/>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3"/>
        <v/>
      </c>
      <c r="AE59" s="224"/>
      <c r="AF59" s="48" t="str">
        <f>+AD59</f>
        <v/>
      </c>
      <c r="AG59" s="224"/>
      <c r="AH59" s="50" t="str">
        <f>IFERROR(IF(AND(W56="Impacto",W57="Impacto",W58="Impacto",W59="Impacto"),(AH58-(+AH58*Z59)),IF(W59="Impacto",(P53-(+P53*Z59)),IF(W59="Probabilidad",AH58,""))),"")</f>
        <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IF(NOT(ISERROR(MATCH(M60,'[8]Tabla Impacto'!$B$222:$B$224,0))),'[8]Tabla Impacto'!$F$224,M60)</f>
        <v>0</v>
      </c>
      <c r="O60" s="310" t="str">
        <f>IF(OR(N60='[8]Tabla Impacto'!$C$12,N60='[8]Tabla Impacto'!$D$12),"Leve",IF(OR(N60='[8]Tabla Impacto'!$C$13,N60='[8]Tabla Impacto'!$D$13),"Menor",IF(OR(N60='[8]Tabla Impacto'!$C$14,N60='[8]Tabla Impacto'!$D$14),"Moderado",IF(OR(N60='[8]Tabla Impacto'!$C$15,N60='[8]Tabla Impacto'!$D$15),"Mayor",IF(OR(N60='[8]Tabla Impacto'!$C$16,N60='[8]Tabla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IFERROR(LOOKUP(LOOKUP(2,1/(AD60:AD66&lt;&gt;""),AD60:AD66),'[8]Opciones Tratamiento'!$I$2:$I$6,'[8]Opciones Tratamiento'!$J$2:$J$6),"")</f>
        <v/>
      </c>
      <c r="AF60" s="48" t="str">
        <f>+AD60</f>
        <v/>
      </c>
      <c r="AG60" s="224" t="str">
        <f>IFERROR(LOOKUP(LOOKUP(2,1/(AH60:AH66&lt;&gt;""),AH60:AH66),'[8]Opciones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4"/>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14"/>
      <c r="S61" s="52"/>
      <c r="T61" s="52"/>
      <c r="U61" s="52"/>
      <c r="V61" s="46" t="str">
        <f>+CONCATENATE(S61," ",T61," ",U61)</f>
        <v xml:space="preserve">  </v>
      </c>
      <c r="W61" s="47" t="str">
        <f t="shared" si="1"/>
        <v/>
      </c>
      <c r="X61" s="37"/>
      <c r="Y61" s="37"/>
      <c r="Z61" s="48" t="str">
        <f t="shared" ref="Z61" si="47">IF(AND(X61="Preventivo",Y61="Automático"),"50%",IF(AND(X61="Preventivo",Y61="Manual"),"40%",IF(AND(X61="Detectivo",Y61="Automático"),"40%",IF(AND(X61="Detectivo",Y61="Manual"),"30%",IF(AND(X61="Correctivo",Y61="Automático"),"35%",IF(AND(X61="Correctivo",Y61="Manual"),"25%",""))))))</f>
        <v/>
      </c>
      <c r="AA61" s="37"/>
      <c r="AB61" s="37"/>
      <c r="AC61" s="37"/>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14"/>
      <c r="S62" s="52"/>
      <c r="T62" s="52"/>
      <c r="U62" s="52"/>
      <c r="V62" s="46" t="str">
        <f t="shared" ref="V62:V66" si="49">+CONCATENATE(S62,"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14"/>
      <c r="S63" s="52"/>
      <c r="T63" s="52"/>
      <c r="U63" s="52"/>
      <c r="V63" s="46" t="str">
        <f t="shared" si="49"/>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50"/>
        <v/>
      </c>
      <c r="AE63" s="224"/>
      <c r="AF63" s="48" t="str">
        <f t="shared" ref="AF63:AF65" si="52">+AD63</f>
        <v/>
      </c>
      <c r="AG63" s="224"/>
      <c r="AH63" s="50" t="str">
        <f>IFERROR(IF(AND(W62="Impacto",W63="Impacto"),(AH62-(+AH62*Z63)),IF(W63="Impacto",(P60-(+P60*Z63)),IF(W63="Probabilidad",AH62,""))),"")</f>
        <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14"/>
      <c r="S64" s="52"/>
      <c r="T64" s="52"/>
      <c r="U64" s="52"/>
      <c r="V64" s="46" t="str">
        <f t="shared" si="49"/>
        <v xml:space="preserve">  </v>
      </c>
      <c r="W64" s="47" t="str">
        <f t="shared" si="1"/>
        <v/>
      </c>
      <c r="X64" s="37"/>
      <c r="Y64" s="37"/>
      <c r="Z64" s="48" t="str">
        <f t="shared" si="51"/>
        <v/>
      </c>
      <c r="AA64" s="37"/>
      <c r="AB64" s="37"/>
      <c r="AC64" s="37"/>
      <c r="AD64" s="49" t="str">
        <f t="shared" si="50"/>
        <v/>
      </c>
      <c r="AE64" s="224"/>
      <c r="AF64" s="48" t="str">
        <f t="shared" si="52"/>
        <v/>
      </c>
      <c r="AG64" s="224"/>
      <c r="AH64" s="50" t="str">
        <f>IFERROR(IF(AND(W63="Impacto",W64="Impacto"),(AH63-(+AH63*Z64)),IF(W64="Impacto",(P60-(+P60*Z64)),IF(W64="Probabilidad",AH63,""))),"")</f>
        <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14"/>
      <c r="S65" s="52"/>
      <c r="T65" s="52"/>
      <c r="U65" s="52"/>
      <c r="V65" s="46" t="str">
        <f t="shared" si="49"/>
        <v xml:space="preserve">  </v>
      </c>
      <c r="W65" s="47" t="str">
        <f t="shared" si="1"/>
        <v/>
      </c>
      <c r="X65" s="37"/>
      <c r="Y65" s="37"/>
      <c r="Z65" s="48" t="str">
        <f t="shared" si="51"/>
        <v/>
      </c>
      <c r="AA65" s="37"/>
      <c r="AB65" s="37"/>
      <c r="AC65" s="37"/>
      <c r="AD65" s="49" t="str">
        <f t="shared" si="50"/>
        <v/>
      </c>
      <c r="AE65" s="224"/>
      <c r="AF65" s="48" t="str">
        <f t="shared" si="52"/>
        <v/>
      </c>
      <c r="AG65" s="224"/>
      <c r="AH65" s="50" t="str">
        <f>IFERROR(IF(AND(W63="Impacto",W64="Impacto",W65="Impacto"),(AH64-(+AH64*Z65)),IF(W65="Impacto",(P60-(+P60*Z65)),IF(W65="Probabilidad",AH64,""))),"")</f>
        <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14"/>
      <c r="S66" s="52"/>
      <c r="T66" s="52"/>
      <c r="U66" s="52"/>
      <c r="V66" s="46" t="str">
        <f t="shared" si="49"/>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50"/>
        <v/>
      </c>
      <c r="AE66" s="224"/>
      <c r="AF66" s="48" t="str">
        <f>+AD66</f>
        <v/>
      </c>
      <c r="AG66" s="224"/>
      <c r="AH66" s="50" t="str">
        <f>IFERROR(IF(AND(W63="Impacto",W64="Impacto",W65="Impacto",W66="Impacto"),(AH65-(+AH65*Z66)),IF(W66="Impacto",(P60-(+P60*Z66)),IF(W66="Probabilidad",AH65,""))),"")</f>
        <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IF(NOT(ISERROR(MATCH(M67,'[8]Tabla Impacto'!$B$222:$B$224,0))),'[8]Tabla Impacto'!$F$224,M67)</f>
        <v>0</v>
      </c>
      <c r="O67" s="310" t="str">
        <f>IF(OR(N67='[8]Tabla Impacto'!$C$12,N67='[8]Tabla Impacto'!$D$12),"Leve",IF(OR(N67='[8]Tabla Impacto'!$C$13,N67='[8]Tabla Impacto'!$D$13),"Menor",IF(OR(N67='[8]Tabla Impacto'!$C$14,N67='[8]Tabla Impacto'!$D$14),"Moderado",IF(OR(N67='[8]Tabla Impacto'!$C$15,N67='[8]Tabla Impacto'!$D$15),"Mayor",IF(OR(N67='[8]Tabla Impacto'!$C$16,N67='[8]Tabla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IFERROR(LOOKUP(LOOKUP(2,1/(AD67:AD73&lt;&gt;""),AD67:AD73),'[8]Opciones Tratamiento'!$I$2:$I$6,'[8]Opciones Tratamiento'!$J$2:$J$6),"")</f>
        <v/>
      </c>
      <c r="AF67" s="48" t="str">
        <f>+AD67</f>
        <v/>
      </c>
      <c r="AG67" s="224" t="str">
        <f>IFERROR(LOOKUP(LOOKUP(2,1/(AH67:AH73&lt;&gt;""),AH67:AH73),'[8]Opciones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14"/>
      <c r="S69" s="52"/>
      <c r="T69" s="52"/>
      <c r="U69" s="52"/>
      <c r="V69" s="46" t="str">
        <f t="shared" ref="V69:V73" si="56">+CONCATENATE(S69,"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14"/>
      <c r="S70" s="52"/>
      <c r="T70" s="52"/>
      <c r="U70" s="52"/>
      <c r="V70" s="46" t="str">
        <f t="shared" si="56"/>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7"/>
        <v/>
      </c>
      <c r="AE70" s="224"/>
      <c r="AF70" s="48" t="str">
        <f t="shared" ref="AF70:AF72" si="59">+AD70</f>
        <v/>
      </c>
      <c r="AG70" s="224"/>
      <c r="AH70" s="50" t="str">
        <f>IFERROR(IF(AND(W69="Impacto",W70="Impacto"),(AH69-(+AH69*Z70)),IF(W70="Impacto",(P67-(+P67*Z70)),IF(W70="Probabilidad",AH69,""))),"")</f>
        <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14"/>
      <c r="S71" s="52"/>
      <c r="T71" s="52"/>
      <c r="U71" s="52"/>
      <c r="V71" s="46" t="str">
        <f t="shared" si="56"/>
        <v xml:space="preserve">  </v>
      </c>
      <c r="W71" s="47" t="str">
        <f t="shared" si="1"/>
        <v/>
      </c>
      <c r="X71" s="37"/>
      <c r="Y71" s="37"/>
      <c r="Z71" s="48" t="str">
        <f t="shared" si="58"/>
        <v/>
      </c>
      <c r="AA71" s="37"/>
      <c r="AB71" s="37"/>
      <c r="AC71" s="37"/>
      <c r="AD71" s="49" t="str">
        <f t="shared" si="57"/>
        <v/>
      </c>
      <c r="AE71" s="224"/>
      <c r="AF71" s="48" t="str">
        <f t="shared" si="59"/>
        <v/>
      </c>
      <c r="AG71" s="224"/>
      <c r="AH71" s="50" t="str">
        <f>IFERROR(IF(AND(W70="Impacto",W71="Impacto"),(AH70-(+AH70*Z71)),IF(W71="Impacto",(P67-(+P67*Z71)),IF(W71="Probabilidad",AH70,""))),"")</f>
        <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14"/>
      <c r="S72" s="52"/>
      <c r="T72" s="52"/>
      <c r="U72" s="52"/>
      <c r="V72" s="46" t="str">
        <f t="shared" si="56"/>
        <v xml:space="preserve">  </v>
      </c>
      <c r="W72" s="47" t="str">
        <f t="shared" si="1"/>
        <v/>
      </c>
      <c r="X72" s="37"/>
      <c r="Y72" s="37"/>
      <c r="Z72" s="48" t="str">
        <f t="shared" si="58"/>
        <v/>
      </c>
      <c r="AA72" s="37"/>
      <c r="AB72" s="37"/>
      <c r="AC72" s="37"/>
      <c r="AD72" s="49" t="str">
        <f t="shared" si="57"/>
        <v/>
      </c>
      <c r="AE72" s="224"/>
      <c r="AF72" s="48" t="str">
        <f t="shared" si="59"/>
        <v/>
      </c>
      <c r="AG72" s="224"/>
      <c r="AH72" s="50" t="str">
        <f>IFERROR(IF(AND(W70="Impacto",W71="Impacto",W72="Impacto"),(AH71-(+AH71*Z72)),IF(W72="Impacto",(P67-(+P67*Z72)),IF(W72="Probabilidad",AH71,""))),"")</f>
        <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14"/>
      <c r="S73" s="52"/>
      <c r="T73" s="52"/>
      <c r="U73" s="52"/>
      <c r="V73" s="46" t="str">
        <f t="shared" si="56"/>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7"/>
        <v/>
      </c>
      <c r="AE73" s="224"/>
      <c r="AF73" s="48" t="str">
        <f>+AD73</f>
        <v/>
      </c>
      <c r="AG73" s="224"/>
      <c r="AH73" s="50" t="str">
        <f>IFERROR(IF(AND(W70="Impacto",W71="Impacto",W72="Impacto",W73="Impacto"),(AH72-(+AH72*Z73)),IF(W73="Impacto",(P67-(+P67*Z73)),IF(W73="Probabilidad",AH72,""))),"")</f>
        <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IF(NOT(ISERROR(MATCH(M74,'[8]Tabla Impacto'!$B$222:$B$224,0))),'[8]Tabla Impacto'!$F$224,M74)</f>
        <v>0</v>
      </c>
      <c r="O74" s="310" t="str">
        <f>IF(OR(N74='[8]Tabla Impacto'!$C$12,N74='[8]Tabla Impacto'!$D$12),"Leve",IF(OR(N74='[8]Tabla Impacto'!$C$13,N74='[8]Tabla Impacto'!$D$13),"Menor",IF(OR(N74='[8]Tabla Impacto'!$C$14,N74='[8]Tabla Impacto'!$D$14),"Moderado",IF(OR(N74='[8]Tabla Impacto'!$C$15,N74='[8]Tabla Impacto'!$D$15),"Mayor",IF(OR(N74='[8]Tabla Impacto'!$C$16,N74='[8]Tabla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IFERROR(LOOKUP(LOOKUP(2,1/(AD74:AD80&lt;&gt;""),AD74:AD80),'[8]Opciones Tratamiento'!$I$2:$I$6,'[8]Opciones Tratamiento'!$J$2:$J$6),"")</f>
        <v/>
      </c>
      <c r="AF74" s="48" t="str">
        <f>+AD74</f>
        <v/>
      </c>
      <c r="AG74" s="224" t="str">
        <f>IFERROR(LOOKUP(LOOKUP(2,1/(AH74:AH80&lt;&gt;""),AH74:AH80),'[8]Opciones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14"/>
      <c r="S76" s="52"/>
      <c r="T76" s="52"/>
      <c r="U76" s="52"/>
      <c r="V76" s="46" t="str">
        <f t="shared" ref="V76:V80" si="63">+CONCATENATE(S76," ",T76," ",U76)</f>
        <v xml:space="preserve">  </v>
      </c>
      <c r="W76" s="47" t="str">
        <f t="shared" ref="W76:W94" si="64">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14"/>
      <c r="S77" s="52"/>
      <c r="T77" s="52"/>
      <c r="U77" s="52"/>
      <c r="V77" s="46" t="str">
        <f t="shared" si="63"/>
        <v xml:space="preserve">  </v>
      </c>
      <c r="W77" s="47" t="str">
        <f t="shared" si="64"/>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5"/>
        <v/>
      </c>
      <c r="AE77" s="224"/>
      <c r="AF77" s="48" t="str">
        <f t="shared" ref="AF77:AF79" si="67">+AD77</f>
        <v/>
      </c>
      <c r="AG77" s="224"/>
      <c r="AH77" s="50" t="str">
        <f>IFERROR(IF(AND(W76="Impacto",W77="Impacto"),(AH76-(+AH76*Z77)),IF(W77="Impacto",(P74-(+P74*Z77)),IF(W77="Probabilidad",AH76,""))),"")</f>
        <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14"/>
      <c r="S78" s="52"/>
      <c r="T78" s="52"/>
      <c r="U78" s="52"/>
      <c r="V78" s="46" t="str">
        <f t="shared" si="63"/>
        <v xml:space="preserve">  </v>
      </c>
      <c r="W78" s="47" t="str">
        <f t="shared" si="64"/>
        <v/>
      </c>
      <c r="X78" s="37"/>
      <c r="Y78" s="37"/>
      <c r="Z78" s="48" t="str">
        <f t="shared" si="66"/>
        <v/>
      </c>
      <c r="AA78" s="37"/>
      <c r="AB78" s="37"/>
      <c r="AC78" s="37"/>
      <c r="AD78" s="49" t="str">
        <f t="shared" si="65"/>
        <v/>
      </c>
      <c r="AE78" s="224"/>
      <c r="AF78" s="48" t="str">
        <f t="shared" si="67"/>
        <v/>
      </c>
      <c r="AG78" s="224"/>
      <c r="AH78" s="50" t="str">
        <f>IFERROR(IF(AND(W77="Impacto",W78="Impacto"),(AH77-(+AH77*Z78)),IF(W78="Impacto",(P74-(+P74*Z78)),IF(W78="Probabilidad",AH77,""))),"")</f>
        <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14"/>
      <c r="S79" s="52"/>
      <c r="T79" s="52"/>
      <c r="U79" s="52"/>
      <c r="V79" s="46" t="str">
        <f t="shared" si="63"/>
        <v xml:space="preserve">  </v>
      </c>
      <c r="W79" s="47" t="str">
        <f t="shared" si="64"/>
        <v/>
      </c>
      <c r="X79" s="37"/>
      <c r="Y79" s="37"/>
      <c r="Z79" s="48" t="str">
        <f t="shared" si="66"/>
        <v/>
      </c>
      <c r="AA79" s="37"/>
      <c r="AB79" s="37"/>
      <c r="AC79" s="37"/>
      <c r="AD79" s="49" t="str">
        <f t="shared" si="65"/>
        <v/>
      </c>
      <c r="AE79" s="224"/>
      <c r="AF79" s="48" t="str">
        <f t="shared" si="67"/>
        <v/>
      </c>
      <c r="AG79" s="224"/>
      <c r="AH79" s="50" t="str">
        <f>IFERROR(IF(AND(W77="Impacto",W78="Impacto",W79="Impacto"),(AH78-(+AH78*Z79)),IF(W79="Impacto",(P74-(+P74*Z79)),IF(W79="Probabilidad",AH78,""))),"")</f>
        <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14"/>
      <c r="S80" s="52"/>
      <c r="T80" s="52"/>
      <c r="U80" s="52"/>
      <c r="V80" s="46" t="str">
        <f t="shared" si="63"/>
        <v xml:space="preserve">  </v>
      </c>
      <c r="W80" s="47" t="str">
        <f t="shared" si="64"/>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5"/>
        <v/>
      </c>
      <c r="AE80" s="224"/>
      <c r="AF80" s="48" t="str">
        <f>+AD80</f>
        <v/>
      </c>
      <c r="AG80" s="224"/>
      <c r="AH80" s="50" t="str">
        <f>IFERROR(IF(AND(W77="Impacto",W78="Impacto",W79="Impacto",W80="Impacto"),(AH79-(+AH79*Z80)),IF(W80="Impacto",(P74-(+P74*Z80)),IF(W80="Probabilidad",AH79,""))),"")</f>
        <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IF(NOT(ISERROR(MATCH(M81,'[8]Tabla Impacto'!$B$222:$B$224,0))),'[8]Tabla Impacto'!$F$224,M81)</f>
        <v>0</v>
      </c>
      <c r="O81" s="310" t="str">
        <f>IF(OR(N81='[8]Tabla Impacto'!$C$12,N81='[8]Tabla Impacto'!$D$12),"Leve",IF(OR(N81='[8]Tabla Impacto'!$C$13,N81='[8]Tabla Impacto'!$D$13),"Menor",IF(OR(N81='[8]Tabla Impacto'!$C$14,N81='[8]Tabla Impacto'!$D$14),"Moderado",IF(OR(N81='[8]Tabla Impacto'!$C$15,N81='[8]Tabla Impacto'!$D$15),"Mayor",IF(OR(N81='[8]Tabla Impacto'!$C$16,N81='[8]Tabla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4"/>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IFERROR(LOOKUP(LOOKUP(2,1/(AD81:AD87&lt;&gt;""),AD81:AD87),'[8]Opciones Tratamiento'!$I$2:$I$6,'[8]Opciones Tratamiento'!$J$2:$J$6),"")</f>
        <v/>
      </c>
      <c r="AF81" s="48" t="str">
        <f>+AD81</f>
        <v/>
      </c>
      <c r="AG81" s="224" t="str">
        <f>IFERROR(LOOKUP(LOOKUP(2,1/(AH81:AH87&lt;&gt;""),AH81:AH87),'[8]Opciones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14"/>
      <c r="S82" s="52"/>
      <c r="T82" s="52"/>
      <c r="U82" s="52"/>
      <c r="V82" s="46" t="str">
        <f>+CONCATENATE(S82," ",T82," ",U82)</f>
        <v xml:space="preserve">  </v>
      </c>
      <c r="W82" s="47" t="str">
        <f t="shared" si="64"/>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14"/>
      <c r="S83" s="52"/>
      <c r="T83" s="52"/>
      <c r="U83" s="52"/>
      <c r="V83" s="46" t="str">
        <f t="shared" ref="V83:V87" si="71">+CONCATENATE(S83," ",T83," ",U83)</f>
        <v xml:space="preserve">  </v>
      </c>
      <c r="W83" s="47" t="str">
        <f t="shared" si="64"/>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14"/>
      <c r="S84" s="52"/>
      <c r="T84" s="52"/>
      <c r="U84" s="52"/>
      <c r="V84" s="46" t="str">
        <f t="shared" si="71"/>
        <v xml:space="preserve">  </v>
      </c>
      <c r="W84" s="47" t="str">
        <f t="shared" si="64"/>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2"/>
        <v/>
      </c>
      <c r="AE84" s="224"/>
      <c r="AF84" s="48" t="str">
        <f t="shared" ref="AF84:AF86" si="74">+AD84</f>
        <v/>
      </c>
      <c r="AG84" s="224"/>
      <c r="AH84" s="50" t="str">
        <f>IFERROR(IF(AND(W83="Impacto",W84="Impacto"),(AH83-(+AH83*Z84)),IF(W84="Impacto",(P81-(+P81*Z84)),IF(W84="Probabilidad",AH83,""))),"")</f>
        <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14"/>
      <c r="S85" s="52"/>
      <c r="T85" s="52"/>
      <c r="U85" s="52"/>
      <c r="V85" s="46" t="str">
        <f t="shared" si="71"/>
        <v xml:space="preserve">  </v>
      </c>
      <c r="W85" s="47" t="str">
        <f t="shared" si="64"/>
        <v/>
      </c>
      <c r="X85" s="37"/>
      <c r="Y85" s="37"/>
      <c r="Z85" s="48" t="str">
        <f t="shared" si="73"/>
        <v/>
      </c>
      <c r="AA85" s="37"/>
      <c r="AB85" s="37"/>
      <c r="AC85" s="37"/>
      <c r="AD85" s="49" t="str">
        <f t="shared" si="72"/>
        <v/>
      </c>
      <c r="AE85" s="224"/>
      <c r="AF85" s="48" t="str">
        <f t="shared" si="74"/>
        <v/>
      </c>
      <c r="AG85" s="224"/>
      <c r="AH85" s="50" t="str">
        <f>IFERROR(IF(AND(W84="Impacto",W85="Impacto"),(AH84-(+AH84*Z85)),IF(W85="Impacto",(P81-(+P81*Z85)),IF(W85="Probabilidad",AH84,""))),"")</f>
        <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14"/>
      <c r="S86" s="52"/>
      <c r="T86" s="52"/>
      <c r="U86" s="52"/>
      <c r="V86" s="46" t="str">
        <f t="shared" si="71"/>
        <v xml:space="preserve">  </v>
      </c>
      <c r="W86" s="47" t="str">
        <f t="shared" si="64"/>
        <v/>
      </c>
      <c r="X86" s="37"/>
      <c r="Y86" s="37"/>
      <c r="Z86" s="48" t="str">
        <f t="shared" si="73"/>
        <v/>
      </c>
      <c r="AA86" s="37"/>
      <c r="AB86" s="37"/>
      <c r="AC86" s="37"/>
      <c r="AD86" s="49" t="str">
        <f t="shared" si="72"/>
        <v/>
      </c>
      <c r="AE86" s="224"/>
      <c r="AF86" s="48" t="str">
        <f t="shared" si="74"/>
        <v/>
      </c>
      <c r="AG86" s="224"/>
      <c r="AH86" s="50" t="str">
        <f>IFERROR(IF(AND(W84="Impacto",W85="Impacto",W86="Impacto"),(AH85-(+AH85*Z86)),IF(W86="Impacto",(P81-(+P81*Z86)),IF(W86="Probabilidad",AH85,""))),"")</f>
        <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14"/>
      <c r="S87" s="52"/>
      <c r="T87" s="52"/>
      <c r="U87" s="52"/>
      <c r="V87" s="46" t="str">
        <f t="shared" si="71"/>
        <v xml:space="preserve">  </v>
      </c>
      <c r="W87" s="47" t="str">
        <f t="shared" si="64"/>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2"/>
        <v/>
      </c>
      <c r="AE87" s="224"/>
      <c r="AF87" s="48" t="str">
        <f>+AD87</f>
        <v/>
      </c>
      <c r="AG87" s="224"/>
      <c r="AH87" s="50" t="str">
        <f>IFERROR(IF(AND(W84="Impacto",W85="Impacto",W86="Impacto",W87="Impacto"),(AH86-(+AH86*Z87)),IF(W87="Impacto",(P81-(+P81*Z87)),IF(W87="Probabilidad",AH86,""))),"")</f>
        <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IF(NOT(ISERROR(MATCH(M88,'[8]Tabla Impacto'!$B$222:$B$224,0))),'[8]Tabla Impacto'!$F$224,M88)</f>
        <v>0</v>
      </c>
      <c r="O88" s="310" t="str">
        <f>IF(OR(N88='[8]Tabla Impacto'!$C$12,N88='[8]Tabla Impacto'!$D$12),"Leve",IF(OR(N88='[8]Tabla Impacto'!$C$13,N88='[8]Tabla Impacto'!$D$13),"Menor",IF(OR(N88='[8]Tabla Impacto'!$C$14,N88='[8]Tabla Impacto'!$D$14),"Moderado",IF(OR(N88='[8]Tabla Impacto'!$C$15,N88='[8]Tabla Impacto'!$D$15),"Mayor",IF(OR(N88='[8]Tabla Impacto'!$C$16,N88='[8]Tabla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4"/>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IFERROR(LOOKUP(LOOKUP(2,1/(AD88:AD94&lt;&gt;""),AD88:AD94),'[8]Opciones Tratamiento'!$I$2:$I$6,'[8]Opciones Tratamiento'!$J$2:$J$6),"")</f>
        <v/>
      </c>
      <c r="AF88" s="48" t="str">
        <f>+AD88</f>
        <v/>
      </c>
      <c r="AG88" s="224" t="str">
        <f>IFERROR(LOOKUP(LOOKUP(2,1/(AH88:AH94&lt;&gt;""),AH88:AH94),'[8]Opciones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14"/>
      <c r="S89" s="52"/>
      <c r="T89" s="52"/>
      <c r="U89" s="52"/>
      <c r="V89" s="46" t="str">
        <f>+CONCATENATE(S89," ",T89," ",U89)</f>
        <v xml:space="preserve">  </v>
      </c>
      <c r="W89" s="47" t="str">
        <f t="shared" si="64"/>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14"/>
      <c r="S90" s="52"/>
      <c r="T90" s="52"/>
      <c r="U90" s="52"/>
      <c r="V90" s="46" t="str">
        <f t="shared" ref="V90:V94" si="78">+CONCATENATE(S90," ",T90," ",U90)</f>
        <v xml:space="preserve">  </v>
      </c>
      <c r="W90" s="47" t="str">
        <f t="shared" si="64"/>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14"/>
      <c r="S91" s="52"/>
      <c r="T91" s="52"/>
      <c r="U91" s="52"/>
      <c r="V91" s="46" t="str">
        <f t="shared" si="78"/>
        <v xml:space="preserve">  </v>
      </c>
      <c r="W91" s="47" t="str">
        <f t="shared" si="64"/>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9"/>
        <v/>
      </c>
      <c r="AE91" s="224"/>
      <c r="AF91" s="48" t="str">
        <f t="shared" ref="AF91:AF93" si="81">+AD91</f>
        <v/>
      </c>
      <c r="AG91" s="224"/>
      <c r="AH91" s="50" t="str">
        <f>IFERROR(IF(AND(W90="Impacto",W91="Impacto"),(AH90-(+AH90*Z91)),IF(W91="Impacto",(P88-(+P88*Z91)),IF(W91="Probabilidad",AH90,""))),"")</f>
        <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14"/>
      <c r="S92" s="52"/>
      <c r="T92" s="52"/>
      <c r="U92" s="52"/>
      <c r="V92" s="46" t="str">
        <f t="shared" si="78"/>
        <v xml:space="preserve">  </v>
      </c>
      <c r="W92" s="47" t="str">
        <f t="shared" si="64"/>
        <v/>
      </c>
      <c r="X92" s="37"/>
      <c r="Y92" s="37"/>
      <c r="Z92" s="48" t="str">
        <f t="shared" si="80"/>
        <v/>
      </c>
      <c r="AA92" s="37"/>
      <c r="AB92" s="37"/>
      <c r="AC92" s="37"/>
      <c r="AD92" s="49" t="str">
        <f t="shared" si="79"/>
        <v/>
      </c>
      <c r="AE92" s="224"/>
      <c r="AF92" s="48" t="str">
        <f t="shared" si="81"/>
        <v/>
      </c>
      <c r="AG92" s="224"/>
      <c r="AH92" s="50" t="str">
        <f>IFERROR(IF(AND(W91="Impacto",W92="Impacto"),(AH91-(+AH91*Z92)),IF(W92="Impacto",(P88-(+P88*Z92)),IF(W92="Probabilidad",AH91,""))),"")</f>
        <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14"/>
      <c r="S93" s="52"/>
      <c r="T93" s="52"/>
      <c r="U93" s="52"/>
      <c r="V93" s="46" t="str">
        <f t="shared" si="78"/>
        <v xml:space="preserve">  </v>
      </c>
      <c r="W93" s="47" t="str">
        <f t="shared" si="64"/>
        <v/>
      </c>
      <c r="X93" s="37"/>
      <c r="Y93" s="37"/>
      <c r="Z93" s="48" t="str">
        <f t="shared" si="80"/>
        <v/>
      </c>
      <c r="AA93" s="37"/>
      <c r="AB93" s="37"/>
      <c r="AC93" s="37"/>
      <c r="AD93" s="49" t="str">
        <f t="shared" si="79"/>
        <v/>
      </c>
      <c r="AE93" s="224"/>
      <c r="AF93" s="48" t="str">
        <f t="shared" si="81"/>
        <v/>
      </c>
      <c r="AG93" s="224"/>
      <c r="AH93" s="50" t="str">
        <f>IFERROR(IF(AND(W91="Impacto",W92="Impacto",W93="Impacto"),(AH92-(+AH92*Z93)),IF(W93="Impacto",(P88-(+P88*Z93)),IF(W93="Probabilidad",AH92,""))),"")</f>
        <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14"/>
      <c r="S94" s="52"/>
      <c r="T94" s="52"/>
      <c r="U94" s="52"/>
      <c r="V94" s="46" t="str">
        <f t="shared" si="78"/>
        <v xml:space="preserve">  </v>
      </c>
      <c r="W94" s="47" t="str">
        <f t="shared" si="64"/>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9"/>
        <v/>
      </c>
      <c r="AE94" s="224"/>
      <c r="AF94" s="48" t="str">
        <f>+AD94</f>
        <v/>
      </c>
      <c r="AG94" s="224"/>
      <c r="AH94" s="50" t="str">
        <f>IFERROR(IF(AND(W91="Impacto",W92="Impacto",W93="Impacto",W94="Impacto"),(AH93-(+AH93*Z94)),IF(W94="Impacto",(P88-(+P88*Z94)),IF(W94="Probabilidad",AH93,""))),"")</f>
        <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YIG+ufetRJuPjKwe7HqYeojsCJ6LMcCVkMtf+5NN1WIx5JUFH0UyAOvRObK5e7qUTtmno3nSZ+CZAAT+dVrbgQ==" saltValue="b9HTPmGR4aHS3wkSCiL3ow==" spinCount="100000" sheet="1" objects="1" scenarios="1"/>
  <mergeCells count="335">
    <mergeCell ref="AO88:AO94"/>
    <mergeCell ref="AP88:AP94"/>
    <mergeCell ref="AQ88:AS94"/>
    <mergeCell ref="AJ81:AJ87"/>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I74:AI80"/>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J67:AJ73"/>
    <mergeCell ref="AO67:AO73"/>
    <mergeCell ref="AP67:AP73"/>
    <mergeCell ref="AQ67:AS73"/>
    <mergeCell ref="AE81:AE87"/>
    <mergeCell ref="AG81:AG87"/>
    <mergeCell ref="AI81:AI87"/>
    <mergeCell ref="K74:K80"/>
    <mergeCell ref="L74:L80"/>
    <mergeCell ref="M74:M80"/>
    <mergeCell ref="N74:N80"/>
    <mergeCell ref="O74:O80"/>
    <mergeCell ref="P74:P80"/>
    <mergeCell ref="Q74:Q80"/>
    <mergeCell ref="AE74:AE80"/>
    <mergeCell ref="AG74:AG80"/>
    <mergeCell ref="AJ53:AJ59"/>
    <mergeCell ref="AO53:AO59"/>
    <mergeCell ref="AP53:AP59"/>
    <mergeCell ref="AQ53:AS59"/>
    <mergeCell ref="AQ60:AS66"/>
    <mergeCell ref="A67:A73"/>
    <mergeCell ref="C67:C73"/>
    <mergeCell ref="D67:D73"/>
    <mergeCell ref="E67:E73"/>
    <mergeCell ref="F67:F73"/>
    <mergeCell ref="G67:G73"/>
    <mergeCell ref="H67:H73"/>
    <mergeCell ref="I67:I73"/>
    <mergeCell ref="J67:J73"/>
    <mergeCell ref="K67:K73"/>
    <mergeCell ref="L67:L73"/>
    <mergeCell ref="M67:M73"/>
    <mergeCell ref="N67:N73"/>
    <mergeCell ref="O67:O73"/>
    <mergeCell ref="P67:P73"/>
    <mergeCell ref="Q67:Q73"/>
    <mergeCell ref="AE67:AE73"/>
    <mergeCell ref="AG67:AG73"/>
    <mergeCell ref="AI67:AI73"/>
    <mergeCell ref="AQ39:AS45"/>
    <mergeCell ref="O46:O52"/>
    <mergeCell ref="P46:P52"/>
    <mergeCell ref="Q46:Q52"/>
    <mergeCell ref="AE46:AE52"/>
    <mergeCell ref="AI46:AI52"/>
    <mergeCell ref="AJ46:AJ52"/>
    <mergeCell ref="AO46:AO52"/>
    <mergeCell ref="AP46:AP52"/>
    <mergeCell ref="AQ46:AS52"/>
    <mergeCell ref="AJ39:AJ45"/>
    <mergeCell ref="AO39:AO45"/>
    <mergeCell ref="AP39:AP45"/>
    <mergeCell ref="AO25:AO31"/>
    <mergeCell ref="AP25:AP31"/>
    <mergeCell ref="AQ25:AS31"/>
    <mergeCell ref="O32:O38"/>
    <mergeCell ref="P32:P38"/>
    <mergeCell ref="Q32:Q38"/>
    <mergeCell ref="AE32:AE38"/>
    <mergeCell ref="AI32:AI38"/>
    <mergeCell ref="AJ32:AJ38"/>
    <mergeCell ref="AO32:AO38"/>
    <mergeCell ref="AP32:AP38"/>
    <mergeCell ref="AQ32:AS38"/>
    <mergeCell ref="AO11:AO17"/>
    <mergeCell ref="AP11:AP17"/>
    <mergeCell ref="AQ11:AS17"/>
    <mergeCell ref="O18:O24"/>
    <mergeCell ref="P18:P24"/>
    <mergeCell ref="Q18:Q24"/>
    <mergeCell ref="AE18:AE24"/>
    <mergeCell ref="AI18:AI24"/>
    <mergeCell ref="AJ18:AJ24"/>
    <mergeCell ref="AO18:AO24"/>
    <mergeCell ref="AP18:AP24"/>
    <mergeCell ref="AQ18:AS24"/>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AF9:AF10"/>
    <mergeCell ref="K60:K66"/>
    <mergeCell ref="L60:L66"/>
    <mergeCell ref="M60:M66"/>
    <mergeCell ref="N60:N66"/>
    <mergeCell ref="AG60:AG66"/>
    <mergeCell ref="O60:O66"/>
    <mergeCell ref="P60:P66"/>
    <mergeCell ref="Q60:Q66"/>
    <mergeCell ref="AE60:AE66"/>
    <mergeCell ref="AI60:AI66"/>
    <mergeCell ref="AJ60:AJ66"/>
    <mergeCell ref="AO60:AO66"/>
    <mergeCell ref="AP60:AP66"/>
    <mergeCell ref="A60:A66"/>
    <mergeCell ref="C60:C66"/>
    <mergeCell ref="D60:D66"/>
    <mergeCell ref="E60:E66"/>
    <mergeCell ref="F60:F66"/>
    <mergeCell ref="G60:G66"/>
    <mergeCell ref="H60:H66"/>
    <mergeCell ref="I60:I66"/>
    <mergeCell ref="J60:J66"/>
    <mergeCell ref="B11:B94"/>
    <mergeCell ref="A74:A80"/>
    <mergeCell ref="C74:C80"/>
    <mergeCell ref="D74:D80"/>
    <mergeCell ref="E74:E80"/>
    <mergeCell ref="F74:F80"/>
    <mergeCell ref="G74:G80"/>
    <mergeCell ref="H74:H80"/>
    <mergeCell ref="I74:I80"/>
    <mergeCell ref="J74:J80"/>
    <mergeCell ref="A53:A59"/>
    <mergeCell ref="C53:C59"/>
    <mergeCell ref="D53:D59"/>
    <mergeCell ref="E53:E59"/>
    <mergeCell ref="F53:F59"/>
    <mergeCell ref="G53:G59"/>
    <mergeCell ref="H53:H59"/>
    <mergeCell ref="I53:I59"/>
    <mergeCell ref="J53:J59"/>
    <mergeCell ref="K53:K59"/>
    <mergeCell ref="A46:A52"/>
    <mergeCell ref="K46:K52"/>
    <mergeCell ref="L46:L52"/>
    <mergeCell ref="M46:M52"/>
    <mergeCell ref="K39:K45"/>
    <mergeCell ref="L39:L45"/>
    <mergeCell ref="M39:M45"/>
    <mergeCell ref="N39:N45"/>
    <mergeCell ref="AG39:AG45"/>
    <mergeCell ref="G39:G45"/>
    <mergeCell ref="H39:H45"/>
    <mergeCell ref="I39:I45"/>
    <mergeCell ref="J39:J45"/>
    <mergeCell ref="C46:C52"/>
    <mergeCell ref="D46:D52"/>
    <mergeCell ref="E46:E52"/>
    <mergeCell ref="F46:F52"/>
    <mergeCell ref="G46:G52"/>
    <mergeCell ref="H46:H52"/>
    <mergeCell ref="I46:I52"/>
    <mergeCell ref="L32:L38"/>
    <mergeCell ref="M32:M38"/>
    <mergeCell ref="N32:N38"/>
    <mergeCell ref="O39:O45"/>
    <mergeCell ref="P39:P45"/>
    <mergeCell ref="Q39:Q45"/>
    <mergeCell ref="AE39:AE45"/>
    <mergeCell ref="AI39:AI45"/>
    <mergeCell ref="L53:L59"/>
    <mergeCell ref="M53:M59"/>
    <mergeCell ref="N53:N59"/>
    <mergeCell ref="AG53:AG59"/>
    <mergeCell ref="O53:O59"/>
    <mergeCell ref="P53:P59"/>
    <mergeCell ref="Q53:Q59"/>
    <mergeCell ref="AE53:AE59"/>
    <mergeCell ref="AI53:AI59"/>
    <mergeCell ref="C32:C38"/>
    <mergeCell ref="D32:D38"/>
    <mergeCell ref="E32:E38"/>
    <mergeCell ref="F32:F38"/>
    <mergeCell ref="G32:G38"/>
    <mergeCell ref="H32:H38"/>
    <mergeCell ref="I32:I38"/>
    <mergeCell ref="J32:J38"/>
    <mergeCell ref="K32:K38"/>
    <mergeCell ref="N25:N31"/>
    <mergeCell ref="AG25:AG31"/>
    <mergeCell ref="E18:E24"/>
    <mergeCell ref="A18:A24"/>
    <mergeCell ref="C18:C24"/>
    <mergeCell ref="D18:D24"/>
    <mergeCell ref="L18:L24"/>
    <mergeCell ref="M18:M24"/>
    <mergeCell ref="J46:J52"/>
    <mergeCell ref="A25:A31"/>
    <mergeCell ref="C25:C31"/>
    <mergeCell ref="D25:D31"/>
    <mergeCell ref="E25:E31"/>
    <mergeCell ref="F25:F31"/>
    <mergeCell ref="G25:G31"/>
    <mergeCell ref="H25:H31"/>
    <mergeCell ref="I25:I31"/>
    <mergeCell ref="J25:J31"/>
    <mergeCell ref="A39:A45"/>
    <mergeCell ref="C39:C45"/>
    <mergeCell ref="D39:D45"/>
    <mergeCell ref="E39:E45"/>
    <mergeCell ref="F39:F45"/>
    <mergeCell ref="A32:A38"/>
    <mergeCell ref="F18:F24"/>
    <mergeCell ref="G18:G24"/>
    <mergeCell ref="H18:H24"/>
    <mergeCell ref="I18:I24"/>
    <mergeCell ref="J18:J24"/>
    <mergeCell ref="K18:K24"/>
    <mergeCell ref="K25:K31"/>
    <mergeCell ref="L25:L31"/>
    <mergeCell ref="M25:M31"/>
    <mergeCell ref="O9:O10"/>
    <mergeCell ref="P9:P10"/>
    <mergeCell ref="Q9:Q10"/>
    <mergeCell ref="R9:R10"/>
    <mergeCell ref="S9:S10"/>
    <mergeCell ref="T9:T10"/>
    <mergeCell ref="AD9:AD10"/>
    <mergeCell ref="H11:H17"/>
    <mergeCell ref="I11:I17"/>
    <mergeCell ref="J11:J17"/>
    <mergeCell ref="K11:K17"/>
    <mergeCell ref="J9:J10"/>
    <mergeCell ref="K9:K10"/>
    <mergeCell ref="L9:L10"/>
    <mergeCell ref="M9:M10"/>
    <mergeCell ref="H9:H10"/>
    <mergeCell ref="I9:I10"/>
    <mergeCell ref="L11:L17"/>
    <mergeCell ref="M11:M17"/>
    <mergeCell ref="AG9:AG10"/>
    <mergeCell ref="AE9:AE10"/>
    <mergeCell ref="N46:N52"/>
    <mergeCell ref="N18:N24"/>
    <mergeCell ref="AG11:AG17"/>
    <mergeCell ref="AG46:AG52"/>
    <mergeCell ref="AI11:AI17"/>
    <mergeCell ref="AJ11:AJ17"/>
    <mergeCell ref="O25:O31"/>
    <mergeCell ref="P25:P31"/>
    <mergeCell ref="Q25:Q31"/>
    <mergeCell ref="AE25:AE31"/>
    <mergeCell ref="AI25:AI31"/>
    <mergeCell ref="AJ25:AJ31"/>
    <mergeCell ref="AG18:AG24"/>
    <mergeCell ref="AG32:AG38"/>
    <mergeCell ref="AI9:AI10"/>
    <mergeCell ref="AJ9:AJ10"/>
    <mergeCell ref="N11:N17"/>
    <mergeCell ref="O11:O17"/>
    <mergeCell ref="P11:P17"/>
    <mergeCell ref="Q11:Q17"/>
    <mergeCell ref="AE11:AE17"/>
    <mergeCell ref="N9:N10"/>
    <mergeCell ref="A11:A17"/>
    <mergeCell ref="C11:C17"/>
    <mergeCell ref="D11:D17"/>
    <mergeCell ref="E11:E17"/>
    <mergeCell ref="F11:F17"/>
    <mergeCell ref="G11:G17"/>
    <mergeCell ref="A9:A10"/>
    <mergeCell ref="B9:B10"/>
    <mergeCell ref="C9:C10"/>
    <mergeCell ref="D9:D10"/>
    <mergeCell ref="E9:E10"/>
    <mergeCell ref="F9:F10"/>
    <mergeCell ref="G9:G10"/>
    <mergeCell ref="C1:Q1"/>
    <mergeCell ref="R1:AO4"/>
    <mergeCell ref="AP1:AS1"/>
    <mergeCell ref="C2:Q2"/>
    <mergeCell ref="AP2:AS2"/>
    <mergeCell ref="C3:Q3"/>
    <mergeCell ref="AP3:AS3"/>
    <mergeCell ref="C4:Q4"/>
    <mergeCell ref="AP4:AS4"/>
  </mergeCells>
  <conditionalFormatting sqref="AG81">
    <cfRule type="cellIs" dxfId="9047" priority="6" operator="equal">
      <formula>"Catastrófico"</formula>
    </cfRule>
    <cfRule type="cellIs" dxfId="9046" priority="7" operator="equal">
      <formula>"Mayor"</formula>
    </cfRule>
    <cfRule type="cellIs" dxfId="9045" priority="8" operator="equal">
      <formula>"Moderado"</formula>
    </cfRule>
    <cfRule type="cellIs" dxfId="9044" priority="9" operator="equal">
      <formula>"Menor"</formula>
    </cfRule>
    <cfRule type="cellIs" dxfId="9043" priority="10" operator="equal">
      <formula>"Leve"</formula>
    </cfRule>
  </conditionalFormatting>
  <conditionalFormatting sqref="AG88">
    <cfRule type="cellIs" dxfId="9042" priority="1" operator="equal">
      <formula>"Catastrófico"</formula>
    </cfRule>
    <cfRule type="cellIs" dxfId="9041" priority="2" operator="equal">
      <formula>"Mayor"</formula>
    </cfRule>
    <cfRule type="cellIs" dxfId="9040" priority="3" operator="equal">
      <formula>"Moderado"</formula>
    </cfRule>
    <cfRule type="cellIs" dxfId="9039" priority="4" operator="equal">
      <formula>"Menor"</formula>
    </cfRule>
    <cfRule type="cellIs" dxfId="9038" priority="5" operator="equal">
      <formula>"Leve"</formula>
    </cfRule>
  </conditionalFormatting>
  <conditionalFormatting sqref="K11">
    <cfRule type="cellIs" dxfId="9037" priority="339" operator="equal">
      <formula>"Muy Alta"</formula>
    </cfRule>
    <cfRule type="cellIs" dxfId="9036" priority="340" operator="equal">
      <formula>"Alta"</formula>
    </cfRule>
    <cfRule type="cellIs" dxfId="9035" priority="341" operator="equal">
      <formula>"Media"</formula>
    </cfRule>
    <cfRule type="cellIs" dxfId="9034" priority="342" operator="equal">
      <formula>"Baja"</formula>
    </cfRule>
    <cfRule type="cellIs" dxfId="9033" priority="343" operator="equal">
      <formula>"Muy Baja"</formula>
    </cfRule>
  </conditionalFormatting>
  <conditionalFormatting sqref="K18">
    <cfRule type="cellIs" dxfId="9032" priority="310" operator="equal">
      <formula>"Muy Alta"</formula>
    </cfRule>
    <cfRule type="cellIs" dxfId="9031" priority="311" operator="equal">
      <formula>"Alta"</formula>
    </cfRule>
    <cfRule type="cellIs" dxfId="9030" priority="312" operator="equal">
      <formula>"Media"</formula>
    </cfRule>
    <cfRule type="cellIs" dxfId="9029" priority="313" operator="equal">
      <formula>"Baja"</formula>
    </cfRule>
    <cfRule type="cellIs" dxfId="9028" priority="314" operator="equal">
      <formula>"Muy Baja"</formula>
    </cfRule>
  </conditionalFormatting>
  <conditionalFormatting sqref="K25">
    <cfRule type="cellIs" dxfId="9027" priority="281" operator="equal">
      <formula>"Muy Alta"</formula>
    </cfRule>
    <cfRule type="cellIs" dxfId="9026" priority="282" operator="equal">
      <formula>"Alta"</formula>
    </cfRule>
    <cfRule type="cellIs" dxfId="9025" priority="283" operator="equal">
      <formula>"Media"</formula>
    </cfRule>
    <cfRule type="cellIs" dxfId="9024" priority="284" operator="equal">
      <formula>"Baja"</formula>
    </cfRule>
    <cfRule type="cellIs" dxfId="9023" priority="285" operator="equal">
      <formula>"Muy Baja"</formula>
    </cfRule>
  </conditionalFormatting>
  <conditionalFormatting sqref="K32">
    <cfRule type="cellIs" dxfId="9022" priority="252" operator="equal">
      <formula>"Muy Alta"</formula>
    </cfRule>
    <cfRule type="cellIs" dxfId="9021" priority="253" operator="equal">
      <formula>"Alta"</formula>
    </cfRule>
    <cfRule type="cellIs" dxfId="9020" priority="254" operator="equal">
      <formula>"Media"</formula>
    </cfRule>
    <cfRule type="cellIs" dxfId="9019" priority="255" operator="equal">
      <formula>"Baja"</formula>
    </cfRule>
    <cfRule type="cellIs" dxfId="9018" priority="256" operator="equal">
      <formula>"Muy Baja"</formula>
    </cfRule>
  </conditionalFormatting>
  <conditionalFormatting sqref="K39">
    <cfRule type="cellIs" dxfId="9017" priority="223" operator="equal">
      <formula>"Muy Alta"</formula>
    </cfRule>
    <cfRule type="cellIs" dxfId="9016" priority="224" operator="equal">
      <formula>"Alta"</formula>
    </cfRule>
    <cfRule type="cellIs" dxfId="9015" priority="225" operator="equal">
      <formula>"Media"</formula>
    </cfRule>
    <cfRule type="cellIs" dxfId="9014" priority="226" operator="equal">
      <formula>"Baja"</formula>
    </cfRule>
    <cfRule type="cellIs" dxfId="9013" priority="227" operator="equal">
      <formula>"Muy Baja"</formula>
    </cfRule>
  </conditionalFormatting>
  <conditionalFormatting sqref="K46">
    <cfRule type="cellIs" dxfId="9012" priority="194" operator="equal">
      <formula>"Muy Alta"</formula>
    </cfRule>
    <cfRule type="cellIs" dxfId="9011" priority="195" operator="equal">
      <formula>"Alta"</formula>
    </cfRule>
    <cfRule type="cellIs" dxfId="9010" priority="196" operator="equal">
      <formula>"Media"</formula>
    </cfRule>
    <cfRule type="cellIs" dxfId="9009" priority="197" operator="equal">
      <formula>"Baja"</formula>
    </cfRule>
    <cfRule type="cellIs" dxfId="9008" priority="198" operator="equal">
      <formula>"Muy Baja"</formula>
    </cfRule>
  </conditionalFormatting>
  <conditionalFormatting sqref="K53">
    <cfRule type="cellIs" dxfId="9007" priority="165" operator="equal">
      <formula>"Muy Alta"</formula>
    </cfRule>
    <cfRule type="cellIs" dxfId="9006" priority="166" operator="equal">
      <formula>"Alta"</formula>
    </cfRule>
    <cfRule type="cellIs" dxfId="9005" priority="167" operator="equal">
      <formula>"Media"</formula>
    </cfRule>
    <cfRule type="cellIs" dxfId="9004" priority="168" operator="equal">
      <formula>"Baja"</formula>
    </cfRule>
    <cfRule type="cellIs" dxfId="9003" priority="169" operator="equal">
      <formula>"Muy Baja"</formula>
    </cfRule>
  </conditionalFormatting>
  <conditionalFormatting sqref="K60">
    <cfRule type="cellIs" dxfId="9002" priority="136" operator="equal">
      <formula>"Muy Alta"</formula>
    </cfRule>
    <cfRule type="cellIs" dxfId="9001" priority="137" operator="equal">
      <formula>"Alta"</formula>
    </cfRule>
    <cfRule type="cellIs" dxfId="9000" priority="138" operator="equal">
      <formula>"Media"</formula>
    </cfRule>
    <cfRule type="cellIs" dxfId="8999" priority="139" operator="equal">
      <formula>"Baja"</formula>
    </cfRule>
    <cfRule type="cellIs" dxfId="8998" priority="140" operator="equal">
      <formula>"Muy Baja"</formula>
    </cfRule>
  </conditionalFormatting>
  <conditionalFormatting sqref="K67">
    <cfRule type="cellIs" dxfId="8997" priority="107" operator="equal">
      <formula>"Muy Alta"</formula>
    </cfRule>
    <cfRule type="cellIs" dxfId="8996" priority="108" operator="equal">
      <formula>"Alta"</formula>
    </cfRule>
    <cfRule type="cellIs" dxfId="8995" priority="109" operator="equal">
      <formula>"Media"</formula>
    </cfRule>
    <cfRule type="cellIs" dxfId="8994" priority="110" operator="equal">
      <formula>"Baja"</formula>
    </cfRule>
    <cfRule type="cellIs" dxfId="8993" priority="111" operator="equal">
      <formula>"Muy Baja"</formula>
    </cfRule>
  </conditionalFormatting>
  <conditionalFormatting sqref="K74">
    <cfRule type="cellIs" dxfId="8992" priority="78" operator="equal">
      <formula>"Muy Alta"</formula>
    </cfRule>
    <cfRule type="cellIs" dxfId="8991" priority="79" operator="equal">
      <formula>"Alta"</formula>
    </cfRule>
    <cfRule type="cellIs" dxfId="8990" priority="80" operator="equal">
      <formula>"Media"</formula>
    </cfRule>
    <cfRule type="cellIs" dxfId="8989" priority="81" operator="equal">
      <formula>"Baja"</formula>
    </cfRule>
    <cfRule type="cellIs" dxfId="8988" priority="82" operator="equal">
      <formula>"Muy Baja"</formula>
    </cfRule>
  </conditionalFormatting>
  <conditionalFormatting sqref="K81">
    <cfRule type="cellIs" dxfId="8987" priority="49" operator="equal">
      <formula>"Muy Alta"</formula>
    </cfRule>
    <cfRule type="cellIs" dxfId="8986" priority="50" operator="equal">
      <formula>"Alta"</formula>
    </cfRule>
    <cfRule type="cellIs" dxfId="8985" priority="51" operator="equal">
      <formula>"Media"</formula>
    </cfRule>
    <cfRule type="cellIs" dxfId="8984" priority="52" operator="equal">
      <formula>"Baja"</formula>
    </cfRule>
    <cfRule type="cellIs" dxfId="8983" priority="53" operator="equal">
      <formula>"Muy Baja"</formula>
    </cfRule>
  </conditionalFormatting>
  <conditionalFormatting sqref="K88">
    <cfRule type="cellIs" dxfId="8982" priority="29" operator="equal">
      <formula>"Muy Alta"</formula>
    </cfRule>
    <cfRule type="cellIs" dxfId="8981" priority="30" operator="equal">
      <formula>"Alta"</formula>
    </cfRule>
    <cfRule type="cellIs" dxfId="8980" priority="31" operator="equal">
      <formula>"Media"</formula>
    </cfRule>
    <cfRule type="cellIs" dxfId="8979" priority="32" operator="equal">
      <formula>"Baja"</formula>
    </cfRule>
    <cfRule type="cellIs" dxfId="8978" priority="33" operator="equal">
      <formula>"Muy Baja"</formula>
    </cfRule>
  </conditionalFormatting>
  <conditionalFormatting sqref="N11">
    <cfRule type="containsText" dxfId="8977" priority="320" operator="containsText" text="❌">
      <formula>NOT(ISERROR(SEARCH("❌",N11)))</formula>
    </cfRule>
  </conditionalFormatting>
  <conditionalFormatting sqref="N18">
    <cfRule type="containsText" dxfId="8976" priority="291" operator="containsText" text="❌">
      <formula>NOT(ISERROR(SEARCH("❌",N18)))</formula>
    </cfRule>
  </conditionalFormatting>
  <conditionalFormatting sqref="N25">
    <cfRule type="containsText" dxfId="8975" priority="262" operator="containsText" text="❌">
      <formula>NOT(ISERROR(SEARCH("❌",N25)))</formula>
    </cfRule>
  </conditionalFormatting>
  <conditionalFormatting sqref="N32">
    <cfRule type="containsText" dxfId="8974" priority="233" operator="containsText" text="❌">
      <formula>NOT(ISERROR(SEARCH("❌",N32)))</formula>
    </cfRule>
  </conditionalFormatting>
  <conditionalFormatting sqref="N39">
    <cfRule type="containsText" dxfId="8973" priority="204" operator="containsText" text="❌">
      <formula>NOT(ISERROR(SEARCH("❌",N39)))</formula>
    </cfRule>
  </conditionalFormatting>
  <conditionalFormatting sqref="N46">
    <cfRule type="containsText" dxfId="8972" priority="175" operator="containsText" text="❌">
      <formula>NOT(ISERROR(SEARCH("❌",N46)))</formula>
    </cfRule>
  </conditionalFormatting>
  <conditionalFormatting sqref="N53">
    <cfRule type="containsText" dxfId="8971" priority="146" operator="containsText" text="❌">
      <formula>NOT(ISERROR(SEARCH("❌",N53)))</formula>
    </cfRule>
  </conditionalFormatting>
  <conditionalFormatting sqref="N60">
    <cfRule type="containsText" dxfId="8970" priority="117" operator="containsText" text="❌">
      <formula>NOT(ISERROR(SEARCH("❌",N60)))</formula>
    </cfRule>
  </conditionalFormatting>
  <conditionalFormatting sqref="N67">
    <cfRule type="containsText" dxfId="8969" priority="88" operator="containsText" text="❌">
      <formula>NOT(ISERROR(SEARCH("❌",N67)))</formula>
    </cfRule>
  </conditionalFormatting>
  <conditionalFormatting sqref="N74">
    <cfRule type="containsText" dxfId="8968" priority="59" operator="containsText" text="❌">
      <formula>NOT(ISERROR(SEARCH("❌",N74)))</formula>
    </cfRule>
  </conditionalFormatting>
  <conditionalFormatting sqref="N81">
    <cfRule type="containsText" dxfId="8967" priority="39" operator="containsText" text="❌">
      <formula>NOT(ISERROR(SEARCH("❌",N81)))</formula>
    </cfRule>
  </conditionalFormatting>
  <conditionalFormatting sqref="N88">
    <cfRule type="containsText" dxfId="8966" priority="19" operator="containsText" text="❌">
      <formula>NOT(ISERROR(SEARCH("❌",N88)))</formula>
    </cfRule>
  </conditionalFormatting>
  <conditionalFormatting sqref="O11">
    <cfRule type="cellIs" dxfId="8965" priority="344" operator="equal">
      <formula>"Catastrófico"</formula>
    </cfRule>
    <cfRule type="cellIs" dxfId="8964" priority="345" operator="equal">
      <formula>"Mayor"</formula>
    </cfRule>
    <cfRule type="cellIs" dxfId="8963" priority="346" operator="equal">
      <formula>"Moderado"</formula>
    </cfRule>
    <cfRule type="cellIs" dxfId="8962" priority="347" operator="equal">
      <formula>"Menor"</formula>
    </cfRule>
    <cfRule type="cellIs" dxfId="8961" priority="348" operator="equal">
      <formula>"Leve"</formula>
    </cfRule>
  </conditionalFormatting>
  <conditionalFormatting sqref="O18">
    <cfRule type="cellIs" dxfId="8960" priority="315" operator="equal">
      <formula>"Catastrófico"</formula>
    </cfRule>
    <cfRule type="cellIs" dxfId="8959" priority="316" operator="equal">
      <formula>"Mayor"</formula>
    </cfRule>
    <cfRule type="cellIs" dxfId="8958" priority="317" operator="equal">
      <formula>"Moderado"</formula>
    </cfRule>
    <cfRule type="cellIs" dxfId="8957" priority="318" operator="equal">
      <formula>"Menor"</formula>
    </cfRule>
    <cfRule type="cellIs" dxfId="8956" priority="319" operator="equal">
      <formula>"Leve"</formula>
    </cfRule>
  </conditionalFormatting>
  <conditionalFormatting sqref="O25">
    <cfRule type="cellIs" dxfId="8955" priority="286" operator="equal">
      <formula>"Catastrófico"</formula>
    </cfRule>
    <cfRule type="cellIs" dxfId="8954" priority="287" operator="equal">
      <formula>"Mayor"</formula>
    </cfRule>
    <cfRule type="cellIs" dxfId="8953" priority="288" operator="equal">
      <formula>"Moderado"</formula>
    </cfRule>
    <cfRule type="cellIs" dxfId="8952" priority="289" operator="equal">
      <formula>"Menor"</formula>
    </cfRule>
    <cfRule type="cellIs" dxfId="8951" priority="290" operator="equal">
      <formula>"Leve"</formula>
    </cfRule>
  </conditionalFormatting>
  <conditionalFormatting sqref="O32">
    <cfRule type="cellIs" dxfId="8950" priority="257" operator="equal">
      <formula>"Catastrófico"</formula>
    </cfRule>
    <cfRule type="cellIs" dxfId="8949" priority="258" operator="equal">
      <formula>"Mayor"</formula>
    </cfRule>
    <cfRule type="cellIs" dxfId="8948" priority="259" operator="equal">
      <formula>"Moderado"</formula>
    </cfRule>
    <cfRule type="cellIs" dxfId="8947" priority="260" operator="equal">
      <formula>"Menor"</formula>
    </cfRule>
    <cfRule type="cellIs" dxfId="8946" priority="261" operator="equal">
      <formula>"Leve"</formula>
    </cfRule>
  </conditionalFormatting>
  <conditionalFormatting sqref="O39">
    <cfRule type="cellIs" dxfId="8945" priority="228" operator="equal">
      <formula>"Catastrófico"</formula>
    </cfRule>
    <cfRule type="cellIs" dxfId="8944" priority="229" operator="equal">
      <formula>"Mayor"</formula>
    </cfRule>
    <cfRule type="cellIs" dxfId="8943" priority="230" operator="equal">
      <formula>"Moderado"</formula>
    </cfRule>
    <cfRule type="cellIs" dxfId="8942" priority="231" operator="equal">
      <formula>"Menor"</formula>
    </cfRule>
    <cfRule type="cellIs" dxfId="8941" priority="232" operator="equal">
      <formula>"Leve"</formula>
    </cfRule>
  </conditionalFormatting>
  <conditionalFormatting sqref="O46">
    <cfRule type="cellIs" dxfId="8940" priority="199" operator="equal">
      <formula>"Catastrófico"</formula>
    </cfRule>
    <cfRule type="cellIs" dxfId="8939" priority="200" operator="equal">
      <formula>"Mayor"</formula>
    </cfRule>
    <cfRule type="cellIs" dxfId="8938" priority="201" operator="equal">
      <formula>"Moderado"</formula>
    </cfRule>
    <cfRule type="cellIs" dxfId="8937" priority="202" operator="equal">
      <formula>"Menor"</formula>
    </cfRule>
    <cfRule type="cellIs" dxfId="8936" priority="203" operator="equal">
      <formula>"Leve"</formula>
    </cfRule>
  </conditionalFormatting>
  <conditionalFormatting sqref="O53">
    <cfRule type="cellIs" dxfId="8935" priority="170" operator="equal">
      <formula>"Catastrófico"</formula>
    </cfRule>
    <cfRule type="cellIs" dxfId="8934" priority="171" operator="equal">
      <formula>"Mayor"</formula>
    </cfRule>
    <cfRule type="cellIs" dxfId="8933" priority="172" operator="equal">
      <formula>"Moderado"</formula>
    </cfRule>
    <cfRule type="cellIs" dxfId="8932" priority="173" operator="equal">
      <formula>"Menor"</formula>
    </cfRule>
    <cfRule type="cellIs" dxfId="8931" priority="174" operator="equal">
      <formula>"Leve"</formula>
    </cfRule>
  </conditionalFormatting>
  <conditionalFormatting sqref="O60">
    <cfRule type="cellIs" dxfId="8930" priority="141" operator="equal">
      <formula>"Catastrófico"</formula>
    </cfRule>
    <cfRule type="cellIs" dxfId="8929" priority="142" operator="equal">
      <formula>"Mayor"</formula>
    </cfRule>
    <cfRule type="cellIs" dxfId="8928" priority="143" operator="equal">
      <formula>"Moderado"</formula>
    </cfRule>
    <cfRule type="cellIs" dxfId="8927" priority="144" operator="equal">
      <formula>"Menor"</formula>
    </cfRule>
    <cfRule type="cellIs" dxfId="8926" priority="145" operator="equal">
      <formula>"Leve"</formula>
    </cfRule>
  </conditionalFormatting>
  <conditionalFormatting sqref="O67">
    <cfRule type="cellIs" dxfId="8925" priority="112" operator="equal">
      <formula>"Catastrófico"</formula>
    </cfRule>
    <cfRule type="cellIs" dxfId="8924" priority="113" operator="equal">
      <formula>"Mayor"</formula>
    </cfRule>
    <cfRule type="cellIs" dxfId="8923" priority="114" operator="equal">
      <formula>"Moderado"</formula>
    </cfRule>
    <cfRule type="cellIs" dxfId="8922" priority="115" operator="equal">
      <formula>"Menor"</formula>
    </cfRule>
    <cfRule type="cellIs" dxfId="8921" priority="116" operator="equal">
      <formula>"Leve"</formula>
    </cfRule>
  </conditionalFormatting>
  <conditionalFormatting sqref="O74">
    <cfRule type="cellIs" dxfId="8920" priority="83" operator="equal">
      <formula>"Catastrófico"</formula>
    </cfRule>
    <cfRule type="cellIs" dxfId="8919" priority="84" operator="equal">
      <formula>"Mayor"</formula>
    </cfRule>
    <cfRule type="cellIs" dxfId="8918" priority="85" operator="equal">
      <formula>"Moderado"</formula>
    </cfRule>
    <cfRule type="cellIs" dxfId="8917" priority="86" operator="equal">
      <formula>"Menor"</formula>
    </cfRule>
    <cfRule type="cellIs" dxfId="8916" priority="87" operator="equal">
      <formula>"Leve"</formula>
    </cfRule>
  </conditionalFormatting>
  <conditionalFormatting sqref="O81">
    <cfRule type="cellIs" dxfId="8915" priority="54" operator="equal">
      <formula>"Catastrófico"</formula>
    </cfRule>
    <cfRule type="cellIs" dxfId="8914" priority="55" operator="equal">
      <formula>"Mayor"</formula>
    </cfRule>
    <cfRule type="cellIs" dxfId="8913" priority="56" operator="equal">
      <formula>"Moderado"</formula>
    </cfRule>
    <cfRule type="cellIs" dxfId="8912" priority="57" operator="equal">
      <formula>"Menor"</formula>
    </cfRule>
    <cfRule type="cellIs" dxfId="8911" priority="58" operator="equal">
      <formula>"Leve"</formula>
    </cfRule>
  </conditionalFormatting>
  <conditionalFormatting sqref="O88">
    <cfRule type="cellIs" dxfId="8910" priority="34" operator="equal">
      <formula>"Catastrófico"</formula>
    </cfRule>
    <cfRule type="cellIs" dxfId="8909" priority="35" operator="equal">
      <formula>"Mayor"</formula>
    </cfRule>
    <cfRule type="cellIs" dxfId="8908" priority="36" operator="equal">
      <formula>"Moderado"</formula>
    </cfRule>
    <cfRule type="cellIs" dxfId="8907" priority="37" operator="equal">
      <formula>"Menor"</formula>
    </cfRule>
    <cfRule type="cellIs" dxfId="8906" priority="38" operator="equal">
      <formula>"Leve"</formula>
    </cfRule>
  </conditionalFormatting>
  <conditionalFormatting sqref="Q11">
    <cfRule type="cellIs" dxfId="8905" priority="335" operator="equal">
      <formula>"Extremo"</formula>
    </cfRule>
    <cfRule type="cellIs" dxfId="8904" priority="336" operator="equal">
      <formula>"Alto"</formula>
    </cfRule>
    <cfRule type="cellIs" dxfId="8903" priority="337" operator="equal">
      <formula>"Moderado"</formula>
    </cfRule>
    <cfRule type="cellIs" dxfId="8902" priority="338" operator="equal">
      <formula>"Bajo"</formula>
    </cfRule>
  </conditionalFormatting>
  <conditionalFormatting sqref="Q18">
    <cfRule type="cellIs" dxfId="8901" priority="306" operator="equal">
      <formula>"Extremo"</formula>
    </cfRule>
    <cfRule type="cellIs" dxfId="8900" priority="307" operator="equal">
      <formula>"Alto"</formula>
    </cfRule>
    <cfRule type="cellIs" dxfId="8899" priority="308" operator="equal">
      <formula>"Moderado"</formula>
    </cfRule>
    <cfRule type="cellIs" dxfId="8898" priority="309" operator="equal">
      <formula>"Bajo"</formula>
    </cfRule>
  </conditionalFormatting>
  <conditionalFormatting sqref="Q25">
    <cfRule type="cellIs" dxfId="8897" priority="277" operator="equal">
      <formula>"Extremo"</formula>
    </cfRule>
    <cfRule type="cellIs" dxfId="8896" priority="278" operator="equal">
      <formula>"Alto"</formula>
    </cfRule>
    <cfRule type="cellIs" dxfId="8895" priority="279" operator="equal">
      <formula>"Moderado"</formula>
    </cfRule>
    <cfRule type="cellIs" dxfId="8894" priority="280" operator="equal">
      <formula>"Bajo"</formula>
    </cfRule>
  </conditionalFormatting>
  <conditionalFormatting sqref="Q32">
    <cfRule type="cellIs" dxfId="8893" priority="248" operator="equal">
      <formula>"Extremo"</formula>
    </cfRule>
    <cfRule type="cellIs" dxfId="8892" priority="249" operator="equal">
      <formula>"Alto"</formula>
    </cfRule>
    <cfRule type="cellIs" dxfId="8891" priority="250" operator="equal">
      <formula>"Moderado"</formula>
    </cfRule>
    <cfRule type="cellIs" dxfId="8890" priority="251" operator="equal">
      <formula>"Bajo"</formula>
    </cfRule>
  </conditionalFormatting>
  <conditionalFormatting sqref="Q39">
    <cfRule type="cellIs" dxfId="8889" priority="219" operator="equal">
      <formula>"Extremo"</formula>
    </cfRule>
    <cfRule type="cellIs" dxfId="8888" priority="220" operator="equal">
      <formula>"Alto"</formula>
    </cfRule>
    <cfRule type="cellIs" dxfId="8887" priority="221" operator="equal">
      <formula>"Moderado"</formula>
    </cfRule>
    <cfRule type="cellIs" dxfId="8886" priority="222" operator="equal">
      <formula>"Bajo"</formula>
    </cfRule>
  </conditionalFormatting>
  <conditionalFormatting sqref="Q46">
    <cfRule type="cellIs" dxfId="8885" priority="190" operator="equal">
      <formula>"Extremo"</formula>
    </cfRule>
    <cfRule type="cellIs" dxfId="8884" priority="191" operator="equal">
      <formula>"Alto"</formula>
    </cfRule>
    <cfRule type="cellIs" dxfId="8883" priority="192" operator="equal">
      <formula>"Moderado"</formula>
    </cfRule>
    <cfRule type="cellIs" dxfId="8882" priority="193" operator="equal">
      <formula>"Bajo"</formula>
    </cfRule>
  </conditionalFormatting>
  <conditionalFormatting sqref="Q53">
    <cfRule type="cellIs" dxfId="8881" priority="161" operator="equal">
      <formula>"Extremo"</formula>
    </cfRule>
    <cfRule type="cellIs" dxfId="8880" priority="162" operator="equal">
      <formula>"Alto"</formula>
    </cfRule>
    <cfRule type="cellIs" dxfId="8879" priority="163" operator="equal">
      <formula>"Moderado"</formula>
    </cfRule>
    <cfRule type="cellIs" dxfId="8878" priority="164" operator="equal">
      <formula>"Bajo"</formula>
    </cfRule>
  </conditionalFormatting>
  <conditionalFormatting sqref="Q60">
    <cfRule type="cellIs" dxfId="8877" priority="132" operator="equal">
      <formula>"Extremo"</formula>
    </cfRule>
    <cfRule type="cellIs" dxfId="8876" priority="133" operator="equal">
      <formula>"Alto"</formula>
    </cfRule>
    <cfRule type="cellIs" dxfId="8875" priority="134" operator="equal">
      <formula>"Moderado"</formula>
    </cfRule>
    <cfRule type="cellIs" dxfId="8874" priority="135" operator="equal">
      <formula>"Bajo"</formula>
    </cfRule>
  </conditionalFormatting>
  <conditionalFormatting sqref="Q67">
    <cfRule type="cellIs" dxfId="8873" priority="103" operator="equal">
      <formula>"Extremo"</formula>
    </cfRule>
    <cfRule type="cellIs" dxfId="8872" priority="104" operator="equal">
      <formula>"Alto"</formula>
    </cfRule>
    <cfRule type="cellIs" dxfId="8871" priority="105" operator="equal">
      <formula>"Moderado"</formula>
    </cfRule>
    <cfRule type="cellIs" dxfId="8870" priority="106" operator="equal">
      <formula>"Bajo"</formula>
    </cfRule>
  </conditionalFormatting>
  <conditionalFormatting sqref="Q74">
    <cfRule type="cellIs" dxfId="8869" priority="74" operator="equal">
      <formula>"Extremo"</formula>
    </cfRule>
    <cfRule type="cellIs" dxfId="8868" priority="75" operator="equal">
      <formula>"Alto"</formula>
    </cfRule>
    <cfRule type="cellIs" dxfId="8867" priority="76" operator="equal">
      <formula>"Moderado"</formula>
    </cfRule>
    <cfRule type="cellIs" dxfId="8866" priority="77" operator="equal">
      <formula>"Bajo"</formula>
    </cfRule>
  </conditionalFormatting>
  <conditionalFormatting sqref="Q81">
    <cfRule type="cellIs" dxfId="8865" priority="45" operator="equal">
      <formula>"Extremo"</formula>
    </cfRule>
    <cfRule type="cellIs" dxfId="8864" priority="46" operator="equal">
      <formula>"Alto"</formula>
    </cfRule>
    <cfRule type="cellIs" dxfId="8863" priority="47" operator="equal">
      <formula>"Moderado"</formula>
    </cfRule>
    <cfRule type="cellIs" dxfId="8862" priority="48" operator="equal">
      <formula>"Bajo"</formula>
    </cfRule>
  </conditionalFormatting>
  <conditionalFormatting sqref="Q88">
    <cfRule type="cellIs" dxfId="8861" priority="25" operator="equal">
      <formula>"Extremo"</formula>
    </cfRule>
    <cfRule type="cellIs" dxfId="8860" priority="26" operator="equal">
      <formula>"Alto"</formula>
    </cfRule>
    <cfRule type="cellIs" dxfId="8859" priority="27" operator="equal">
      <formula>"Moderado"</formula>
    </cfRule>
    <cfRule type="cellIs" dxfId="8858" priority="28" operator="equal">
      <formula>"Bajo"</formula>
    </cfRule>
  </conditionalFormatting>
  <conditionalFormatting sqref="AE11">
    <cfRule type="cellIs" dxfId="8857" priority="330" operator="equal">
      <formula>"Muy Alta"</formula>
    </cfRule>
    <cfRule type="cellIs" dxfId="8856" priority="331" operator="equal">
      <formula>"Alta"</formula>
    </cfRule>
    <cfRule type="cellIs" dxfId="8855" priority="332" operator="equal">
      <formula>"Media"</formula>
    </cfRule>
    <cfRule type="cellIs" dxfId="8854" priority="333" operator="equal">
      <formula>"Baja"</formula>
    </cfRule>
    <cfRule type="cellIs" dxfId="8853" priority="334" operator="equal">
      <formula>"Muy Baja"</formula>
    </cfRule>
  </conditionalFormatting>
  <conditionalFormatting sqref="AE18">
    <cfRule type="cellIs" dxfId="8852" priority="301" operator="equal">
      <formula>"Muy Alta"</formula>
    </cfRule>
    <cfRule type="cellIs" dxfId="8851" priority="302" operator="equal">
      <formula>"Alta"</formula>
    </cfRule>
    <cfRule type="cellIs" dxfId="8850" priority="303" operator="equal">
      <formula>"Media"</formula>
    </cfRule>
    <cfRule type="cellIs" dxfId="8849" priority="304" operator="equal">
      <formula>"Baja"</formula>
    </cfRule>
    <cfRule type="cellIs" dxfId="8848" priority="305" operator="equal">
      <formula>"Muy Baja"</formula>
    </cfRule>
  </conditionalFormatting>
  <conditionalFormatting sqref="AE25">
    <cfRule type="cellIs" dxfId="8847" priority="272" operator="equal">
      <formula>"Muy Alta"</formula>
    </cfRule>
    <cfRule type="cellIs" dxfId="8846" priority="273" operator="equal">
      <formula>"Alta"</formula>
    </cfRule>
    <cfRule type="cellIs" dxfId="8845" priority="274" operator="equal">
      <formula>"Media"</formula>
    </cfRule>
    <cfRule type="cellIs" dxfId="8844" priority="275" operator="equal">
      <formula>"Baja"</formula>
    </cfRule>
    <cfRule type="cellIs" dxfId="8843" priority="276" operator="equal">
      <formula>"Muy Baja"</formula>
    </cfRule>
  </conditionalFormatting>
  <conditionalFormatting sqref="AE32">
    <cfRule type="cellIs" dxfId="8842" priority="243" operator="equal">
      <formula>"Muy Alta"</formula>
    </cfRule>
    <cfRule type="cellIs" dxfId="8841" priority="244" operator="equal">
      <formula>"Alta"</formula>
    </cfRule>
    <cfRule type="cellIs" dxfId="8840" priority="245" operator="equal">
      <formula>"Media"</formula>
    </cfRule>
    <cfRule type="cellIs" dxfId="8839" priority="246" operator="equal">
      <formula>"Baja"</formula>
    </cfRule>
    <cfRule type="cellIs" dxfId="8838" priority="247" operator="equal">
      <formula>"Muy Baja"</formula>
    </cfRule>
  </conditionalFormatting>
  <conditionalFormatting sqref="AE39">
    <cfRule type="cellIs" dxfId="8837" priority="214" operator="equal">
      <formula>"Muy Alta"</formula>
    </cfRule>
    <cfRule type="cellIs" dxfId="8836" priority="215" operator="equal">
      <formula>"Alta"</formula>
    </cfRule>
    <cfRule type="cellIs" dxfId="8835" priority="216" operator="equal">
      <formula>"Media"</formula>
    </cfRule>
    <cfRule type="cellIs" dxfId="8834" priority="217" operator="equal">
      <formula>"Baja"</formula>
    </cfRule>
    <cfRule type="cellIs" dxfId="8833" priority="218" operator="equal">
      <formula>"Muy Baja"</formula>
    </cfRule>
  </conditionalFormatting>
  <conditionalFormatting sqref="AE46">
    <cfRule type="cellIs" dxfId="8832" priority="185" operator="equal">
      <formula>"Muy Alta"</formula>
    </cfRule>
    <cfRule type="cellIs" dxfId="8831" priority="186" operator="equal">
      <formula>"Alta"</formula>
    </cfRule>
    <cfRule type="cellIs" dxfId="8830" priority="187" operator="equal">
      <formula>"Media"</formula>
    </cfRule>
    <cfRule type="cellIs" dxfId="8829" priority="188" operator="equal">
      <formula>"Baja"</formula>
    </cfRule>
    <cfRule type="cellIs" dxfId="8828" priority="189" operator="equal">
      <formula>"Muy Baja"</formula>
    </cfRule>
  </conditionalFormatting>
  <conditionalFormatting sqref="AE53">
    <cfRule type="cellIs" dxfId="8827" priority="156" operator="equal">
      <formula>"Muy Alta"</formula>
    </cfRule>
    <cfRule type="cellIs" dxfId="8826" priority="157" operator="equal">
      <formula>"Alta"</formula>
    </cfRule>
    <cfRule type="cellIs" dxfId="8825" priority="158" operator="equal">
      <formula>"Media"</formula>
    </cfRule>
    <cfRule type="cellIs" dxfId="8824" priority="159" operator="equal">
      <formula>"Baja"</formula>
    </cfRule>
    <cfRule type="cellIs" dxfId="8823" priority="160" operator="equal">
      <formula>"Muy Baja"</formula>
    </cfRule>
  </conditionalFormatting>
  <conditionalFormatting sqref="AE60">
    <cfRule type="cellIs" dxfId="8822" priority="127" operator="equal">
      <formula>"Muy Alta"</formula>
    </cfRule>
    <cfRule type="cellIs" dxfId="8821" priority="128" operator="equal">
      <formula>"Alta"</formula>
    </cfRule>
    <cfRule type="cellIs" dxfId="8820" priority="129" operator="equal">
      <formula>"Media"</formula>
    </cfRule>
    <cfRule type="cellIs" dxfId="8819" priority="130" operator="equal">
      <formula>"Baja"</formula>
    </cfRule>
    <cfRule type="cellIs" dxfId="8818" priority="131" operator="equal">
      <formula>"Muy Baja"</formula>
    </cfRule>
  </conditionalFormatting>
  <conditionalFormatting sqref="AE67">
    <cfRule type="cellIs" dxfId="8817" priority="98" operator="equal">
      <formula>"Muy Alta"</formula>
    </cfRule>
    <cfRule type="cellIs" dxfId="8816" priority="99" operator="equal">
      <formula>"Alta"</formula>
    </cfRule>
    <cfRule type="cellIs" dxfId="8815" priority="100" operator="equal">
      <formula>"Media"</formula>
    </cfRule>
    <cfRule type="cellIs" dxfId="8814" priority="101" operator="equal">
      <formula>"Baja"</formula>
    </cfRule>
    <cfRule type="cellIs" dxfId="8813" priority="102" operator="equal">
      <formula>"Muy Baja"</formula>
    </cfRule>
  </conditionalFormatting>
  <conditionalFormatting sqref="AE74">
    <cfRule type="cellIs" dxfId="8812" priority="69" operator="equal">
      <formula>"Muy Alta"</formula>
    </cfRule>
    <cfRule type="cellIs" dxfId="8811" priority="70" operator="equal">
      <formula>"Alta"</formula>
    </cfRule>
    <cfRule type="cellIs" dxfId="8810" priority="71" operator="equal">
      <formula>"Media"</formula>
    </cfRule>
    <cfRule type="cellIs" dxfId="8809" priority="72" operator="equal">
      <formula>"Baja"</formula>
    </cfRule>
    <cfRule type="cellIs" dxfId="8808" priority="73" operator="equal">
      <formula>"Muy Baja"</formula>
    </cfRule>
  </conditionalFormatting>
  <conditionalFormatting sqref="AE81">
    <cfRule type="cellIs" dxfId="8807" priority="40" operator="equal">
      <formula>"Muy Alta"</formula>
    </cfRule>
    <cfRule type="cellIs" dxfId="8806" priority="41" operator="equal">
      <formula>"Alta"</formula>
    </cfRule>
    <cfRule type="cellIs" dxfId="8805" priority="42" operator="equal">
      <formula>"Media"</formula>
    </cfRule>
    <cfRule type="cellIs" dxfId="8804" priority="43" operator="equal">
      <formula>"Baja"</formula>
    </cfRule>
    <cfRule type="cellIs" dxfId="8803" priority="44" operator="equal">
      <formula>"Muy Baja"</formula>
    </cfRule>
  </conditionalFormatting>
  <conditionalFormatting sqref="AE88">
    <cfRule type="cellIs" dxfId="8802" priority="20" operator="equal">
      <formula>"Muy Alta"</formula>
    </cfRule>
    <cfRule type="cellIs" dxfId="8801" priority="21" operator="equal">
      <formula>"Alta"</formula>
    </cfRule>
    <cfRule type="cellIs" dxfId="8800" priority="22" operator="equal">
      <formula>"Media"</formula>
    </cfRule>
    <cfRule type="cellIs" dxfId="8799" priority="23" operator="equal">
      <formula>"Baja"</formula>
    </cfRule>
    <cfRule type="cellIs" dxfId="8798" priority="24" operator="equal">
      <formula>"Muy Baja"</formula>
    </cfRule>
  </conditionalFormatting>
  <conditionalFormatting sqref="AG11">
    <cfRule type="cellIs" dxfId="8797" priority="325" operator="equal">
      <formula>"Catastrófico"</formula>
    </cfRule>
    <cfRule type="cellIs" dxfId="8796" priority="326" operator="equal">
      <formula>"Mayor"</formula>
    </cfRule>
    <cfRule type="cellIs" dxfId="8795" priority="327" operator="equal">
      <formula>"Moderado"</formula>
    </cfRule>
    <cfRule type="cellIs" dxfId="8794" priority="328" operator="equal">
      <formula>"Menor"</formula>
    </cfRule>
    <cfRule type="cellIs" dxfId="8793" priority="329" operator="equal">
      <formula>"Leve"</formula>
    </cfRule>
  </conditionalFormatting>
  <conditionalFormatting sqref="AG18">
    <cfRule type="cellIs" dxfId="8792" priority="296" operator="equal">
      <formula>"Catastrófico"</formula>
    </cfRule>
    <cfRule type="cellIs" dxfId="8791" priority="297" operator="equal">
      <formula>"Mayor"</formula>
    </cfRule>
    <cfRule type="cellIs" dxfId="8790" priority="298" operator="equal">
      <formula>"Moderado"</formula>
    </cfRule>
    <cfRule type="cellIs" dxfId="8789" priority="299" operator="equal">
      <formula>"Menor"</formula>
    </cfRule>
    <cfRule type="cellIs" dxfId="8788" priority="300" operator="equal">
      <formula>"Leve"</formula>
    </cfRule>
  </conditionalFormatting>
  <conditionalFormatting sqref="AG25">
    <cfRule type="cellIs" dxfId="8787" priority="267" operator="equal">
      <formula>"Catastrófico"</formula>
    </cfRule>
    <cfRule type="cellIs" dxfId="8786" priority="268" operator="equal">
      <formula>"Mayor"</formula>
    </cfRule>
    <cfRule type="cellIs" dxfId="8785" priority="269" operator="equal">
      <formula>"Moderado"</formula>
    </cfRule>
    <cfRule type="cellIs" dxfId="8784" priority="270" operator="equal">
      <formula>"Menor"</formula>
    </cfRule>
    <cfRule type="cellIs" dxfId="8783" priority="271" operator="equal">
      <formula>"Leve"</formula>
    </cfRule>
  </conditionalFormatting>
  <conditionalFormatting sqref="AG32">
    <cfRule type="cellIs" dxfId="8782" priority="238" operator="equal">
      <formula>"Catastrófico"</formula>
    </cfRule>
    <cfRule type="cellIs" dxfId="8781" priority="239" operator="equal">
      <formula>"Mayor"</formula>
    </cfRule>
    <cfRule type="cellIs" dxfId="8780" priority="240" operator="equal">
      <formula>"Moderado"</formula>
    </cfRule>
    <cfRule type="cellIs" dxfId="8779" priority="241" operator="equal">
      <formula>"Menor"</formula>
    </cfRule>
    <cfRule type="cellIs" dxfId="8778" priority="242" operator="equal">
      <formula>"Leve"</formula>
    </cfRule>
  </conditionalFormatting>
  <conditionalFormatting sqref="AG39">
    <cfRule type="cellIs" dxfId="8777" priority="209" operator="equal">
      <formula>"Catastrófico"</formula>
    </cfRule>
    <cfRule type="cellIs" dxfId="8776" priority="210" operator="equal">
      <formula>"Mayor"</formula>
    </cfRule>
    <cfRule type="cellIs" dxfId="8775" priority="211" operator="equal">
      <formula>"Moderado"</formula>
    </cfRule>
    <cfRule type="cellIs" dxfId="8774" priority="212" operator="equal">
      <formula>"Menor"</formula>
    </cfRule>
    <cfRule type="cellIs" dxfId="8773" priority="213" operator="equal">
      <formula>"Leve"</formula>
    </cfRule>
  </conditionalFormatting>
  <conditionalFormatting sqref="AG46">
    <cfRule type="cellIs" dxfId="8772" priority="180" operator="equal">
      <formula>"Catastrófico"</formula>
    </cfRule>
    <cfRule type="cellIs" dxfId="8771" priority="181" operator="equal">
      <formula>"Mayor"</formula>
    </cfRule>
    <cfRule type="cellIs" dxfId="8770" priority="182" operator="equal">
      <formula>"Moderado"</formula>
    </cfRule>
    <cfRule type="cellIs" dxfId="8769" priority="183" operator="equal">
      <formula>"Menor"</formula>
    </cfRule>
    <cfRule type="cellIs" dxfId="8768" priority="184" operator="equal">
      <formula>"Leve"</formula>
    </cfRule>
  </conditionalFormatting>
  <conditionalFormatting sqref="AG53">
    <cfRule type="cellIs" dxfId="8767" priority="151" operator="equal">
      <formula>"Catastrófico"</formula>
    </cfRule>
    <cfRule type="cellIs" dxfId="8766" priority="152" operator="equal">
      <formula>"Mayor"</formula>
    </cfRule>
    <cfRule type="cellIs" dxfId="8765" priority="153" operator="equal">
      <formula>"Moderado"</formula>
    </cfRule>
    <cfRule type="cellIs" dxfId="8764" priority="154" operator="equal">
      <formula>"Menor"</formula>
    </cfRule>
    <cfRule type="cellIs" dxfId="8763" priority="155" operator="equal">
      <formula>"Leve"</formula>
    </cfRule>
  </conditionalFormatting>
  <conditionalFormatting sqref="AG60">
    <cfRule type="cellIs" dxfId="8762" priority="122" operator="equal">
      <formula>"Catastrófico"</formula>
    </cfRule>
    <cfRule type="cellIs" dxfId="8761" priority="123" operator="equal">
      <formula>"Mayor"</formula>
    </cfRule>
    <cfRule type="cellIs" dxfId="8760" priority="124" operator="equal">
      <formula>"Moderado"</formula>
    </cfRule>
    <cfRule type="cellIs" dxfId="8759" priority="125" operator="equal">
      <formula>"Menor"</formula>
    </cfRule>
    <cfRule type="cellIs" dxfId="8758" priority="126" operator="equal">
      <formula>"Leve"</formula>
    </cfRule>
  </conditionalFormatting>
  <conditionalFormatting sqref="AG67">
    <cfRule type="cellIs" dxfId="8757" priority="93" operator="equal">
      <formula>"Catastrófico"</formula>
    </cfRule>
    <cfRule type="cellIs" dxfId="8756" priority="94" operator="equal">
      <formula>"Mayor"</formula>
    </cfRule>
    <cfRule type="cellIs" dxfId="8755" priority="95" operator="equal">
      <formula>"Moderado"</formula>
    </cfRule>
    <cfRule type="cellIs" dxfId="8754" priority="96" operator="equal">
      <formula>"Menor"</formula>
    </cfRule>
    <cfRule type="cellIs" dxfId="8753" priority="97" operator="equal">
      <formula>"Leve"</formula>
    </cfRule>
  </conditionalFormatting>
  <conditionalFormatting sqref="AG74">
    <cfRule type="cellIs" dxfId="8752" priority="64" operator="equal">
      <formula>"Catastrófico"</formula>
    </cfRule>
    <cfRule type="cellIs" dxfId="8751" priority="65" operator="equal">
      <formula>"Mayor"</formula>
    </cfRule>
    <cfRule type="cellIs" dxfId="8750" priority="66" operator="equal">
      <formula>"Moderado"</formula>
    </cfRule>
    <cfRule type="cellIs" dxfId="8749" priority="67" operator="equal">
      <formula>"Menor"</formula>
    </cfRule>
    <cfRule type="cellIs" dxfId="8748" priority="68" operator="equal">
      <formula>"Leve"</formula>
    </cfRule>
  </conditionalFormatting>
  <conditionalFormatting sqref="AI11">
    <cfRule type="cellIs" dxfId="8747" priority="321" operator="equal">
      <formula>"Extremo"</formula>
    </cfRule>
    <cfRule type="cellIs" dxfId="8746" priority="322" operator="equal">
      <formula>"Alto"</formula>
    </cfRule>
    <cfRule type="cellIs" dxfId="8745" priority="323" operator="equal">
      <formula>"Moderado"</formula>
    </cfRule>
    <cfRule type="cellIs" dxfId="8744" priority="324" operator="equal">
      <formula>"Bajo"</formula>
    </cfRule>
  </conditionalFormatting>
  <conditionalFormatting sqref="AI18">
    <cfRule type="cellIs" dxfId="8743" priority="292" operator="equal">
      <formula>"Extremo"</formula>
    </cfRule>
    <cfRule type="cellIs" dxfId="8742" priority="293" operator="equal">
      <formula>"Alto"</formula>
    </cfRule>
    <cfRule type="cellIs" dxfId="8741" priority="294" operator="equal">
      <formula>"Moderado"</formula>
    </cfRule>
    <cfRule type="cellIs" dxfId="8740" priority="295" operator="equal">
      <formula>"Bajo"</formula>
    </cfRule>
  </conditionalFormatting>
  <conditionalFormatting sqref="AI25">
    <cfRule type="cellIs" dxfId="8739" priority="263" operator="equal">
      <formula>"Extremo"</formula>
    </cfRule>
    <cfRule type="cellIs" dxfId="8738" priority="264" operator="equal">
      <formula>"Alto"</formula>
    </cfRule>
    <cfRule type="cellIs" dxfId="8737" priority="265" operator="equal">
      <formula>"Moderado"</formula>
    </cfRule>
    <cfRule type="cellIs" dxfId="8736" priority="266" operator="equal">
      <formula>"Bajo"</formula>
    </cfRule>
  </conditionalFormatting>
  <conditionalFormatting sqref="AI32">
    <cfRule type="cellIs" dxfId="8735" priority="234" operator="equal">
      <formula>"Extremo"</formula>
    </cfRule>
    <cfRule type="cellIs" dxfId="8734" priority="235" operator="equal">
      <formula>"Alto"</formula>
    </cfRule>
    <cfRule type="cellIs" dxfId="8733" priority="236" operator="equal">
      <formula>"Moderado"</formula>
    </cfRule>
    <cfRule type="cellIs" dxfId="8732" priority="237" operator="equal">
      <formula>"Bajo"</formula>
    </cfRule>
  </conditionalFormatting>
  <conditionalFormatting sqref="AI39">
    <cfRule type="cellIs" dxfId="8731" priority="205" operator="equal">
      <formula>"Extremo"</formula>
    </cfRule>
    <cfRule type="cellIs" dxfId="8730" priority="206" operator="equal">
      <formula>"Alto"</formula>
    </cfRule>
    <cfRule type="cellIs" dxfId="8729" priority="207" operator="equal">
      <formula>"Moderado"</formula>
    </cfRule>
    <cfRule type="cellIs" dxfId="8728" priority="208" operator="equal">
      <formula>"Bajo"</formula>
    </cfRule>
  </conditionalFormatting>
  <conditionalFormatting sqref="AI46">
    <cfRule type="cellIs" dxfId="8727" priority="176" operator="equal">
      <formula>"Extremo"</formula>
    </cfRule>
    <cfRule type="cellIs" dxfId="8726" priority="177" operator="equal">
      <formula>"Alto"</formula>
    </cfRule>
    <cfRule type="cellIs" dxfId="8725" priority="178" operator="equal">
      <formula>"Moderado"</formula>
    </cfRule>
    <cfRule type="cellIs" dxfId="8724" priority="179" operator="equal">
      <formula>"Bajo"</formula>
    </cfRule>
  </conditionalFormatting>
  <conditionalFormatting sqref="AI53">
    <cfRule type="cellIs" dxfId="8723" priority="147" operator="equal">
      <formula>"Extremo"</formula>
    </cfRule>
    <cfRule type="cellIs" dxfId="8722" priority="148" operator="equal">
      <formula>"Alto"</formula>
    </cfRule>
    <cfRule type="cellIs" dxfId="8721" priority="149" operator="equal">
      <formula>"Moderado"</formula>
    </cfRule>
    <cfRule type="cellIs" dxfId="8720" priority="150" operator="equal">
      <formula>"Bajo"</formula>
    </cfRule>
  </conditionalFormatting>
  <conditionalFormatting sqref="AI60">
    <cfRule type="cellIs" dxfId="8719" priority="118" operator="equal">
      <formula>"Extremo"</formula>
    </cfRule>
    <cfRule type="cellIs" dxfId="8718" priority="119" operator="equal">
      <formula>"Alto"</formula>
    </cfRule>
    <cfRule type="cellIs" dxfId="8717" priority="120" operator="equal">
      <formula>"Moderado"</formula>
    </cfRule>
    <cfRule type="cellIs" dxfId="8716" priority="121" operator="equal">
      <formula>"Bajo"</formula>
    </cfRule>
  </conditionalFormatting>
  <conditionalFormatting sqref="AI67">
    <cfRule type="cellIs" dxfId="8715" priority="89" operator="equal">
      <formula>"Extremo"</formula>
    </cfRule>
    <cfRule type="cellIs" dxfId="8714" priority="90" operator="equal">
      <formula>"Alto"</formula>
    </cfRule>
    <cfRule type="cellIs" dxfId="8713" priority="91" operator="equal">
      <formula>"Moderado"</formula>
    </cfRule>
    <cfRule type="cellIs" dxfId="8712" priority="92" operator="equal">
      <formula>"Bajo"</formula>
    </cfRule>
  </conditionalFormatting>
  <conditionalFormatting sqref="AI74">
    <cfRule type="cellIs" dxfId="8711" priority="60" operator="equal">
      <formula>"Extremo"</formula>
    </cfRule>
    <cfRule type="cellIs" dxfId="8710" priority="61" operator="equal">
      <formula>"Alto"</formula>
    </cfRule>
    <cfRule type="cellIs" dxfId="8709" priority="62" operator="equal">
      <formula>"Moderado"</formula>
    </cfRule>
    <cfRule type="cellIs" dxfId="8708" priority="63" operator="equal">
      <formula>"Bajo"</formula>
    </cfRule>
  </conditionalFormatting>
  <conditionalFormatting sqref="AI81">
    <cfRule type="cellIs" dxfId="8707" priority="15" operator="equal">
      <formula>"Extremo"</formula>
    </cfRule>
    <cfRule type="cellIs" dxfId="8706" priority="16" operator="equal">
      <formula>"Alto"</formula>
    </cfRule>
    <cfRule type="cellIs" dxfId="8705" priority="17" operator="equal">
      <formula>"Moderado"</formula>
    </cfRule>
    <cfRule type="cellIs" dxfId="8704" priority="18" operator="equal">
      <formula>"Bajo"</formula>
    </cfRule>
  </conditionalFormatting>
  <conditionalFormatting sqref="AI88">
    <cfRule type="cellIs" dxfId="8703" priority="11" operator="equal">
      <formula>"Extremo"</formula>
    </cfRule>
    <cfRule type="cellIs" dxfId="8702" priority="12" operator="equal">
      <formula>"Alto"</formula>
    </cfRule>
    <cfRule type="cellIs" dxfId="8701" priority="13" operator="equal">
      <formula>"Moderado"</formula>
    </cfRule>
    <cfRule type="cellIs" dxfId="870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ENERO\[4. FO-CEDE5-DIGEC-487 Matriz Riesgo V.14 Alistamiento para combate.xlsx]Opciones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ENERO\[4. FO-CEDE5-DIGEC-487 Matriz Riesgo V.14 Alistamiento para combate.xlsx]Tabla Impacto'!#REF!</xm:f>
          </x14:formula1>
          <xm:sqref>M11:M94</xm:sqref>
        </x14:dataValidation>
        <x14:dataValidation type="list" allowBlank="1" showInputMessage="1" showErrorMessage="1">
          <x14:formula1>
            <xm:f>'D:\BACK UP 2026\RIESGOS DE INTEGRIDAD - 2026\MATRIZ ENVIÓ CEDE5 - ENERO\[4. FO-CEDE5-DIGEC-487 Matriz Riesgo V.14 Alistamiento para combate.xlsx]Tabla Valoración controles'!#REF!</xm:f>
          </x14:formula1>
          <xm:sqref>X11:Y94 AA11:AC94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N95"/>
  <sheetViews>
    <sheetView zoomScale="70" zoomScaleNormal="70" workbookViewId="0">
      <selection activeCell="H18" sqref="H18:H24"/>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272</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0" customHeight="1" thickBot="1">
      <c r="A6" s="243" t="s">
        <v>15</v>
      </c>
      <c r="B6" s="244"/>
      <c r="C6" s="244"/>
      <c r="D6" s="245"/>
      <c r="E6" s="246"/>
      <c r="F6" s="247" t="s">
        <v>153</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6" customHeight="1" thickBot="1">
      <c r="A7" s="262" t="s">
        <v>17</v>
      </c>
      <c r="B7" s="263"/>
      <c r="C7" s="263"/>
      <c r="D7" s="264"/>
      <c r="E7" s="265"/>
      <c r="F7" s="266" t="s">
        <v>652</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653</v>
      </c>
      <c r="C11" s="220" t="s">
        <v>75</v>
      </c>
      <c r="D11" s="220" t="s">
        <v>340</v>
      </c>
      <c r="E11" s="229" t="s">
        <v>379</v>
      </c>
      <c r="F11" s="229" t="s">
        <v>2054</v>
      </c>
      <c r="G11" s="229" t="s">
        <v>2055</v>
      </c>
      <c r="H11" s="302" t="str">
        <f>+CONCATENATE(E11," ",F11," ",G11)</f>
        <v>Posibilidad de afectación económica y reputacional  por soborno entrante al aceptar o solicitar dádivas a beneficio propio y/o de terceros, a causa de la manipulación física del combustible de aviación generando pérdidas injustificadas.</v>
      </c>
      <c r="I11" s="232" t="s">
        <v>341</v>
      </c>
      <c r="J11" s="218">
        <v>8640</v>
      </c>
      <c r="K11" s="309" t="str">
        <f>IF(J11&lt;=0,"",IF(J11&lt;=3,"Muy Baja",IF(J11&lt;=34,"Baja",IF(J11&lt;=600,"Media",IF(J11&lt;=6000,"Alta","Muy Alta")))))</f>
        <v>Muy Alta</v>
      </c>
      <c r="L11" s="305">
        <f>IF(K11="","",IF(K11="Muy Baja",0.2,IF(K11="Baja",0.4,IF(K11="Media",0.6,IF(K11="Alta",0.8,IF(K11="Muy Alta",1,))))))</f>
        <v>1</v>
      </c>
      <c r="M11" s="307" t="s">
        <v>326</v>
      </c>
      <c r="N11" s="303" t="str">
        <f>IF(NOT(ISERROR(MATCH(M11,'[10]Tabla Impacto'!$B$222:$B$224,0))),'[10]Tabla Impacto'!$F$224,M11)</f>
        <v xml:space="preserve">     Entre 100 y 500 SMLMV </v>
      </c>
      <c r="O11" s="309" t="str">
        <f>IF(OR(N11='[10]Tabla Impacto'!$C$12,N11='[10]Tabla Impacto'!$D$12),"Leve",IF(OR(N11='[10]Tabla Impacto'!$C$13,N11='[10]Tabla Impacto'!$D$13),"Menor",IF(OR(N11='[10]Tabla Impacto'!$C$14,N11='[10]Tabla Impacto'!$D$14),"Moderado",IF(OR(N11='[10]Tabla Impacto'!$C$15,N11='[10]Tabla Impacto'!$D$15),"Mayor",IF(OR(N11='[10]Tabla Impacto'!$C$16,N11='[10]Tabla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v>1</v>
      </c>
      <c r="S11" s="15" t="s">
        <v>654</v>
      </c>
      <c r="T11" s="15" t="s">
        <v>655</v>
      </c>
      <c r="U11" s="15" t="s">
        <v>178</v>
      </c>
      <c r="V11" s="35" t="str">
        <f>+CONCATENATE(S11," ",T11," ",U11)</f>
        <v>El Oficial y/o Suboficial de Combustibles de la BRIAV25, BASPA25, BRIAV32, BAAAS, BRIAV33, BASPA33 y BMMA1-8, Verificar mensualmente el diligenciamiento del libro administrativo vs el libro operacional, dando cumplimiento a la Circular No. 12 del 2014 de Mecanismos de Control y Soporte Logístico para la Administración y Vigilancia del Combustible de Aviación,  Con el propósito de realizar trazabilidad en la información plasmada, verificando el consecutivo del combustible almacenado y registrado en dichos libros, En caso de presentar una irregularidad se oficiará al Comandante de la unidad con el fin de iniciar las medidas necesarias para esclarecen las novedades, dejando como evidencia el informe de cruce libro administrativo Vs libro operacional.</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0.6</v>
      </c>
      <c r="AE11" s="313" t="str">
        <f>IFERROR(LOOKUP(LOOKUP(2,1/(AD11:AD17&lt;&gt;""),AD11:AD17),'[10]Opciones Tratamiento'!$I$2:$I$6,'[10]Opciones Tratamiento'!$J$2:$J$6),"")</f>
        <v>Muy Baja</v>
      </c>
      <c r="AF11" s="41">
        <f>+AD11</f>
        <v>0.6</v>
      </c>
      <c r="AG11" s="313" t="str">
        <f>IFERROR(LOOKUP(LOOKUP(2,1/(AH11:AH17&lt;&gt;""),AH11:AH17),'[10]Opciones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
      <c r="AL11" s="13">
        <v>1</v>
      </c>
      <c r="AM11" s="15" t="s">
        <v>179</v>
      </c>
      <c r="AN11" s="15" t="s">
        <v>656</v>
      </c>
      <c r="AO11" s="218" t="s">
        <v>59</v>
      </c>
      <c r="AP11" s="332"/>
      <c r="AQ11" s="335" t="s">
        <v>154</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4">
        <v>2</v>
      </c>
      <c r="S12" s="12" t="s">
        <v>654</v>
      </c>
      <c r="T12" s="12" t="s">
        <v>155</v>
      </c>
      <c r="U12" s="12" t="s">
        <v>180</v>
      </c>
      <c r="V12" s="46" t="str">
        <f t="shared" ref="V12:V17" si="0">+CONCATENATE(S12," ",T12," ",U12)</f>
        <v>El Oficial y/o Suboficial de Combustibles de la BRIAV25, BASPA25, BRIAV32, BAAAS, BRIAV33, BASPA33 y BMMA1-8, Verificar mensualmente el diligenciamiento de los vales de suministro de combustibles de aviación, dando cumplimiento a la Circular No. 012 del 2014 de Mecanismos de Control y Soporte Logístico para la Administración y Vigilancia del Combustible de Aviación. Con el propósito de verificar que los vales tengan los requerimientos necesarios para la validación del suministro de combustible con respecto al libro operacional, en caso de presentar alguna irregularidad se toma contacto con el piloto al mando de dicha aeronave o la unidad que suministro el combustible para corroborar la información, dejando como evidencia un informe de revista de los vales Vs libro operacional, plasmando las novedades encontradas</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9" t="s">
        <v>55</v>
      </c>
      <c r="AB12" s="39" t="s">
        <v>56</v>
      </c>
      <c r="AC12" s="39" t="s">
        <v>57</v>
      </c>
      <c r="AD12" s="49">
        <f>IFERROR(IF(AND(W11="Probabilidad",W12="Probabilidad"),(AF11-(+AF11*Z12)),IF(W12="Probabilidad",(L11-(+L11*Z12)),IF(W12="Impacto",AF11,""))),"")</f>
        <v>0.36</v>
      </c>
      <c r="AE12" s="224"/>
      <c r="AF12" s="50">
        <f t="shared" ref="AF12" si="3">+AD12</f>
        <v>0.36</v>
      </c>
      <c r="AG12" s="224"/>
      <c r="AH12" s="50">
        <f>IFERROR(IF(AND(W11="Impacto",W12="Impacto"),(AH11-(+AH11*Z12)),IF(W12="Impacto",(P11-(+P11*Z12)),IF(W12="Probabilidad",AH11,""))),"")</f>
        <v>0.8</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4">
        <v>3</v>
      </c>
      <c r="S13" s="12" t="s">
        <v>654</v>
      </c>
      <c r="T13" s="12" t="s">
        <v>181</v>
      </c>
      <c r="U13" s="12" t="s">
        <v>182</v>
      </c>
      <c r="V13" s="46" t="str">
        <f t="shared" si="0"/>
        <v>El Oficial y/o Suboficial de Combustibles de la BRIAV25, BASPA25, BRIAV32, BAAAS, BRIAV33, BASPA33 y BMMA1-8, Verificar mensualmente el  conteo físico de combustible de aviación , según lo establecido en el manual 4-28-1 conocimiento y manejo de combustible de aviación, con el propósito de garantizar una correcta administración del combustible de aviación,  en caso de presentar diferencia de combustibles, se tomara contacto con la Unidad para verificar nuevamente y en caso de ser pertinente iniciar una preliminar administrativa por perdida de combustible, dejando como evidencia el informe de conteo físico de los puntos de suministro</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9" t="s">
        <v>55</v>
      </c>
      <c r="AB13" s="39" t="s">
        <v>56</v>
      </c>
      <c r="AC13" s="39" t="s">
        <v>57</v>
      </c>
      <c r="AD13" s="49">
        <f>IFERROR(IF(AND(W11="Probabilidad",W12="Probabilidad",W13="Probabilidad"),(AF12-(+AF12*Z13)),IF(W13="Probabilidad",(L11-(+L11*Z13)),IF(W13="Impacto",AF12,""))),"")</f>
        <v>0.216</v>
      </c>
      <c r="AE13" s="224"/>
      <c r="AF13" s="50">
        <f>+AD13</f>
        <v>0.216</v>
      </c>
      <c r="AG13" s="224"/>
      <c r="AH13" s="50">
        <f>IFERROR(IF(AND(W11="Impacto",W12="Impacto",W13="Impacto"),(AH12-(+AH12*Z13)),IF(W13="Impacto",(P11-(+P11*Z13)),IF(W13="Probabilidad",AH12,""))),"")</f>
        <v>0.8</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4"/>
      <c r="S14" s="45"/>
      <c r="T14" s="45"/>
      <c r="U14" s="45"/>
      <c r="V14" s="46" t="str">
        <f t="shared" si="0"/>
        <v xml:space="preserve">  </v>
      </c>
      <c r="W14" s="47" t="str">
        <f t="shared" si="1"/>
        <v/>
      </c>
      <c r="X14" s="37"/>
      <c r="Y14" s="37"/>
      <c r="Z14" s="48" t="str">
        <f t="shared" ref="Z14" si="4">IF(AND(X14="Preventivo",Y14="Automático"),"50%",IF(AND(X14="Preventivo",Y14="Manual"),"40%",IF(AND(X14="Detectivo",Y14="Automático"),"40%",IF(AND(X14="Detectivo",Y14="Manual"),"30%",IF(AND(X14="Correctivo",Y14="Automático"),"35%",IF(AND(X14="Correctivo",Y14="Manual"),"25%",""))))))</f>
        <v/>
      </c>
      <c r="AA14" s="37"/>
      <c r="AB14" s="37"/>
      <c r="AC14" s="37"/>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8"/>
      <c r="N15" s="304"/>
      <c r="O15" s="310"/>
      <c r="P15" s="306"/>
      <c r="Q15" s="312"/>
      <c r="R15" s="14"/>
      <c r="S15" s="52"/>
      <c r="T15" s="52"/>
      <c r="U15" s="52"/>
      <c r="V15" s="46" t="str">
        <f t="shared" si="0"/>
        <v xml:space="preserve">  </v>
      </c>
      <c r="W15" s="47" t="str">
        <f t="shared" si="1"/>
        <v/>
      </c>
      <c r="X15" s="37"/>
      <c r="Y15" s="37"/>
      <c r="Z15" s="48" t="str">
        <f>IF(AND(X15="Preventivo",Y15="Automático"),"50%",IF(AND(X15="Preventivo",Y15="Manual"),"40%",IF(AND(X15="Detectivo",Y15="Automático"),"40%",IF(AND(X15="Detectivo",Y15="Manual"),"30%",IF(AND(X15="Correctivo",Y15="Automático"),"35%",IF(AND(X15="Correctivo",Y15="Manual"),"25%",""))))))</f>
        <v/>
      </c>
      <c r="AA15" s="37"/>
      <c r="AB15" s="37"/>
      <c r="AC15" s="37"/>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8"/>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75</v>
      </c>
      <c r="D18" s="220" t="s">
        <v>340</v>
      </c>
      <c r="E18" s="229" t="s">
        <v>379</v>
      </c>
      <c r="F18" s="230" t="s">
        <v>2057</v>
      </c>
      <c r="G18" s="230" t="s">
        <v>657</v>
      </c>
      <c r="H18" s="231" t="str">
        <f t="shared" ref="H18" si="6">+CONCATENATE(E18," ",F18," ",G18)</f>
        <v>Posibilidad de afectación económica y reputacional  por fraude interno  al aceptar o solicitar dádivas a beneficio propio y/o de terceros,  a causa de la alteración de la documentación soporte en la  solicitud de pedidos de combustible de aviación.</v>
      </c>
      <c r="I18" s="232" t="s">
        <v>341</v>
      </c>
      <c r="J18" s="218">
        <v>9120</v>
      </c>
      <c r="K18" s="310" t="str">
        <f>IF(J18&lt;=0,"",IF(J18&lt;=3,"Muy Baja",IF(J18&lt;=34,"Baja",IF(J18&lt;=600,"Media",IF(J18&lt;=6000,"Alta","Muy Alta")))))</f>
        <v>Muy Alta</v>
      </c>
      <c r="L18" s="306">
        <f>IF(K18="","",IF(K18="Muy Baja",0.2,IF(K18="Baja",0.4,IF(K18="Media",0.6,IF(K18="Alta",0.8,IF(K18="Muy Alta",1,))))))</f>
        <v>1</v>
      </c>
      <c r="M18" s="314" t="s">
        <v>326</v>
      </c>
      <c r="N18" s="304" t="str">
        <f>IF(NOT(ISERROR(MATCH(M18,'[10]Tabla Impacto'!$B$222:$B$224,0))),'[10]Tabla Impacto'!$F$224,M18)</f>
        <v xml:space="preserve">     Entre 100 y 500 SMLMV </v>
      </c>
      <c r="O18" s="310" t="str">
        <f>IF(OR(N18='[10]Tabla Impacto'!$C$12,N18='[10]Tabla Impacto'!$D$12),"Leve",IF(OR(N18='[10]Tabla Impacto'!$C$13,N18='[10]Tabla Impacto'!$D$13),"Menor",IF(OR(N18='[10]Tabla Impacto'!$C$14,N18='[10]Tabla Impacto'!$D$14),"Moderado",IF(OR(N18='[10]Tabla Impacto'!$C$15,N18='[10]Tabla Impacto'!$D$15),"Mayor",IF(OR(N18='[10]Tabla Impacto'!$C$16,N18='[10]Tabla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4"/>
      <c r="S18" s="12" t="s">
        <v>654</v>
      </c>
      <c r="T18" s="12" t="s">
        <v>658</v>
      </c>
      <c r="U18" s="12" t="s">
        <v>183</v>
      </c>
      <c r="V18" s="46" t="str">
        <f>+CONCATENATE(S18," ",T18," ",U18)</f>
        <v>El Oficial y/o Suboficial de Combustibles de la BRIAV25, BASPA25, BRIAV32, BAAAS, BRIAV33, BASPA33 y BMMA1-8, Verificar mensualmente la documentación de pedidos y diligenciamiento en los respectivos libros, dando cumplimiento a la Circular No. 12 del 2014 de Mecanismos de Control y Soporte Logístico para la Administración y Vigilancia del Combustible de Aviación. Con el propósito de verificar el parte diario, la planilla diaria, documentación necesaria para realizar el pedido y la disponibilidad de almacenamiento del punto, en caso de presentar alguna irregularidad se toma contacto con el suboficial soporte logístico de combustibles para corroborar la información, dejando como evidencia un informe de revista a la documentación de pedios de combustible de aviación</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0.6</v>
      </c>
      <c r="AE18" s="224" t="str">
        <f>IFERROR(LOOKUP(LOOKUP(2,1/(AD18:AD24&lt;&gt;""),AD18:AD24),'[10]Opciones Tratamiento'!$I$2:$I$6,'[10]Opciones Tratamiento'!$J$2:$J$6),"")</f>
        <v>Muy Baja</v>
      </c>
      <c r="AF18" s="48">
        <f t="shared" si="5"/>
        <v>0.6</v>
      </c>
      <c r="AG18" s="224" t="str">
        <f>IFERROR(LOOKUP(LOOKUP(2,1/(AH18:AH24&lt;&gt;""),AH18:AH24),'[10]Opciones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14">
        <v>1</v>
      </c>
      <c r="AM18" s="12" t="s">
        <v>184</v>
      </c>
      <c r="AN18" s="5" t="s">
        <v>656</v>
      </c>
      <c r="AO18" s="219" t="s">
        <v>59</v>
      </c>
      <c r="AP18" s="332"/>
      <c r="AQ18" s="335" t="s">
        <v>154</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4"/>
      <c r="S19" s="12" t="s">
        <v>654</v>
      </c>
      <c r="T19" s="12" t="s">
        <v>659</v>
      </c>
      <c r="U19" s="12" t="s">
        <v>187</v>
      </c>
      <c r="V19" s="46" t="str">
        <f>+CONCATENATE(S19," ",T19," ",U19)</f>
        <v>El Oficial y/o Suboficial de Combustibles de la BRIAV25, BASPA25, BRIAV32, BAAAS, BRIAV33, BASPA33 y BMMA1-8,  Verificar mensualmente la documentación de recepción y que cumplan con las actividades impuestas según el procediendo establecido para tal fin, dando cumplimiento a la Circular No. 12 del 2014 de Mecanismos de Control y Soporte Logístico para la Administración y Vigilancia del Combustible de Aviación.  Con el propósito de verificar la información plasma en los libros, guía de transporte, pruebas de cálida, remisión, formato A1, factura, la planilla diaria, documentación necesaria para realizar la recepción del combustible aeronáutico, en caso de presentar alguna irregularidad se toma contacto con el suboficial soporte logístico de combustibles para corroborar la información, dejando como evidencia un informe de revista a la documentación de recepción de combustible de aviación</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55</v>
      </c>
      <c r="AB19" s="37" t="s">
        <v>56</v>
      </c>
      <c r="AC19" s="37" t="s">
        <v>57</v>
      </c>
      <c r="AD19" s="49">
        <f t="shared" ref="AD19:AD24" si="8">IFERROR(IF(AND(W18="Probabilidad",W19="Probabilidad"),(AF18-(+AF18*Z19)),IF(W19="Probabilidad",(L18-(+L18*Z19)),IF(W19="Impacto",AF18,""))),"")</f>
        <v>0.36</v>
      </c>
      <c r="AE19" s="224"/>
      <c r="AF19" s="48">
        <f t="shared" si="5"/>
        <v>0.36</v>
      </c>
      <c r="AG19" s="224"/>
      <c r="AH19" s="50">
        <f>IFERROR(IF(AND(W18="Impacto",W19="Impacto"),(AH18-(+AH18*Z19)),IF(W19="Impacto",(P18-(+P18*Z19)),IF(W19="Probabilidad",AH18,""))),"")</f>
        <v>0.8</v>
      </c>
      <c r="AI19" s="226"/>
      <c r="AJ19" s="228"/>
      <c r="AK19" s="7"/>
      <c r="AL19" s="14"/>
      <c r="AM19" s="45"/>
      <c r="AN19" s="52"/>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14"/>
      <c r="S20" s="12" t="s">
        <v>654</v>
      </c>
      <c r="T20" s="12" t="s">
        <v>185</v>
      </c>
      <c r="U20" s="12" t="s">
        <v>186</v>
      </c>
      <c r="V20" s="46" t="str">
        <f>+CONCATENATE(S20," ",T20," ",U20)</f>
        <v>El Oficial y/o Suboficial de Combustibles de la BRIAV25, BASPA25, BRIAV32, BAAAS, BRIAV33, BASPA33 y BMMA1-8, Verificar mensualmente la documentación de la cuenta fiscal del almacén de combustible  de aviación, dando cumplimiento a la Circular No. 12 de Mecanismos de Control y Soporte Logístico para la Administración y Vigilancia del Combustible de Aviación,  Con la finalidad de realizar trazabilidad de la información con el cierre del boletín certificación de saldos del mes y  sus respectivos soportes, en caso de haber una novedad, deberá de hacer un informe al comando superior para verificar las novedades evidenciadas,  dejando como evidencia el Informe de revista a las cuentas fiscales de los almacenes de combustibles de aviación y almacén de equipos FARE</v>
      </c>
      <c r="W20" s="47" t="str">
        <f t="shared" si="1"/>
        <v>Probabilidad</v>
      </c>
      <c r="X20" s="37" t="s">
        <v>73</v>
      </c>
      <c r="Y20" s="37" t="s">
        <v>54</v>
      </c>
      <c r="Z20" s="48" t="str">
        <f>IF(AND(X20="Preventivo",Y20="Automático"),"50%",IF(AND(X20="Preventivo",Y20="Manual"),"40%",IF(AND(X20="Detectivo",Y20="Automático"),"40%",IF(AND(X20="Detectivo",Y20="Manual"),"30%",IF(AND(X20="Correctivo",Y20="Automático"),"35%",IF(AND(X20="Correctivo",Y20="Manual"),"25%",""))))))</f>
        <v>30%</v>
      </c>
      <c r="AA20" s="37" t="s">
        <v>55</v>
      </c>
      <c r="AB20" s="37" t="s">
        <v>56</v>
      </c>
      <c r="AC20" s="37" t="s">
        <v>57</v>
      </c>
      <c r="AD20" s="49">
        <f t="shared" si="8"/>
        <v>0.252</v>
      </c>
      <c r="AE20" s="224"/>
      <c r="AF20" s="48">
        <f t="shared" si="5"/>
        <v>0.252</v>
      </c>
      <c r="AG20" s="224"/>
      <c r="AH20" s="50">
        <f>IFERROR(IF(AND(W18="Impacto",W19="Impacto",W20="Impacto"),(AH19-(+AH19*Z20)),IF(W20="Impacto",(P18-(+P18*Z20)),IF(W20="Probabilidad",AH19,""))),"")</f>
        <v>0.8</v>
      </c>
      <c r="AI20" s="226"/>
      <c r="AJ20" s="228"/>
      <c r="AK20" s="7"/>
      <c r="AL20" s="14"/>
      <c r="AM20" s="45"/>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8"/>
      <c r="N21" s="304"/>
      <c r="O21" s="310"/>
      <c r="P21" s="306"/>
      <c r="Q21" s="312"/>
      <c r="R21" s="14"/>
      <c r="S21" s="12"/>
      <c r="T21" s="12"/>
      <c r="U21" s="12"/>
      <c r="V21" s="46" t="str">
        <f t="shared" ref="V21:V24" si="9">+CONCATENATE(S21," ",T21," ",U21)</f>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8"/>
        <v/>
      </c>
      <c r="AE21" s="224"/>
      <c r="AF21" s="48" t="str">
        <f t="shared" si="5"/>
        <v/>
      </c>
      <c r="AG21" s="224"/>
      <c r="AH21" s="50" t="str">
        <f>IFERROR(IF(AND(W20="Impacto",W21="Impacto"),(AH20-(+AH20*Z21)),IF(W21="Impacto",(P18-(+P18*Z21)),IF(W21="Probabilidad",AH20,""))),"")</f>
        <v/>
      </c>
      <c r="AI21" s="226"/>
      <c r="AJ21" s="228"/>
      <c r="AK21" s="7"/>
      <c r="AL21" s="14"/>
      <c r="AM21" s="45"/>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customHeight="1">
      <c r="A22" s="219"/>
      <c r="B22" s="221"/>
      <c r="C22" s="221"/>
      <c r="D22" s="221"/>
      <c r="E22" s="230"/>
      <c r="F22" s="230"/>
      <c r="G22" s="230"/>
      <c r="H22" s="231"/>
      <c r="I22" s="233"/>
      <c r="J22" s="219"/>
      <c r="K22" s="310"/>
      <c r="L22" s="306"/>
      <c r="M22" s="308"/>
      <c r="N22" s="304"/>
      <c r="O22" s="310"/>
      <c r="P22" s="306"/>
      <c r="Q22" s="312"/>
      <c r="R22" s="14"/>
      <c r="S22" s="52"/>
      <c r="T22" s="52"/>
      <c r="U22" s="52"/>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7"/>
      <c r="AL22" s="14"/>
      <c r="AM22" s="45"/>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customHeight="1">
      <c r="A23" s="219"/>
      <c r="B23" s="221"/>
      <c r="C23" s="221"/>
      <c r="D23" s="221"/>
      <c r="E23" s="230"/>
      <c r="F23" s="230"/>
      <c r="G23" s="230"/>
      <c r="H23" s="231"/>
      <c r="I23" s="233"/>
      <c r="J23" s="219"/>
      <c r="K23" s="310"/>
      <c r="L23" s="306"/>
      <c r="M23" s="308"/>
      <c r="N23" s="304"/>
      <c r="O23" s="310"/>
      <c r="P23" s="306"/>
      <c r="Q23" s="312"/>
      <c r="R23" s="14"/>
      <c r="S23" s="52"/>
      <c r="T23" s="52"/>
      <c r="U23" s="52"/>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7"/>
      <c r="AL23" s="14"/>
      <c r="AM23" s="45"/>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customHeight="1">
      <c r="A24" s="219"/>
      <c r="B24" s="221"/>
      <c r="C24" s="221"/>
      <c r="D24" s="221"/>
      <c r="E24" s="230"/>
      <c r="F24" s="230"/>
      <c r="G24" s="230"/>
      <c r="H24" s="231"/>
      <c r="I24" s="234"/>
      <c r="J24" s="219"/>
      <c r="K24" s="310"/>
      <c r="L24" s="306"/>
      <c r="M24" s="303"/>
      <c r="N24" s="304"/>
      <c r="O24" s="310"/>
      <c r="P24" s="306"/>
      <c r="Q24" s="312"/>
      <c r="R24" s="14"/>
      <c r="S24" s="52"/>
      <c r="T24" s="52"/>
      <c r="U24" s="52"/>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7"/>
      <c r="AL24" s="14"/>
      <c r="AM24" s="45"/>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322</v>
      </c>
      <c r="E25" s="229" t="s">
        <v>334</v>
      </c>
      <c r="F25" s="230" t="s">
        <v>660</v>
      </c>
      <c r="G25" s="230" t="s">
        <v>661</v>
      </c>
      <c r="H25" s="231" t="str">
        <f t="shared" ref="H25" si="11">+CONCATENATE(E25," ",F25," ",G25)</f>
        <v>Posibilidad de afectación reputacional por el desabastecimiento de combustible de aviación en los puntos propios de tanqueo del Ejército Nacional,  a causa de la asignación presupuestal fragmentada para la adquisición de combustibles aeronáutico.</v>
      </c>
      <c r="I25" s="232" t="s">
        <v>324</v>
      </c>
      <c r="J25" s="218">
        <v>161</v>
      </c>
      <c r="K25" s="310" t="str">
        <f>IF(J25&lt;=0,"",IF(J25&lt;=3,"Muy Baja",IF(J25&lt;=34,"Baja",IF(J25&lt;=600,"Media",IF(J25&lt;=6000,"Alta","Muy Alta")))))</f>
        <v>Media</v>
      </c>
      <c r="L25" s="306">
        <f>IF(K25="","",IF(K25="Muy Baja",0.2,IF(K25="Baja",0.4,IF(K25="Media",0.6,IF(K25="Alta",0.8,IF(K25="Muy Alta",1,))))))</f>
        <v>0.6</v>
      </c>
      <c r="M25" s="314" t="s">
        <v>351</v>
      </c>
      <c r="N25" s="304" t="str">
        <f>IF(NOT(ISERROR(MATCH(M25,'[10]Tabla Impacto'!$B$222:$B$224,0))),'[10]Tabla Impacto'!$F$224,M25)</f>
        <v xml:space="preserve">     El riesgo afecta la imagen de la entidad a nivel nacional, con efecto publicitarios sostenible a nivel país</v>
      </c>
      <c r="O25" s="310" t="str">
        <f>IF(OR(N25='[10]Tabla Impacto'!$C$12,N25='[10]Tabla Impacto'!$D$12),"Leve",IF(OR(N25='[10]Tabla Impacto'!$C$13,N25='[10]Tabla Impacto'!$D$13),"Menor",IF(OR(N25='[10]Tabla Impacto'!$C$14,N25='[10]Tabla Impacto'!$D$14),"Moderado",IF(OR(N25='[10]Tabla Impacto'!$C$15,N25='[10]Tabla Impacto'!$D$15),"Mayor",IF(OR(N25='[10]Tabla Impacto'!$C$16,N25='[10]Tabla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4">
        <v>1</v>
      </c>
      <c r="S25" s="16" t="s">
        <v>662</v>
      </c>
      <c r="T25" s="16" t="s">
        <v>663</v>
      </c>
      <c r="U25" s="16" t="s">
        <v>664</v>
      </c>
      <c r="V25" s="46" t="str">
        <f>+CONCATENATE(S25," ",T25," ",U25)</f>
        <v>El Oficial de Combustibles de la División de Aviación Asalto Aéreo (DAVAA) verifica mensualmente  lo establecido en el manual 4-28-1 conocimiento y manejo de combustible de aviación,  con el propósito de validar el estado actual de ejecución de los contratos de adquisición de combustible, en caso de evidenciarse déficit presupuestal con algún proveedor, poder actuar con tiempo y gestionar recursos y si es el caso poder adicionar a el contrato,  dejando como evidencia un boletín de ejecución presupuestal de los contratos de adquisición de combustibles de aviación.</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0.36</v>
      </c>
      <c r="AE25" s="224" t="str">
        <f>IFERROR(LOOKUP(LOOKUP(2,1/(AD25:AD31&lt;&gt;""),AD25:AD31),'[10]Opciones Tratamiento'!$I$2:$I$6,'[10]Opciones Tratamiento'!$J$2:$J$6),"")</f>
        <v>Muy Baja</v>
      </c>
      <c r="AF25" s="48">
        <f>+AD25</f>
        <v>0.36</v>
      </c>
      <c r="AG25" s="224" t="str">
        <f>IFERROR(LOOKUP(LOOKUP(2,1/(AH25:AH31&lt;&gt;""),AH25:AH31),'[10]Opciones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7"/>
      <c r="AL25" s="14" t="s">
        <v>177</v>
      </c>
      <c r="AM25" s="16" t="s">
        <v>665</v>
      </c>
      <c r="AN25" s="16" t="s">
        <v>666</v>
      </c>
      <c r="AO25" s="219" t="s">
        <v>59</v>
      </c>
      <c r="AP25" s="332"/>
      <c r="AQ25" s="335" t="s">
        <v>667</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
        <v>2</v>
      </c>
      <c r="S26" s="12" t="s">
        <v>662</v>
      </c>
      <c r="T26" s="12" t="s">
        <v>668</v>
      </c>
      <c r="U26" s="12" t="s">
        <v>669</v>
      </c>
      <c r="V26" s="46" t="str">
        <f>+CONCATENATE(S26," ",T26," ",U26)</f>
        <v>El Oficial de Combustibles de la División de Aviación Asalto Aéreo (DAVAA) verifica trimestralmente el estado de cuentas de los proveedores con el área de facturación, según lo establecido en el manual 4-28-1 conocimiento y manejo de combustible de aviación,  Con la finalidad de realizar una comparación del  presupuesto recibido VS el presupuesto asignado para la adquisición del combustible de aviación, en caso de haber diferencia significativa, tomar medidas preventivas para la optimización del presupuesto y así poder suplir la necesidad básica para las operaciones aéreas, Dejando como evidencia Informe presupuesto asignado vs presupuesto ejecutado.</v>
      </c>
      <c r="W26" s="47" t="str">
        <f t="shared" si="1"/>
        <v>Probabilidad</v>
      </c>
      <c r="X26" s="37" t="s">
        <v>53</v>
      </c>
      <c r="Y26" s="37" t="s">
        <v>54</v>
      </c>
      <c r="Z26" s="48" t="str">
        <f t="shared" ref="Z26" si="12">IF(AND(X26="Preventivo",Y26="Automático"),"50%",IF(AND(X26="Preventivo",Y26="Manual"),"40%",IF(AND(X26="Detectivo",Y26="Automático"),"40%",IF(AND(X26="Detectivo",Y26="Manual"),"30%",IF(AND(X26="Correctivo",Y26="Automático"),"35%",IF(AND(X26="Correctivo",Y26="Manual"),"25%",""))))))</f>
        <v>40%</v>
      </c>
      <c r="AA26" s="37" t="s">
        <v>55</v>
      </c>
      <c r="AB26" s="37" t="s">
        <v>56</v>
      </c>
      <c r="AC26" s="37" t="s">
        <v>57</v>
      </c>
      <c r="AD26" s="49">
        <f t="shared" ref="AD26:AD31" si="13">IFERROR(IF(AND(W25="Probabilidad",W26="Probabilidad"),(AF25-(+AF25*Z26)),IF(W26="Probabilidad",(L25-(+L25*Z26)),IF(W26="Impacto",AF25,""))),"")</f>
        <v>0.216</v>
      </c>
      <c r="AE26" s="224"/>
      <c r="AF26" s="48">
        <f t="shared" ref="AF26" si="14">+AD26</f>
        <v>0.216</v>
      </c>
      <c r="AG26" s="224"/>
      <c r="AH26" s="50">
        <f>IFERROR(IF(AND(W25="Impacto",W26="Impacto"),(AH25-(+AH25*Z26)),IF(W26="Impacto",(P25-(+P25*Z26)),IF(W26="Probabilidad",AH25,""))),"")</f>
        <v>1</v>
      </c>
      <c r="AI26" s="226"/>
      <c r="AJ26" s="228"/>
      <c r="AK26" s="7"/>
      <c r="AL26" s="14" t="s">
        <v>204</v>
      </c>
      <c r="AM26" s="12" t="s">
        <v>670</v>
      </c>
      <c r="AN26" s="12" t="s">
        <v>671</v>
      </c>
      <c r="AO26" s="219"/>
      <c r="AP26" s="333"/>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
        <v>3</v>
      </c>
      <c r="S27" s="12" t="s">
        <v>662</v>
      </c>
      <c r="T27" s="12" t="s">
        <v>672</v>
      </c>
      <c r="U27" s="12" t="s">
        <v>673</v>
      </c>
      <c r="V27" s="46" t="str">
        <f t="shared" ref="V27:V31" si="15">+CONCATENATE(S27," ",T27," ",U27)</f>
        <v>El Oficial de Combustibles de la División de Aviación Asalto Aéreo (DAVAA)  verifica mensualmente el estado de cuentas de los proveedores, Según lo establecido en la Circular No. 012 del 2014  de Mecanismos de Control y Soporte Logístico para la Administración y Vigilancia del Combustible de Aviación, Con el propósito de realizar un cruce de cuentas presupuestal y tener el control en tiempo real de los saldo para la toma de decisiones, en caso de evidenciarse déficit presupuestal con algún proveedor, poder actuar con tiempo y gestionar recursos y si es el caso poder adicionar a el contrato, Dejando como evidencia el acta de reunión de trabajo para cruce de cuentas con los proveedores.</v>
      </c>
      <c r="W27" s="47" t="str">
        <f t="shared" si="1"/>
        <v>Probabilidad</v>
      </c>
      <c r="X27" s="37" t="s">
        <v>53</v>
      </c>
      <c r="Y27" s="37" t="s">
        <v>54</v>
      </c>
      <c r="Z27" s="48" t="str">
        <f>IF(AND(X27="Preventivo",Y27="Automático"),"50%",IF(AND(X27="Preventivo",Y27="Manual"),"40%",IF(AND(X27="Detectivo",Y27="Automático"),"40%",IF(AND(X27="Detectivo",Y27="Manual"),"30%",IF(AND(X27="Correctivo",Y27="Automático"),"35%",IF(AND(X27="Correctivo",Y27="Manual"),"25%",""))))))</f>
        <v>40%</v>
      </c>
      <c r="AA27" s="37" t="s">
        <v>55</v>
      </c>
      <c r="AB27" s="37" t="s">
        <v>56</v>
      </c>
      <c r="AC27" s="37" t="s">
        <v>57</v>
      </c>
      <c r="AD27" s="49">
        <f t="shared" si="13"/>
        <v>0.12959999999999999</v>
      </c>
      <c r="AE27" s="224"/>
      <c r="AF27" s="48">
        <f>+AD27</f>
        <v>0.12959999999999999</v>
      </c>
      <c r="AG27" s="224"/>
      <c r="AH27" s="50">
        <f>IFERROR(IF(AND(W25="Impacto",W26="Impacto",W27="Impacto"),(AH26-(+AH26*Z27)),IF(W27="Impacto",(P25-(+P25*Z27)),IF(W27="Probabilidad",AH26,""))),"")</f>
        <v>1</v>
      </c>
      <c r="AI27" s="226"/>
      <c r="AJ27" s="228"/>
      <c r="AK27" s="7"/>
      <c r="AL27" s="14"/>
      <c r="AM27" s="45"/>
      <c r="AN27" s="52"/>
      <c r="AO27" s="219"/>
      <c r="AP27" s="333"/>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52"/>
      <c r="T28" s="52"/>
      <c r="U28" s="52"/>
      <c r="V28" s="46" t="str">
        <f t="shared" si="15"/>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3"/>
        <v/>
      </c>
      <c r="AE28" s="224"/>
      <c r="AF28" s="48" t="str">
        <f t="shared" ref="AF28" si="17">+AD28</f>
        <v/>
      </c>
      <c r="AG28" s="224"/>
      <c r="AH28" s="50" t="str">
        <f>IFERROR(IF(AND(W27="Impacto",W28="Impacto"),(AH27-(+AH27*Z28)),IF(W28="Impacto",(P25-(+P25*Z28)),IF(W28="Probabilidad",AH27,""))),"")</f>
        <v/>
      </c>
      <c r="AI28" s="226"/>
      <c r="AJ28" s="228"/>
      <c r="AK28" s="7"/>
      <c r="AL28" s="14"/>
      <c r="AM28" s="45"/>
      <c r="AN28" s="52"/>
      <c r="AO28" s="219"/>
      <c r="AP28" s="333"/>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52"/>
      <c r="T29" s="52"/>
      <c r="U29" s="52"/>
      <c r="V29" s="46" t="str">
        <f t="shared" si="15"/>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3"/>
        <v/>
      </c>
      <c r="AE29" s="224"/>
      <c r="AF29" s="48" t="str">
        <f>+AD29</f>
        <v/>
      </c>
      <c r="AG29" s="224"/>
      <c r="AH29" s="50" t="str">
        <f>IFERROR(IF(AND(W28="Impacto",W29="Impacto"),(AH28-(+AH28*Z29)),IF(W29="Impacto",(P25-(+P25*Z29)),IF(W29="Probabilidad",AH28,""))),"")</f>
        <v/>
      </c>
      <c r="AI29" s="226"/>
      <c r="AJ29" s="228"/>
      <c r="AK29" s="7"/>
      <c r="AL29" s="14"/>
      <c r="AM29" s="45"/>
      <c r="AN29" s="52"/>
      <c r="AO29" s="219"/>
      <c r="AP29" s="333"/>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52"/>
      <c r="T30" s="52"/>
      <c r="U30" s="52"/>
      <c r="V30" s="46" t="str">
        <f t="shared" si="15"/>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3"/>
        <v/>
      </c>
      <c r="AE30" s="224"/>
      <c r="AF30" s="48" t="str">
        <f>+AD30</f>
        <v/>
      </c>
      <c r="AG30" s="224"/>
      <c r="AH30" s="50" t="str">
        <f>IFERROR(IF(AND(W28="Impacto",W29="Impacto",W30="Impacto"),(AH29-(+AH29*Z30)),IF(W30="Impacto",(P25-(+P25*Z30)),IF(W30="Probabilidad",AH29,""))),"")</f>
        <v/>
      </c>
      <c r="AI30" s="226"/>
      <c r="AJ30" s="228"/>
      <c r="AK30" s="7"/>
      <c r="AL30" s="14"/>
      <c r="AM30" s="45"/>
      <c r="AN30" s="52"/>
      <c r="AO30" s="219"/>
      <c r="AP30" s="333"/>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52"/>
      <c r="T31" s="52"/>
      <c r="U31" s="52"/>
      <c r="V31" s="46" t="str">
        <f t="shared" si="15"/>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3"/>
        <v/>
      </c>
      <c r="AE31" s="224"/>
      <c r="AF31" s="48" t="str">
        <f>+AD31</f>
        <v/>
      </c>
      <c r="AG31" s="224"/>
      <c r="AH31" s="50" t="str">
        <f>IFERROR(IF(AND(W28="Impacto",W29="Impacto",W30="Impacto",W31="Impacto"),(AH30-(+AH30*Z31)),IF(W31="Impacto",(P25-(+P25*Z31)),IF(W31="Probabilidad",AH30,""))),"")</f>
        <v/>
      </c>
      <c r="AI31" s="226"/>
      <c r="AJ31" s="228"/>
      <c r="AK31" s="7"/>
      <c r="AL31" s="14"/>
      <c r="AM31" s="45"/>
      <c r="AN31" s="52"/>
      <c r="AO31" s="219"/>
      <c r="AP31" s="334"/>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497</v>
      </c>
      <c r="E32" s="229" t="s">
        <v>498</v>
      </c>
      <c r="F32" s="230" t="s">
        <v>1677</v>
      </c>
      <c r="G32" s="230" t="s">
        <v>674</v>
      </c>
      <c r="H32" s="231" t="str">
        <f t="shared" ref="H32" si="18">+CONCATENATE(E32," ",F32," ",G32)</f>
        <v>Posibilidad  de efecto dañoso sobre bienes públicos por  pérdida o extravió de material en el almacén de equipo FARE (Equipo de reabastecimiento de combustible en áreas remotas) a causa de la omisión en  la aplicación de los procesos administrativos del Sistema de Combustibles de Aviación</v>
      </c>
      <c r="I32" s="232" t="s">
        <v>497</v>
      </c>
      <c r="J32" s="218">
        <v>972</v>
      </c>
      <c r="K32" s="310" t="str">
        <f>IF(J32&lt;=0,"",IF(J32&lt;=3,"Muy Baja",IF(J32&lt;=34,"Baja",IF(J32&lt;=600,"Media",IF(J32&lt;=6000,"Alta","Muy Alta")))))</f>
        <v>Alta</v>
      </c>
      <c r="L32" s="306">
        <f>IF(K32="","",IF(K32="Muy Baja",0.2,IF(K32="Baja",0.4,IF(K32="Media",0.6,IF(K32="Alta",0.8,IF(K32="Muy Alta",1,))))))</f>
        <v>0.8</v>
      </c>
      <c r="M32" s="314" t="s">
        <v>326</v>
      </c>
      <c r="N32" s="304" t="str">
        <f>IF(NOT(ISERROR(MATCH(M32,'[10]Tabla Impacto'!$B$222:$B$224,0))),'[10]Tabla Impacto'!$F$224,M32)</f>
        <v xml:space="preserve">     Entre 100 y 500 SMLMV </v>
      </c>
      <c r="O32" s="310" t="str">
        <f>IF(OR(N32='[10]Tabla Impacto'!$C$12,N32='[10]Tabla Impacto'!$D$12),"Leve",IF(OR(N32='[10]Tabla Impacto'!$C$13,N32='[10]Tabla Impacto'!$D$13),"Menor",IF(OR(N32='[10]Tabla Impacto'!$C$14,N32='[10]Tabla Impacto'!$D$14),"Moderado",IF(OR(N32='[10]Tabla Impacto'!$C$15,N32='[10]Tabla Impacto'!$D$15),"Mayor",IF(OR(N32='[10]Tabla Impacto'!$C$16,N32='[10]Tabla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4">
        <v>1</v>
      </c>
      <c r="S32" s="12" t="s">
        <v>675</v>
      </c>
      <c r="T32" s="12" t="s">
        <v>676</v>
      </c>
      <c r="U32" s="12" t="s">
        <v>1678</v>
      </c>
      <c r="V32" s="46" t="str">
        <f>+CONCATENATE(S32," ",T32," ",U32)</f>
        <v>El encargado de la Sección de Combustibles de la BRIAV25, BASPA25, BRIAV32, BAAAS, BRIAV33, BASPA33 y BMMA1-8,  Verificar mensualmente el seguimiento en la plataforma SAP - SILOG de los cargues de combustibles de las unidades tácticas de aviación que intervienen en el manejo del mismo, según lo establecido en el manual 4-28-1 conocimiento y manejo de combustible de aviación, Con finalidad de evidenciar el combustible pendiente por descargar o que se encuentre en tránsito,  en caso de encontrarse novedad oficiar al DECOA para agilizar el proceso de facturación y cargue del combustible, dejando como evidencia el informe de revisión movimientos de combustibles en SAP.</v>
      </c>
      <c r="W32" s="47" t="str">
        <f t="shared" si="1"/>
        <v>Probabilidad</v>
      </c>
      <c r="X32" s="37" t="s">
        <v>53</v>
      </c>
      <c r="Y32" s="37" t="s">
        <v>54</v>
      </c>
      <c r="Z32" s="48" t="str">
        <f>IF(AND(X32="Preventivo",Y32="Automático"),"50%",IF(AND(X32="Preventivo",Y32="Manual"),"40%",IF(AND(X32="Detectivo",Y32="Automático"),"40%",IF(AND(X32="Detectivo",Y32="Manual"),"30%",IF(AND(X32="Correctivo",Y32="Automático"),"35%",IF(AND(X32="Correctivo",Y32="Manual"),"25%",""))))))</f>
        <v>40%</v>
      </c>
      <c r="AA32" s="37" t="s">
        <v>55</v>
      </c>
      <c r="AB32" s="37" t="s">
        <v>56</v>
      </c>
      <c r="AC32" s="37" t="s">
        <v>57</v>
      </c>
      <c r="AD32" s="49">
        <f>IFERROR(IF(W32="Probabilidad",(L32-(+L32*Z32)),IF(W32="Impacto",L32,"")),"")</f>
        <v>0.48</v>
      </c>
      <c r="AE32" s="224" t="str">
        <f>IFERROR(LOOKUP(LOOKUP(2,1/(AD32:AD38&lt;&gt;""),AD32:AD38),'[10]Opciones Tratamiento'!$I$2:$I$6,'[10]Opciones Tratamiento'!$J$2:$J$6),"")</f>
        <v>Muy Baja</v>
      </c>
      <c r="AF32" s="48">
        <f>+AD32</f>
        <v>0.48</v>
      </c>
      <c r="AG32" s="224" t="str">
        <f>IFERROR(LOOKUP(LOOKUP(2,1/(AH32:AH38&lt;&gt;""),AH32:AH38),'[10]Opciones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677</v>
      </c>
      <c r="AK32" s="7"/>
      <c r="AL32" s="14">
        <v>1</v>
      </c>
      <c r="AM32" s="16" t="s">
        <v>678</v>
      </c>
      <c r="AN32" s="12" t="s">
        <v>679</v>
      </c>
      <c r="AO32" s="219" t="s">
        <v>59</v>
      </c>
      <c r="AP32" s="332"/>
      <c r="AQ32" s="335" t="s">
        <v>667</v>
      </c>
      <c r="AR32" s="335"/>
      <c r="AS32" s="335"/>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v>2</v>
      </c>
      <c r="S33" s="12" t="s">
        <v>679</v>
      </c>
      <c r="T33" s="12" t="s">
        <v>1679</v>
      </c>
      <c r="U33" s="12" t="s">
        <v>680</v>
      </c>
      <c r="V33" s="46" t="str">
        <f>+CONCATENATE(S33," ",T33," ",U33)</f>
        <v>El encargado de la Sección de Combustibles de la DAVAA, BRIAV25, BASPA25, BRIAV32, BAAAS, BRIAV33, BASPA33 y BMMA1-8, Verificar mensualmente la documentación  soporte presentada en la reunión administrativa , dando cumplimiento a la Circular No. 12 de Mecanismos de Control y Soporte Logístico para la Administración y Vigilancia del Combustible de Aviación,   Con la finalidad de realizar trazabilidad con la información suministrada en las reuniones administrativas y revista de las cuentas fiscales,  en caso de haber una novedad se oficiara al comando superior para verificar las novedades evidenciadas,  dejando como evidencia el Informe de revista a los almacenes (RADAR) por parte de las Brigadas a los Batallones de Aviación del Ejército Nacional.</v>
      </c>
      <c r="W33" s="47" t="str">
        <f t="shared" si="1"/>
        <v>Probabilidad</v>
      </c>
      <c r="X33" s="37" t="s">
        <v>53</v>
      </c>
      <c r="Y33" s="37" t="s">
        <v>54</v>
      </c>
      <c r="Z33" s="48" t="str">
        <f t="shared" ref="Z33" si="19">IF(AND(X33="Preventivo",Y33="Automático"),"50%",IF(AND(X33="Preventivo",Y33="Manual"),"40%",IF(AND(X33="Detectivo",Y33="Automático"),"40%",IF(AND(X33="Detectivo",Y33="Manual"),"30%",IF(AND(X33="Correctivo",Y33="Automático"),"35%",IF(AND(X33="Correctivo",Y33="Manual"),"25%",""))))))</f>
        <v>40%</v>
      </c>
      <c r="AA33" s="37" t="s">
        <v>55</v>
      </c>
      <c r="AB33" s="37" t="s">
        <v>56</v>
      </c>
      <c r="AC33" s="37"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0.8</v>
      </c>
      <c r="AI33" s="226"/>
      <c r="AJ33" s="228"/>
      <c r="AK33" s="7"/>
      <c r="AL33" s="14">
        <v>2</v>
      </c>
      <c r="AM33" s="12" t="s">
        <v>681</v>
      </c>
      <c r="AN33" s="12" t="s">
        <v>1680</v>
      </c>
      <c r="AO33" s="219"/>
      <c r="AP33" s="333"/>
      <c r="AQ33" s="336"/>
      <c r="AR33" s="336"/>
      <c r="AS33" s="336"/>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v>3</v>
      </c>
      <c r="S34" s="12" t="s">
        <v>1681</v>
      </c>
      <c r="T34" s="12" t="s">
        <v>682</v>
      </c>
      <c r="U34" s="12" t="s">
        <v>683</v>
      </c>
      <c r="V34" s="46" t="str">
        <f t="shared" ref="V34:V38" si="22">+CONCATENATE(S34," ",T34," ",U34)</f>
        <v>El encargado de la Sección de Combustibles de la BRIAV32, BAAAS,  Verificar mensualmente la documentación de entradas y salidas de los repuestos y elementos utilizados para el mantenimiento a los sistemas de combustible de aviación, dando cumplimiento a la Circular No. 12 de Mecanismos de Control y Soporte Logístico para la Administración y Vigilancia del Combustible de Aviación, con el propósito de realizar cruce y revista al almacén de equipos FARE, y poder garantizar el Stop de repuestos necesarios para el mantenimiento de los sistemas de combustible de aviación,   en caso de haber una novedad se oficiara al comando superior para verificar las novedades evidenciadas,  dejando como revista el informe de revista del almacén de equipos FARE</v>
      </c>
      <c r="W34" s="47" t="str">
        <f t="shared" si="1"/>
        <v>Probabilidad</v>
      </c>
      <c r="X34" s="37" t="s">
        <v>53</v>
      </c>
      <c r="Y34" s="37" t="s">
        <v>54</v>
      </c>
      <c r="Z34" s="48" t="str">
        <f>IF(AND(X34="Preventivo",Y34="Automático"),"50%",IF(AND(X34="Preventivo",Y34="Manual"),"40%",IF(AND(X34="Detectivo",Y34="Automático"),"40%",IF(AND(X34="Detectivo",Y34="Manual"),"30%",IF(AND(X34="Correctivo",Y34="Automático"),"35%",IF(AND(X34="Correctivo",Y34="Manual"),"25%",""))))))</f>
        <v>40%</v>
      </c>
      <c r="AA34" s="37" t="s">
        <v>55</v>
      </c>
      <c r="AB34" s="37" t="s">
        <v>56</v>
      </c>
      <c r="AC34" s="37" t="s">
        <v>57</v>
      </c>
      <c r="AD34" s="49">
        <f t="shared" si="20"/>
        <v>0.17279999999999998</v>
      </c>
      <c r="AE34" s="224"/>
      <c r="AF34" s="48">
        <f>+AD34</f>
        <v>0.17279999999999998</v>
      </c>
      <c r="AG34" s="224"/>
      <c r="AH34" s="50">
        <f>IFERROR(IF(AND(W32="Impacto",W33="Impacto",W34="Impacto"),(AH33-(+AH33*Z34)),IF(W34="Impacto",(P32-(+P32*Z34)),IF(W34="Probabilidad",AH33,""))),"")</f>
        <v>0.8</v>
      </c>
      <c r="AI34" s="226"/>
      <c r="AJ34" s="228"/>
      <c r="AK34" s="7"/>
      <c r="AL34" s="14"/>
      <c r="AM34" s="45"/>
      <c r="AN34" s="52"/>
      <c r="AO34" s="219"/>
      <c r="AP34" s="333"/>
      <c r="AQ34" s="336"/>
      <c r="AR34" s="336"/>
      <c r="AS34" s="336"/>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v>4</v>
      </c>
      <c r="S35" s="12" t="s">
        <v>679</v>
      </c>
      <c r="T35" s="12" t="s">
        <v>684</v>
      </c>
      <c r="U35" s="12" t="s">
        <v>1682</v>
      </c>
      <c r="V35" s="46" t="str">
        <f t="shared" si="22"/>
        <v>El encargado de la Sección de Combustibles de la DAVAA, BRIAV25, BASPA25, BRIAV32, BAAAS, BRIAV33, BASPA33 y BMMA1-8, Verificar mensualmente el cumplimiento del plan de mantenimiento preventivo y correctivo de Sistemas Suministro de Combustible en los puntos Tanqueo Área de Operaciones BMMA'S y BASPA25, según lo establecido en el manual 4-28-1 conocimiento y manejo de combustible de aviación,   con el propósito de optimizar la vida útil de los equipos se coordina con la BRIAV 32 BAAAS para proporcionar las facilidades del ingreso y elaboración de los mantenimiento, en caso de no realizar los mantenimiento de acuerdo al plan se oficiara a ese comando informe las causas del incumplimiento, dejando como evidencia el informe de avance mantenimientos programados sistema de combustibles de aviación.</v>
      </c>
      <c r="W35" s="47" t="str">
        <f t="shared" si="1"/>
        <v>Probabilidad</v>
      </c>
      <c r="X35" s="37" t="s">
        <v>53</v>
      </c>
      <c r="Y35" s="37" t="s">
        <v>54</v>
      </c>
      <c r="Z35" s="48" t="str">
        <f t="shared" ref="Z35" si="23">IF(AND(X35="Preventivo",Y35="Automático"),"50%",IF(AND(X35="Preventivo",Y35="Manual"),"40%",IF(AND(X35="Detectivo",Y35="Automático"),"40%",IF(AND(X35="Detectivo",Y35="Manual"),"30%",IF(AND(X35="Correctivo",Y35="Automático"),"35%",IF(AND(X35="Correctivo",Y35="Manual"),"25%",""))))))</f>
        <v>40%</v>
      </c>
      <c r="AA35" s="37" t="s">
        <v>55</v>
      </c>
      <c r="AB35" s="37" t="s">
        <v>56</v>
      </c>
      <c r="AC35" s="37" t="s">
        <v>57</v>
      </c>
      <c r="AD35" s="49">
        <f t="shared" si="20"/>
        <v>0.10367999999999998</v>
      </c>
      <c r="AE35" s="224"/>
      <c r="AF35" s="48">
        <f t="shared" ref="AF35" si="24">+AD35</f>
        <v>0.10367999999999998</v>
      </c>
      <c r="AG35" s="224"/>
      <c r="AH35" s="50">
        <f>IFERROR(IF(AND(W34="Impacto",W35="Impacto"),(AH34-(+AH34*Z35)),IF(W35="Impacto",(P32-(+P32*Z35)),IF(W35="Probabilidad",AH34,""))),"")</f>
        <v>0.8</v>
      </c>
      <c r="AI35" s="226"/>
      <c r="AJ35" s="228"/>
      <c r="AK35" s="7"/>
      <c r="AL35" s="14"/>
      <c r="AM35" s="45"/>
      <c r="AN35" s="52"/>
      <c r="AO35" s="219"/>
      <c r="AP35" s="333"/>
      <c r="AQ35" s="336"/>
      <c r="AR35" s="336"/>
      <c r="AS35" s="336"/>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tr">
        <f t="shared" si="22"/>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0"/>
        <v/>
      </c>
      <c r="AE36" s="224"/>
      <c r="AF36" s="48" t="str">
        <f>+AD36</f>
        <v/>
      </c>
      <c r="AG36" s="224"/>
      <c r="AH36" s="50" t="str">
        <f>IFERROR(IF(AND(W35="Impacto",W36="Impacto"),(AH35-(+AH35*Z36)),IF(W36="Impacto",(P32-(+P32*Z36)),IF(W36="Probabilidad",AH35,""))),"")</f>
        <v/>
      </c>
      <c r="AI36" s="226"/>
      <c r="AJ36" s="228"/>
      <c r="AK36" s="7"/>
      <c r="AL36" s="14"/>
      <c r="AM36" s="45"/>
      <c r="AN36" s="52"/>
      <c r="AO36" s="219"/>
      <c r="AP36" s="333"/>
      <c r="AQ36" s="336"/>
      <c r="AR36" s="336"/>
      <c r="AS36" s="336"/>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tr">
        <f t="shared" si="22"/>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0"/>
        <v/>
      </c>
      <c r="AE37" s="224"/>
      <c r="AF37" s="48" t="str">
        <f>+AD37</f>
        <v/>
      </c>
      <c r="AG37" s="224"/>
      <c r="AH37" s="50" t="str">
        <f>IFERROR(IF(AND(W35="Impacto",W36="Impacto",W37="Impacto"),(AH36-(+AH36*Z37)),IF(W37="Impacto",(P32-(+P32*Z37)),IF(W37="Probabilidad",AH36,""))),"")</f>
        <v/>
      </c>
      <c r="AI37" s="226"/>
      <c r="AJ37" s="228"/>
      <c r="AK37" s="7"/>
      <c r="AL37" s="14"/>
      <c r="AM37" s="45"/>
      <c r="AN37" s="52"/>
      <c r="AO37" s="219"/>
      <c r="AP37" s="333"/>
      <c r="AQ37" s="336"/>
      <c r="AR37" s="336"/>
      <c r="AS37" s="336"/>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tr">
        <f t="shared" si="22"/>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0"/>
        <v/>
      </c>
      <c r="AE38" s="224"/>
      <c r="AF38" s="48" t="str">
        <f>+AD38</f>
        <v/>
      </c>
      <c r="AG38" s="224"/>
      <c r="AH38" s="50" t="str">
        <f>IFERROR(IF(AND(W35="Impacto",W36="Impacto",W37="Impacto",W38="Impacto"),(AH37-(+AH37*Z38)),IF(W38="Impacto",(P32-(+P32*Z38)),IF(W38="Probabilidad",AH37,""))),"")</f>
        <v/>
      </c>
      <c r="AI38" s="226"/>
      <c r="AJ38" s="228"/>
      <c r="AK38" s="7"/>
      <c r="AL38" s="14"/>
      <c r="AM38" s="45"/>
      <c r="AN38" s="52"/>
      <c r="AO38" s="219"/>
      <c r="AP38" s="334"/>
      <c r="AQ38" s="336"/>
      <c r="AR38" s="336"/>
      <c r="AS38" s="336"/>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IF(NOT(ISERROR(MATCH(M39,'[10]Tabla Impacto'!$B$222:$B$224,0))),'[10]Tabla Impacto'!$F$224,M39)</f>
        <v>0</v>
      </c>
      <c r="O39" s="310" t="str">
        <f>IF(OR(N39='[10]Tabla Impacto'!$C$12,N39='[10]Tabla Impacto'!$D$12),"Leve",IF(OR(N39='[10]Tabla Impacto'!$C$13,N39='[10]Tabla Impacto'!$D$13),"Menor",IF(OR(N39='[10]Tabla Impacto'!$C$14,N39='[10]Tabla Impacto'!$D$14),"Moderado",IF(OR(N39='[10]Tabla Impacto'!$C$15,N39='[10]Tabla Impacto'!$D$15),"Mayor",IF(OR(N39='[10]Tabla Impacto'!$C$16,N39='[10]Tabla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IFERROR(LOOKUP(LOOKUP(2,1/(AD39:AD45&lt;&gt;""),AD39:AD45),'[10]Opciones Tratamiento'!$I$2:$I$6,'[10]Opciones Tratamiento'!$J$2:$J$6),"")</f>
        <v/>
      </c>
      <c r="AF39" s="48" t="str">
        <f>+AD39</f>
        <v/>
      </c>
      <c r="AG39" s="224" t="str">
        <f>IFERROR(LOOKUP(LOOKUP(2,1/(AH39:AH45&lt;&gt;""),AH39:AH45),'[10]Opciones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14"/>
      <c r="AM39" s="45"/>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52"/>
      <c r="T40" s="52"/>
      <c r="U40" s="52"/>
      <c r="V40" s="46" t="str">
        <f>+CONCATENATE(S40," ",T40," ",U40)</f>
        <v xml:space="preserve">  </v>
      </c>
      <c r="W40" s="47" t="str">
        <f t="shared" si="1"/>
        <v/>
      </c>
      <c r="X40" s="37"/>
      <c r="Y40" s="37"/>
      <c r="Z40" s="48" t="str">
        <f t="shared" ref="Z40" si="26">IF(AND(X40="Preventivo",Y40="Automático"),"50%",IF(AND(X40="Preventivo",Y40="Manual"),"40%",IF(AND(X40="Detectivo",Y40="Automático"),"40%",IF(AND(X40="Detectivo",Y40="Manual"),"30%",IF(AND(X40="Correctivo",Y40="Automático"),"35%",IF(AND(X40="Correctivo",Y40="Manual"),"25%",""))))))</f>
        <v/>
      </c>
      <c r="AA40" s="37"/>
      <c r="AB40" s="37"/>
      <c r="AC40" s="37"/>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52"/>
      <c r="T41" s="52"/>
      <c r="U41" s="52"/>
      <c r="V41" s="46" t="str">
        <f t="shared" ref="V41:V45" si="29">+CONCATENATE(S41,"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si="27"/>
        <v/>
      </c>
      <c r="AE41" s="224"/>
      <c r="AF41" s="48" t="str">
        <f>+AD41</f>
        <v/>
      </c>
      <c r="AG41" s="224"/>
      <c r="AH41" s="50" t="str">
        <f>IFERROR(IF(AND(W39="Impacto",W40="Impacto",W41="Impacto"),(AH40-(+AH40*Z41)),IF(W41="Impacto",(P39-(+P39*Z41)),IF(W41="Probabilidad",AH40,""))),"")</f>
        <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tr">
        <f t="shared" si="29"/>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7"/>
        <v/>
      </c>
      <c r="AE42" s="224"/>
      <c r="AF42" s="48" t="str">
        <f t="shared" ref="AF42" si="31">+AD42</f>
        <v/>
      </c>
      <c r="AG42" s="224"/>
      <c r="AH42" s="50" t="str">
        <f>IFERROR(IF(AND(W41="Impacto",W42="Impacto"),(AH41-(+AH41*Z42)),IF(W42="Impacto",(P39-(+P39*Z42)),IF(W42="Probabilidad",AH41,""))),"")</f>
        <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tr">
        <f t="shared" si="29"/>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7"/>
        <v/>
      </c>
      <c r="AE43" s="224"/>
      <c r="AF43" s="48" t="str">
        <f>+AD43</f>
        <v/>
      </c>
      <c r="AG43" s="224"/>
      <c r="AH43" s="50" t="str">
        <f>IFERROR(IF(AND(W42="Impacto",W43="Impacto"),(AH42-(+AH42*Z43)),IF(W43="Impacto",(P39-(+P39*Z43)),IF(W43="Probabilidad",AH42,""))),"")</f>
        <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tr">
        <f t="shared" si="29"/>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7"/>
        <v/>
      </c>
      <c r="AE44" s="224"/>
      <c r="AF44" s="48" t="str">
        <f>+AD44</f>
        <v/>
      </c>
      <c r="AG44" s="224"/>
      <c r="AH44" s="50" t="str">
        <f>IFERROR(IF(AND(W42="Impacto",W43="Impacto",W44="Impacto"),(AH43-(+AH43*Z44)),IF(W44="Impacto",(P39-(+P39*Z44)),IF(W44="Probabilidad",AH43,""))),"")</f>
        <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tr">
        <f t="shared" si="29"/>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7"/>
        <v/>
      </c>
      <c r="AE45" s="224"/>
      <c r="AF45" s="48" t="str">
        <f>+AD45</f>
        <v/>
      </c>
      <c r="AG45" s="224"/>
      <c r="AH45" s="50" t="str">
        <f>IFERROR(IF(AND(W42="Impacto",W43="Impacto",W44="Impacto",W45="Impacto"),(AH44-(+AH44*Z45)),IF(W45="Impacto",(P39-(+P39*Z45)),IF(W45="Probabilidad",AH44,""))),"")</f>
        <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IF(NOT(ISERROR(MATCH(M46,'[10]Tabla Impacto'!$B$222:$B$224,0))),'[10]Tabla Impacto'!$F$224,M46)</f>
        <v>0</v>
      </c>
      <c r="O46" s="310" t="str">
        <f>IF(OR(N46='[10]Tabla Impacto'!$C$12,N46='[10]Tabla Impacto'!$D$12),"Leve",IF(OR(N46='[10]Tabla Impacto'!$C$13,N46='[10]Tabla Impacto'!$D$13),"Menor",IF(OR(N46='[10]Tabla Impacto'!$C$14,N46='[10]Tabla Impacto'!$D$14),"Moderado",IF(OR(N46='[10]Tabla Impacto'!$C$15,N46='[10]Tabla Impacto'!$D$15),"Mayor",IF(OR(N46='[10]Tabla Impacto'!$C$16,N46='[10]Tabla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IFERROR(LOOKUP(LOOKUP(2,1/(AD46:AD52&lt;&gt;""),AD46:AD52),'[10]Opciones Tratamiento'!$I$2:$I$6,'[10]Opciones Tratamiento'!$J$2:$J$6),"")</f>
        <v/>
      </c>
      <c r="AF46" s="48" t="str">
        <f>+AD46</f>
        <v/>
      </c>
      <c r="AG46" s="224" t="str">
        <f>IFERROR(LOOKUP(LOOKUP(2,1/(AH46:AH52&lt;&gt;""),AH46:AH52),'[10]Opciones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4"/>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tr">
        <f>+CONCATENATE(S47," ",T47," ",U47)</f>
        <v xml:space="preserve">  </v>
      </c>
      <c r="W47" s="47" t="str">
        <f t="shared" si="1"/>
        <v/>
      </c>
      <c r="X47" s="37"/>
      <c r="Y47" s="37"/>
      <c r="Z47" s="48" t="str">
        <f t="shared" ref="Z47" si="33">IF(AND(X47="Preventivo",Y47="Automático"),"50%",IF(AND(X47="Preventivo",Y47="Manual"),"40%",IF(AND(X47="Detectivo",Y47="Automático"),"40%",IF(AND(X47="Detectivo",Y47="Manual"),"30%",IF(AND(X47="Correctivo",Y47="Automático"),"35%",IF(AND(X47="Correctivo",Y47="Manual"),"25%",""))))))</f>
        <v/>
      </c>
      <c r="AA47" s="37"/>
      <c r="AB47" s="37"/>
      <c r="AC47" s="37"/>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tr">
        <f t="shared" ref="V48:V52" si="36">+CONCATENATE(S48,"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si="34"/>
        <v/>
      </c>
      <c r="AE48" s="224"/>
      <c r="AF48" s="48" t="str">
        <f>+AD48</f>
        <v/>
      </c>
      <c r="AG48" s="224"/>
      <c r="AH48" s="50" t="str">
        <f>IFERROR(IF(AND(W46="Impacto",W47="Impacto",W48="Impacto"),(AH47-(+AH47*Z48)),IF(W48="Impacto",(P46-(+P46*Z48)),IF(W48="Probabilidad",AH47,""))),"")</f>
        <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tr">
        <f t="shared" si="36"/>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4"/>
        <v/>
      </c>
      <c r="AE49" s="224"/>
      <c r="AF49" s="48" t="str">
        <f t="shared" ref="AF49" si="38">+AD49</f>
        <v/>
      </c>
      <c r="AG49" s="224"/>
      <c r="AH49" s="50" t="str">
        <f>IFERROR(IF(AND(W48="Impacto",W49="Impacto"),(AH48-(+AH48*Z49)),IF(W49="Impacto",(P46-(+P46*Z49)),IF(W49="Probabilidad",AH48,""))),"")</f>
        <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tr">
        <f t="shared" si="36"/>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4"/>
        <v/>
      </c>
      <c r="AE50" s="224"/>
      <c r="AF50" s="48" t="str">
        <f>+AD50</f>
        <v/>
      </c>
      <c r="AG50" s="224"/>
      <c r="AH50" s="50" t="str">
        <f>IFERROR(IF(AND(W49="Impacto",W50="Impacto"),(AH49-(+AH49*Z50)),IF(W50="Impacto",(P46-(+P46*Z50)),IF(W50="Probabilidad",AH49,""))),"")</f>
        <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tr">
        <f t="shared" si="36"/>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4"/>
        <v/>
      </c>
      <c r="AE51" s="224"/>
      <c r="AF51" s="48" t="str">
        <f>+AD51</f>
        <v/>
      </c>
      <c r="AG51" s="224"/>
      <c r="AH51" s="50" t="str">
        <f>IFERROR(IF(AND(W49="Impacto",W50="Impacto",W51="Impacto"),(AH50-(+AH50*Z51)),IF(W51="Impacto",(P46-(+P46*Z51)),IF(W51="Probabilidad",AH50,""))),"")</f>
        <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tr">
        <f t="shared" si="36"/>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4"/>
        <v/>
      </c>
      <c r="AE52" s="224"/>
      <c r="AF52" s="48" t="str">
        <f>+AD52</f>
        <v/>
      </c>
      <c r="AG52" s="224"/>
      <c r="AH52" s="50" t="str">
        <f>IFERROR(IF(AND(W49="Impacto",W50="Impacto",W51="Impacto",W52="Impacto"),(AH51-(+AH51*Z52)),IF(W52="Impacto",(P46-(+P46*Z52)),IF(W52="Probabilidad",AH51,""))),"")</f>
        <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IF(NOT(ISERROR(MATCH(M53,'[10]Tabla Impacto'!$B$222:$B$224,0))),'[10]Tabla Impacto'!$F$224,M53)</f>
        <v>0</v>
      </c>
      <c r="O53" s="310" t="str">
        <f>IF(OR(N53='[10]Tabla Impacto'!$C$12,N53='[10]Tabla Impacto'!$D$12),"Leve",IF(OR(N53='[10]Tabla Impacto'!$C$13,N53='[10]Tabla Impacto'!$D$13),"Menor",IF(OR(N53='[10]Tabla Impacto'!$C$14,N53='[10]Tabla Impacto'!$D$14),"Moderado",IF(OR(N53='[10]Tabla Impacto'!$C$15,N53='[10]Tabla Impacto'!$D$15),"Mayor",IF(OR(N53='[10]Tabla Impacto'!$C$16,N53='[10]Tabla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IFERROR(LOOKUP(LOOKUP(2,1/(AD53:AD59&lt;&gt;""),AD53:AD59),'[10]Opciones Tratamiento'!$I$2:$I$6,'[10]Opciones Tratamiento'!$J$2:$J$6),"")</f>
        <v/>
      </c>
      <c r="AF53" s="48" t="str">
        <f>+AD53</f>
        <v/>
      </c>
      <c r="AG53" s="224" t="str">
        <f>IFERROR(LOOKUP(LOOKUP(2,1/(AH53:AH59&lt;&gt;""),AH53:AH59),'[10]Opciones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4"/>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tr">
        <f t="shared" ref="V55:V59" si="43">+CONCATENATE(S55,"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si="41"/>
        <v/>
      </c>
      <c r="AE55" s="224"/>
      <c r="AF55" s="48" t="str">
        <f>+AD55</f>
        <v/>
      </c>
      <c r="AG55" s="224"/>
      <c r="AH55" s="50" t="str">
        <f>IFERROR(IF(AND(W53="Impacto",W54="Impacto",W55="Impacto"),(AH54-(+AH54*Z55)),IF(W55="Impacto",(P53-(+P53*Z55)),IF(W55="Probabilidad",AH54,""))),"")</f>
        <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tr">
        <f t="shared" si="43"/>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1"/>
        <v/>
      </c>
      <c r="AE56" s="224"/>
      <c r="AF56" s="48" t="str">
        <f t="shared" ref="AF56" si="45">+AD56</f>
        <v/>
      </c>
      <c r="AG56" s="224"/>
      <c r="AH56" s="50" t="str">
        <f>IFERROR(IF(AND(W55="Impacto",W56="Impacto"),(AH55-(+AH55*Z56)),IF(W56="Impacto",(P53-(+P53*Z56)),IF(W56="Probabilidad",AH55,""))),"")</f>
        <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tr">
        <f t="shared" si="43"/>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1"/>
        <v/>
      </c>
      <c r="AE57" s="224"/>
      <c r="AF57" s="48" t="str">
        <f>+AD57</f>
        <v/>
      </c>
      <c r="AG57" s="224"/>
      <c r="AH57" s="50" t="str">
        <f>IFERROR(IF(AND(W56="Impacto",W57="Impacto"),(AH56-(+AH56*Z57)),IF(W57="Impacto",(P53-(+P53*Z57)),IF(W57="Probabilidad",AH56,""))),"")</f>
        <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3"/>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1"/>
        <v/>
      </c>
      <c r="AE58" s="224"/>
      <c r="AF58" s="48" t="str">
        <f>+AD58</f>
        <v/>
      </c>
      <c r="AG58" s="224"/>
      <c r="AH58" s="50" t="str">
        <f>IFERROR(IF(AND(W56="Impacto",W57="Impacto",W58="Impacto"),(AH57-(+AH57*Z58)),IF(W58="Impacto",(P53-(+P53*Z58)),IF(W58="Probabilidad",AH57,""))),"")</f>
        <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3"/>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1"/>
        <v/>
      </c>
      <c r="AE59" s="224"/>
      <c r="AF59" s="48" t="str">
        <f>+AD59</f>
        <v/>
      </c>
      <c r="AG59" s="224"/>
      <c r="AH59" s="50" t="str">
        <f>IFERROR(IF(AND(W56="Impacto",W57="Impacto",W58="Impacto",W59="Impacto"),(AH58-(+AH58*Z59)),IF(W59="Impacto",(P53-(+P53*Z59)),IF(W59="Probabilidad",AH58,""))),"")</f>
        <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IF(NOT(ISERROR(MATCH(M60,'[10]Tabla Impacto'!$B$222:$B$224,0))),'[10]Tabla Impacto'!$F$224,M60)</f>
        <v>0</v>
      </c>
      <c r="O60" s="310" t="str">
        <f>IF(OR(N60='[10]Tabla Impacto'!$C$12,N60='[10]Tabla Impacto'!$D$12),"Leve",IF(OR(N60='[10]Tabla Impacto'!$C$13,N60='[10]Tabla Impacto'!$D$13),"Menor",IF(OR(N60='[10]Tabla Impacto'!$C$14,N60='[10]Tabla Impacto'!$D$14),"Moderado",IF(OR(N60='[10]Tabla Impacto'!$C$15,N60='[10]Tabla Impacto'!$D$15),"Mayor",IF(OR(N60='[10]Tabla Impacto'!$C$16,N60='[10]Tabla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IFERROR(LOOKUP(LOOKUP(2,1/(AD60:AD66&lt;&gt;""),AD60:AD66),'[10]Opciones Tratamiento'!$I$2:$I$6,'[10]Opciones Tratamiento'!$J$2:$J$6),"")</f>
        <v/>
      </c>
      <c r="AF60" s="48" t="str">
        <f>+AD60</f>
        <v/>
      </c>
      <c r="AG60" s="224" t="str">
        <f>IFERROR(LOOKUP(LOOKUP(2,1/(AH60:AH66&lt;&gt;""),AH60:AH66),'[10]Opciones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4"/>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tr">
        <f>+CONCATENATE(S61," ",T61," ",U61)</f>
        <v xml:space="preserve">  </v>
      </c>
      <c r="W61" s="47" t="str">
        <f t="shared" si="1"/>
        <v/>
      </c>
      <c r="X61" s="37"/>
      <c r="Y61" s="37"/>
      <c r="Z61" s="48" t="str">
        <f t="shared" ref="Z61" si="47">IF(AND(X61="Preventivo",Y61="Automático"),"50%",IF(AND(X61="Preventivo",Y61="Manual"),"40%",IF(AND(X61="Detectivo",Y61="Automático"),"40%",IF(AND(X61="Detectivo",Y61="Manual"),"30%",IF(AND(X61="Correctivo",Y61="Automático"),"35%",IF(AND(X61="Correctivo",Y61="Manual"),"25%",""))))))</f>
        <v/>
      </c>
      <c r="AA61" s="37"/>
      <c r="AB61" s="37"/>
      <c r="AC61" s="37"/>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tr">
        <f t="shared" ref="V62:V66" si="50">+CONCATENATE(S62,"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si="48"/>
        <v/>
      </c>
      <c r="AE62" s="224"/>
      <c r="AF62" s="48" t="str">
        <f>+AD62</f>
        <v/>
      </c>
      <c r="AG62" s="224"/>
      <c r="AH62" s="50" t="str">
        <f>IFERROR(IF(AND(W60="Impacto",W61="Impacto",W62="Impacto"),(AH61-(+AH61*Z62)),IF(W62="Impacto",(P60-(+P60*Z62)),IF(W62="Probabilidad",AH61,""))),"")</f>
        <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tr">
        <f t="shared" si="50"/>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48"/>
        <v/>
      </c>
      <c r="AE63" s="224"/>
      <c r="AF63" s="48" t="str">
        <f t="shared" ref="AF63:AF65" si="52">+AD63</f>
        <v/>
      </c>
      <c r="AG63" s="224"/>
      <c r="AH63" s="50" t="str">
        <f>IFERROR(IF(AND(W62="Impacto",W63="Impacto"),(AH62-(+AH62*Z63)),IF(W63="Impacto",(P60-(+P60*Z63)),IF(W63="Probabilidad",AH62,""))),"")</f>
        <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50"/>
        <v xml:space="preserve">  </v>
      </c>
      <c r="W64" s="47" t="str">
        <f t="shared" si="1"/>
        <v/>
      </c>
      <c r="X64" s="37"/>
      <c r="Y64" s="37"/>
      <c r="Z64" s="48" t="str">
        <f t="shared" si="51"/>
        <v/>
      </c>
      <c r="AA64" s="37"/>
      <c r="AB64" s="37"/>
      <c r="AC64" s="37"/>
      <c r="AD64" s="49" t="str">
        <f t="shared" si="48"/>
        <v/>
      </c>
      <c r="AE64" s="224"/>
      <c r="AF64" s="48" t="str">
        <f t="shared" si="52"/>
        <v/>
      </c>
      <c r="AG64" s="224"/>
      <c r="AH64" s="50" t="str">
        <f>IFERROR(IF(AND(W63="Impacto",W64="Impacto"),(AH63-(+AH63*Z64)),IF(W64="Impacto",(P60-(+P60*Z64)),IF(W64="Probabilidad",AH63,""))),"")</f>
        <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50"/>
        <v xml:space="preserve">  </v>
      </c>
      <c r="W65" s="47" t="str">
        <f t="shared" si="1"/>
        <v/>
      </c>
      <c r="X65" s="37"/>
      <c r="Y65" s="37"/>
      <c r="Z65" s="48" t="str">
        <f t="shared" si="51"/>
        <v/>
      </c>
      <c r="AA65" s="37"/>
      <c r="AB65" s="37"/>
      <c r="AC65" s="37"/>
      <c r="AD65" s="49" t="str">
        <f t="shared" si="48"/>
        <v/>
      </c>
      <c r="AE65" s="224"/>
      <c r="AF65" s="48" t="str">
        <f t="shared" si="52"/>
        <v/>
      </c>
      <c r="AG65" s="224"/>
      <c r="AH65" s="50" t="str">
        <f>IFERROR(IF(AND(W63="Impacto",W64="Impacto",W65="Impacto"),(AH64-(+AH64*Z65)),IF(W65="Impacto",(P60-(+P60*Z65)),IF(W65="Probabilidad",AH64,""))),"")</f>
        <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50"/>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8"/>
        <v/>
      </c>
      <c r="AE66" s="224"/>
      <c r="AF66" s="48" t="str">
        <f>+AD66</f>
        <v/>
      </c>
      <c r="AG66" s="224"/>
      <c r="AH66" s="50" t="str">
        <f>IFERROR(IF(AND(W63="Impacto",W64="Impacto",W65="Impacto",W66="Impacto"),(AH65-(+AH65*Z66)),IF(W66="Impacto",(P60-(+P60*Z66)),IF(W66="Probabilidad",AH65,""))),"")</f>
        <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IF(NOT(ISERROR(MATCH(M67,'[10]Tabla Impacto'!$B$222:$B$224,0))),'[10]Tabla Impacto'!$F$224,M67)</f>
        <v>0</v>
      </c>
      <c r="O67" s="310" t="str">
        <f>IF(OR(N67='[10]Tabla Impacto'!$C$12,N67='[10]Tabla Impacto'!$D$12),"Leve",IF(OR(N67='[10]Tabla Impacto'!$C$13,N67='[10]Tabla Impacto'!$D$13),"Menor",IF(OR(N67='[10]Tabla Impacto'!$C$14,N67='[10]Tabla Impacto'!$D$14),"Moderado",IF(OR(N67='[10]Tabla Impacto'!$C$15,N67='[10]Tabla Impacto'!$D$15),"Mayor",IF(OR(N67='[10]Tabla Impacto'!$C$16,N67='[10]Tabla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IFERROR(LOOKUP(LOOKUP(2,1/(AD67:AD73&lt;&gt;""),AD67:AD73),'[10]Opciones Tratamiento'!$I$2:$I$6,'[10]Opciones Tratamiento'!$J$2:$J$6),"")</f>
        <v/>
      </c>
      <c r="AF67" s="48" t="str">
        <f>+AD67</f>
        <v/>
      </c>
      <c r="AG67" s="224" t="str">
        <f>IFERROR(LOOKUP(LOOKUP(2,1/(AH67:AH73&lt;&gt;""),AH67:AH73),'[10]Opciones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4"/>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tr">
        <f t="shared" ref="V69:V73" si="57">+CONCATENATE(S69,"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si="55"/>
        <v/>
      </c>
      <c r="AE69" s="224"/>
      <c r="AF69" s="48" t="str">
        <f>+AD69</f>
        <v/>
      </c>
      <c r="AG69" s="224"/>
      <c r="AH69" s="50" t="str">
        <f>IFERROR(IF(AND(W67="Impacto",W68="Impacto",W69="Impacto"),(AH68-(+AH68*Z69)),IF(W69="Impacto",(P67-(+P67*Z69)),IF(W69="Probabilidad",AH68,""))),"")</f>
        <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7"/>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5"/>
        <v/>
      </c>
      <c r="AE70" s="224"/>
      <c r="AF70" s="48" t="str">
        <f t="shared" ref="AF70:AF72" si="59">+AD70</f>
        <v/>
      </c>
      <c r="AG70" s="224"/>
      <c r="AH70" s="50" t="str">
        <f>IFERROR(IF(AND(W69="Impacto",W70="Impacto"),(AH69-(+AH69*Z70)),IF(W70="Impacto",(P67-(+P67*Z70)),IF(W70="Probabilidad",AH69,""))),"")</f>
        <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7"/>
        <v xml:space="preserve">  </v>
      </c>
      <c r="W71" s="47" t="str">
        <f t="shared" si="1"/>
        <v/>
      </c>
      <c r="X71" s="37"/>
      <c r="Y71" s="37"/>
      <c r="Z71" s="48" t="str">
        <f t="shared" si="58"/>
        <v/>
      </c>
      <c r="AA71" s="37"/>
      <c r="AB71" s="37"/>
      <c r="AC71" s="37"/>
      <c r="AD71" s="49" t="str">
        <f t="shared" si="55"/>
        <v/>
      </c>
      <c r="AE71" s="224"/>
      <c r="AF71" s="48" t="str">
        <f t="shared" si="59"/>
        <v/>
      </c>
      <c r="AG71" s="224"/>
      <c r="AH71" s="50" t="str">
        <f>IFERROR(IF(AND(W70="Impacto",W71="Impacto"),(AH70-(+AH70*Z71)),IF(W71="Impacto",(P67-(+P67*Z71)),IF(W71="Probabilidad",AH70,""))),"")</f>
        <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7"/>
        <v xml:space="preserve">  </v>
      </c>
      <c r="W72" s="47" t="str">
        <f t="shared" si="1"/>
        <v/>
      </c>
      <c r="X72" s="37"/>
      <c r="Y72" s="37"/>
      <c r="Z72" s="48" t="str">
        <f t="shared" si="58"/>
        <v/>
      </c>
      <c r="AA72" s="37"/>
      <c r="AB72" s="37"/>
      <c r="AC72" s="37"/>
      <c r="AD72" s="49" t="str">
        <f t="shared" si="55"/>
        <v/>
      </c>
      <c r="AE72" s="224"/>
      <c r="AF72" s="48" t="str">
        <f t="shared" si="59"/>
        <v/>
      </c>
      <c r="AG72" s="224"/>
      <c r="AH72" s="50" t="str">
        <f>IFERROR(IF(AND(W70="Impacto",W71="Impacto",W72="Impacto"),(AH71-(+AH71*Z72)),IF(W72="Impacto",(P67-(+P67*Z72)),IF(W72="Probabilidad",AH71,""))),"")</f>
        <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7"/>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5"/>
        <v/>
      </c>
      <c r="AE73" s="224"/>
      <c r="AF73" s="48" t="str">
        <f>+AD73</f>
        <v/>
      </c>
      <c r="AG73" s="224"/>
      <c r="AH73" s="50" t="str">
        <f>IFERROR(IF(AND(W70="Impacto",W71="Impacto",W72="Impacto",W73="Impacto"),(AH72-(+AH72*Z73)),IF(W73="Impacto",(P67-(+P67*Z73)),IF(W73="Probabilidad",AH72,""))),"")</f>
        <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IF(NOT(ISERROR(MATCH(M74,'[10]Tabla Impacto'!$B$222:$B$224,0))),'[10]Tabla Impacto'!$F$224,M74)</f>
        <v>0</v>
      </c>
      <c r="O74" s="310" t="str">
        <f>IF(OR(N74='[10]Tabla Impacto'!$C$12,N74='[10]Tabla Impacto'!$D$12),"Leve",IF(OR(N74='[10]Tabla Impacto'!$C$13,N74='[10]Tabla Impacto'!$D$13),"Menor",IF(OR(N74='[10]Tabla Impacto'!$C$14,N74='[10]Tabla Impacto'!$D$14),"Moderado",IF(OR(N74='[10]Tabla Impacto'!$C$15,N74='[10]Tabla Impacto'!$D$15),"Mayor",IF(OR(N74='[10]Tabla Impacto'!$C$16,N74='[10]Tabla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IFERROR(LOOKUP(LOOKUP(2,1/(AD74:AD80&lt;&gt;""),AD74:AD80),'[10]Opciones Tratamiento'!$I$2:$I$6,'[10]Opciones Tratamiento'!$J$2:$J$6),"")</f>
        <v/>
      </c>
      <c r="AF74" s="48" t="str">
        <f>+AD74</f>
        <v/>
      </c>
      <c r="AG74" s="224" t="str">
        <f>IFERROR(LOOKUP(LOOKUP(2,1/(AH74:AH80&lt;&gt;""),AH74:AH80),'[10]Opciones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4"/>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tr">
        <f t="shared" ref="V76:V80" si="64">+CONCATENATE(S76," ",T76," ",U76)</f>
        <v xml:space="preserve">  </v>
      </c>
      <c r="W76" s="47" t="str">
        <f t="shared" ref="W76:W94" si="65">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si="62"/>
        <v/>
      </c>
      <c r="AE76" s="224"/>
      <c r="AF76" s="48" t="str">
        <f>+AD76</f>
        <v/>
      </c>
      <c r="AG76" s="224"/>
      <c r="AH76" s="50" t="str">
        <f>IFERROR(IF(AND(W74="Impacto",W75="Impacto",W76="Impacto"),(AH75-(+AH75*Z76)),IF(W76="Impacto",(P74-(+P74*Z76)),IF(W76="Probabilidad",AH75,""))),"")</f>
        <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tr">
        <f t="shared" si="64"/>
        <v xml:space="preserve">  </v>
      </c>
      <c r="W77" s="47" t="str">
        <f t="shared" si="65"/>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2"/>
        <v/>
      </c>
      <c r="AE77" s="224"/>
      <c r="AF77" s="48" t="str">
        <f t="shared" ref="AF77:AF79" si="67">+AD77</f>
        <v/>
      </c>
      <c r="AG77" s="224"/>
      <c r="AH77" s="50" t="str">
        <f>IFERROR(IF(AND(W76="Impacto",W77="Impacto"),(AH76-(+AH76*Z77)),IF(W77="Impacto",(P74-(+P74*Z77)),IF(W77="Probabilidad",AH76,""))),"")</f>
        <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tr">
        <f t="shared" si="64"/>
        <v xml:space="preserve">  </v>
      </c>
      <c r="W78" s="47" t="str">
        <f t="shared" si="65"/>
        <v/>
      </c>
      <c r="X78" s="37"/>
      <c r="Y78" s="37"/>
      <c r="Z78" s="48" t="str">
        <f t="shared" si="66"/>
        <v/>
      </c>
      <c r="AA78" s="37"/>
      <c r="AB78" s="37"/>
      <c r="AC78" s="37"/>
      <c r="AD78" s="49" t="str">
        <f t="shared" si="62"/>
        <v/>
      </c>
      <c r="AE78" s="224"/>
      <c r="AF78" s="48" t="str">
        <f t="shared" si="67"/>
        <v/>
      </c>
      <c r="AG78" s="224"/>
      <c r="AH78" s="50" t="str">
        <f>IFERROR(IF(AND(W77="Impacto",W78="Impacto"),(AH77-(+AH77*Z78)),IF(W78="Impacto",(P74-(+P74*Z78)),IF(W78="Probabilidad",AH77,""))),"")</f>
        <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4"/>
        <v xml:space="preserve">  </v>
      </c>
      <c r="W79" s="47" t="str">
        <f t="shared" si="65"/>
        <v/>
      </c>
      <c r="X79" s="37"/>
      <c r="Y79" s="37"/>
      <c r="Z79" s="48" t="str">
        <f t="shared" si="66"/>
        <v/>
      </c>
      <c r="AA79" s="37"/>
      <c r="AB79" s="37"/>
      <c r="AC79" s="37"/>
      <c r="AD79" s="49" t="str">
        <f t="shared" si="62"/>
        <v/>
      </c>
      <c r="AE79" s="224"/>
      <c r="AF79" s="48" t="str">
        <f t="shared" si="67"/>
        <v/>
      </c>
      <c r="AG79" s="224"/>
      <c r="AH79" s="50" t="str">
        <f>IFERROR(IF(AND(W77="Impacto",W78="Impacto",W79="Impacto"),(AH78-(+AH78*Z79)),IF(W79="Impacto",(P74-(+P74*Z79)),IF(W79="Probabilidad",AH78,""))),"")</f>
        <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4"/>
        <v xml:space="preserve">  </v>
      </c>
      <c r="W80" s="47" t="str">
        <f t="shared" si="65"/>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2"/>
        <v/>
      </c>
      <c r="AE80" s="224"/>
      <c r="AF80" s="48" t="str">
        <f>+AD80</f>
        <v/>
      </c>
      <c r="AG80" s="224"/>
      <c r="AH80" s="50" t="str">
        <f>IFERROR(IF(AND(W77="Impacto",W78="Impacto",W79="Impacto",W80="Impacto"),(AH79-(+AH79*Z80)),IF(W80="Impacto",(P74-(+P74*Z80)),IF(W80="Probabilidad",AH79,""))),"")</f>
        <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IF(NOT(ISERROR(MATCH(M81,'[10]Tabla Impacto'!$B$222:$B$224,0))),'[10]Tabla Impacto'!$F$224,M81)</f>
        <v>0</v>
      </c>
      <c r="O81" s="310" t="str">
        <f>IF(OR(N81='[10]Tabla Impacto'!$C$12,N81='[10]Tabla Impacto'!$D$12),"Leve",IF(OR(N81='[10]Tabla Impacto'!$C$13,N81='[10]Tabla Impacto'!$D$13),"Menor",IF(OR(N81='[10]Tabla Impacto'!$C$14,N81='[10]Tabla Impacto'!$D$14),"Moderado",IF(OR(N81='[10]Tabla Impacto'!$C$15,N81='[10]Tabla Impacto'!$D$15),"Mayor",IF(OR(N81='[10]Tabla Impacto'!$C$16,N81='[10]Tabla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5"/>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IFERROR(LOOKUP(LOOKUP(2,1/(AD81:AD87&lt;&gt;""),AD81:AD87),'[10]Opciones Tratamiento'!$I$2:$I$6,'[10]Opciones Tratamiento'!$J$2:$J$6),"")</f>
        <v/>
      </c>
      <c r="AF81" s="48" t="str">
        <f>+AD81</f>
        <v/>
      </c>
      <c r="AG81" s="224" t="str">
        <f>IFERROR(LOOKUP(LOOKUP(2,1/(AH81:AH87&lt;&gt;""),AH81:AH87),'[10]Opciones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5"/>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2">+CONCATENATE(S83," ",T83," ",U83)</f>
        <v xml:space="preserve">  </v>
      </c>
      <c r="W83" s="47" t="str">
        <f t="shared" si="65"/>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70"/>
        <v/>
      </c>
      <c r="AE83" s="224"/>
      <c r="AF83" s="48" t="str">
        <f>+AD83</f>
        <v/>
      </c>
      <c r="AG83" s="224"/>
      <c r="AH83" s="50" t="str">
        <f>IFERROR(IF(AND(W81="Impacto",W82="Impacto",W83="Impacto"),(AH82-(+AH82*Z83)),IF(W83="Impacto",(P81-(+P81*Z83)),IF(W83="Probabilidad",AH82,""))),"")</f>
        <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2"/>
        <v xml:space="preserve">  </v>
      </c>
      <c r="W84" s="47" t="str">
        <f t="shared" si="65"/>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0"/>
        <v/>
      </c>
      <c r="AE84" s="224"/>
      <c r="AF84" s="48" t="str">
        <f t="shared" ref="AF84:AF86" si="74">+AD84</f>
        <v/>
      </c>
      <c r="AG84" s="224"/>
      <c r="AH84" s="50" t="str">
        <f>IFERROR(IF(AND(W83="Impacto",W84="Impacto"),(AH83-(+AH83*Z84)),IF(W84="Impacto",(P81-(+P81*Z84)),IF(W84="Probabilidad",AH83,""))),"")</f>
        <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2"/>
        <v xml:space="preserve">  </v>
      </c>
      <c r="W85" s="47" t="str">
        <f t="shared" si="65"/>
        <v/>
      </c>
      <c r="X85" s="37"/>
      <c r="Y85" s="37"/>
      <c r="Z85" s="48" t="str">
        <f t="shared" si="73"/>
        <v/>
      </c>
      <c r="AA85" s="37"/>
      <c r="AB85" s="37"/>
      <c r="AC85" s="37"/>
      <c r="AD85" s="49" t="str">
        <f t="shared" si="70"/>
        <v/>
      </c>
      <c r="AE85" s="224"/>
      <c r="AF85" s="48" t="str">
        <f t="shared" si="74"/>
        <v/>
      </c>
      <c r="AG85" s="224"/>
      <c r="AH85" s="50" t="str">
        <f>IFERROR(IF(AND(W84="Impacto",W85="Impacto"),(AH84-(+AH84*Z85)),IF(W85="Impacto",(P81-(+P81*Z85)),IF(W85="Probabilidad",AH84,""))),"")</f>
        <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2"/>
        <v xml:space="preserve">  </v>
      </c>
      <c r="W86" s="47" t="str">
        <f t="shared" si="65"/>
        <v/>
      </c>
      <c r="X86" s="37"/>
      <c r="Y86" s="37"/>
      <c r="Z86" s="48" t="str">
        <f t="shared" si="73"/>
        <v/>
      </c>
      <c r="AA86" s="37"/>
      <c r="AB86" s="37"/>
      <c r="AC86" s="37"/>
      <c r="AD86" s="49" t="str">
        <f t="shared" si="70"/>
        <v/>
      </c>
      <c r="AE86" s="224"/>
      <c r="AF86" s="48" t="str">
        <f t="shared" si="74"/>
        <v/>
      </c>
      <c r="AG86" s="224"/>
      <c r="AH86" s="50" t="str">
        <f>IFERROR(IF(AND(W84="Impacto",W85="Impacto",W86="Impacto"),(AH85-(+AH85*Z86)),IF(W86="Impacto",(P81-(+P81*Z86)),IF(W86="Probabilidad",AH85,""))),"")</f>
        <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2"/>
        <v xml:space="preserve">  </v>
      </c>
      <c r="W87" s="47" t="str">
        <f t="shared" si="65"/>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0"/>
        <v/>
      </c>
      <c r="AE87" s="224"/>
      <c r="AF87" s="48" t="str">
        <f>+AD87</f>
        <v/>
      </c>
      <c r="AG87" s="224"/>
      <c r="AH87" s="50" t="str">
        <f>IFERROR(IF(AND(W84="Impacto",W85="Impacto",W86="Impacto",W87="Impacto"),(AH86-(+AH86*Z87)),IF(W87="Impacto",(P81-(+P81*Z87)),IF(W87="Probabilidad",AH86,""))),"")</f>
        <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IF(NOT(ISERROR(MATCH(M88,'[10]Tabla Impacto'!$B$222:$B$224,0))),'[10]Tabla Impacto'!$F$224,M88)</f>
        <v>0</v>
      </c>
      <c r="O88" s="310" t="str">
        <f>IF(OR(N88='[10]Tabla Impacto'!$C$12,N88='[10]Tabla Impacto'!$D$12),"Leve",IF(OR(N88='[10]Tabla Impacto'!$C$13,N88='[10]Tabla Impacto'!$D$13),"Menor",IF(OR(N88='[10]Tabla Impacto'!$C$14,N88='[10]Tabla Impacto'!$D$14),"Moderado",IF(OR(N88='[10]Tabla Impacto'!$C$15,N88='[10]Tabla Impacto'!$D$15),"Mayor",IF(OR(N88='[10]Tabla Impacto'!$C$16,N88='[10]Tabla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5"/>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IFERROR(LOOKUP(LOOKUP(2,1/(AD88:AD94&lt;&gt;""),AD88:AD94),'[10]Opciones Tratamiento'!$I$2:$I$6,'[10]Opciones Tratamiento'!$J$2:$J$6),"")</f>
        <v/>
      </c>
      <c r="AF88" s="48" t="str">
        <f>+AD88</f>
        <v/>
      </c>
      <c r="AG88" s="224" t="str">
        <f>IFERROR(LOOKUP(LOOKUP(2,1/(AH88:AH94&lt;&gt;""),AH88:AH94),'[10]Opciones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5"/>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9">+CONCATENATE(S90," ",T90," ",U90)</f>
        <v xml:space="preserve">  </v>
      </c>
      <c r="W90" s="47" t="str">
        <f t="shared" si="65"/>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7"/>
        <v/>
      </c>
      <c r="AE90" s="224"/>
      <c r="AF90" s="48" t="str">
        <f>+AD90</f>
        <v/>
      </c>
      <c r="AG90" s="224"/>
      <c r="AH90" s="50" t="str">
        <f>IFERROR(IF(AND(W88="Impacto",W89="Impacto",W90="Impacto"),(AH89-(+AH89*Z90)),IF(W90="Impacto",(P88-(+P88*Z90)),IF(W90="Probabilidad",AH89,""))),"")</f>
        <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9"/>
        <v xml:space="preserve">  </v>
      </c>
      <c r="W91" s="47" t="str">
        <f t="shared" si="65"/>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7"/>
        <v/>
      </c>
      <c r="AE91" s="224"/>
      <c r="AF91" s="48" t="str">
        <f t="shared" ref="AF91:AF93" si="81">+AD91</f>
        <v/>
      </c>
      <c r="AG91" s="224"/>
      <c r="AH91" s="50" t="str">
        <f>IFERROR(IF(AND(W90="Impacto",W91="Impacto"),(AH90-(+AH90*Z91)),IF(W91="Impacto",(P88-(+P88*Z91)),IF(W91="Probabilidad",AH90,""))),"")</f>
        <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9"/>
        <v xml:space="preserve">  </v>
      </c>
      <c r="W92" s="47" t="str">
        <f t="shared" si="65"/>
        <v/>
      </c>
      <c r="X92" s="37"/>
      <c r="Y92" s="37"/>
      <c r="Z92" s="48" t="str">
        <f t="shared" si="80"/>
        <v/>
      </c>
      <c r="AA92" s="37"/>
      <c r="AB92" s="37"/>
      <c r="AC92" s="37"/>
      <c r="AD92" s="49" t="str">
        <f t="shared" si="77"/>
        <v/>
      </c>
      <c r="AE92" s="224"/>
      <c r="AF92" s="48" t="str">
        <f t="shared" si="81"/>
        <v/>
      </c>
      <c r="AG92" s="224"/>
      <c r="AH92" s="50" t="str">
        <f>IFERROR(IF(AND(W91="Impacto",W92="Impacto"),(AH91-(+AH91*Z92)),IF(W92="Impacto",(P88-(+P88*Z92)),IF(W92="Probabilidad",AH91,""))),"")</f>
        <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9"/>
        <v xml:space="preserve">  </v>
      </c>
      <c r="W93" s="47" t="str">
        <f t="shared" si="65"/>
        <v/>
      </c>
      <c r="X93" s="37"/>
      <c r="Y93" s="37"/>
      <c r="Z93" s="48" t="str">
        <f t="shared" si="80"/>
        <v/>
      </c>
      <c r="AA93" s="37"/>
      <c r="AB93" s="37"/>
      <c r="AC93" s="37"/>
      <c r="AD93" s="49" t="str">
        <f t="shared" si="77"/>
        <v/>
      </c>
      <c r="AE93" s="224"/>
      <c r="AF93" s="48" t="str">
        <f t="shared" si="81"/>
        <v/>
      </c>
      <c r="AG93" s="224"/>
      <c r="AH93" s="50" t="str">
        <f>IFERROR(IF(AND(W91="Impacto",W92="Impacto",W93="Impacto"),(AH92-(+AH92*Z93)),IF(W93="Impacto",(P88-(+P88*Z93)),IF(W93="Probabilidad",AH92,""))),"")</f>
        <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9"/>
        <v xml:space="preserve">  </v>
      </c>
      <c r="W94" s="47" t="str">
        <f t="shared" si="65"/>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7"/>
        <v/>
      </c>
      <c r="AE94" s="224"/>
      <c r="AF94" s="48" t="str">
        <f>+AD94</f>
        <v/>
      </c>
      <c r="AG94" s="224"/>
      <c r="AH94" s="50" t="str">
        <f>IFERROR(IF(AND(W91="Impacto",W92="Impacto",W93="Impacto",W94="Impacto"),(AH93-(+AH93*Z94)),IF(W94="Impacto",(P88-(+P88*Z94)),IF(W94="Probabilidad",AH93,""))),"")</f>
        <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row r="95" spans="1:63" hidden="1"/>
  </sheetData>
  <sheetProtection algorithmName="SHA-512" hashValue="33YIek23V5Ac+GSh50ZVl4SI8+ZxHaTOgVq0NpU/sfs+0yqaQaik2pezk7FWZ2PKz2lnKCYzwRTT7I4QBHEUlg==" saltValue="OVOd8WO1efTM0c+HtQdhGg==" spinCount="100000" sheet="1" objects="1" scenarios="1"/>
  <mergeCells count="335">
    <mergeCell ref="AQ88:AS94"/>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P88:AP94"/>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O81:AO87"/>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AJ74:AJ80"/>
    <mergeCell ref="L67:L73"/>
    <mergeCell ref="M67:M73"/>
    <mergeCell ref="N67:N73"/>
    <mergeCell ref="O67:O73"/>
    <mergeCell ref="P67:P73"/>
    <mergeCell ref="Q67:Q73"/>
    <mergeCell ref="AE67:AE73"/>
    <mergeCell ref="AG67:AG73"/>
    <mergeCell ref="AI67:AI73"/>
    <mergeCell ref="O60:O66"/>
    <mergeCell ref="P60:P66"/>
    <mergeCell ref="Q60:Q66"/>
    <mergeCell ref="AE60:AE66"/>
    <mergeCell ref="AI60:AI66"/>
    <mergeCell ref="AJ60:AJ66"/>
    <mergeCell ref="AO60:AO66"/>
    <mergeCell ref="AP60:AP66"/>
    <mergeCell ref="AQ60:AS66"/>
    <mergeCell ref="O53:O59"/>
    <mergeCell ref="P53:P59"/>
    <mergeCell ref="Q53:Q59"/>
    <mergeCell ref="AE53:AE59"/>
    <mergeCell ref="AI53:AI59"/>
    <mergeCell ref="AJ53:AJ59"/>
    <mergeCell ref="AO53:AO59"/>
    <mergeCell ref="AP53:AP59"/>
    <mergeCell ref="AQ53:AS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O39:O45"/>
    <mergeCell ref="P39:P45"/>
    <mergeCell ref="Q39:Q45"/>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Q25:Q31"/>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11:AI17"/>
    <mergeCell ref="AJ11:AJ17"/>
    <mergeCell ref="AO11:AO17"/>
    <mergeCell ref="AP11:AP17"/>
    <mergeCell ref="AQ11:AS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C1:Q1"/>
    <mergeCell ref="R1:AO4"/>
    <mergeCell ref="AP1:AS1"/>
    <mergeCell ref="C2:Q2"/>
    <mergeCell ref="AP2:AS2"/>
    <mergeCell ref="C3:Q3"/>
    <mergeCell ref="AP3:AS3"/>
    <mergeCell ref="C4:Q4"/>
    <mergeCell ref="AP4:AS4"/>
    <mergeCell ref="O9:O10"/>
    <mergeCell ref="P9:P10"/>
    <mergeCell ref="Q9:Q10"/>
    <mergeCell ref="R9:R10"/>
    <mergeCell ref="J9:J10"/>
    <mergeCell ref="K9:K10"/>
    <mergeCell ref="L9:L10"/>
    <mergeCell ref="M9:M10"/>
    <mergeCell ref="S9:S10"/>
    <mergeCell ref="T9:T10"/>
    <mergeCell ref="AG18:AG24"/>
    <mergeCell ref="AE9:AE10"/>
    <mergeCell ref="AF9:AF10"/>
    <mergeCell ref="AG9:AG10"/>
    <mergeCell ref="AD9:AD10"/>
    <mergeCell ref="AG11:AG17"/>
    <mergeCell ref="AG60:AG66"/>
    <mergeCell ref="AG53:AG59"/>
    <mergeCell ref="AG46:AG52"/>
    <mergeCell ref="AG25:AG31"/>
    <mergeCell ref="AE25:AE31"/>
    <mergeCell ref="N60:N66"/>
    <mergeCell ref="H60:H66"/>
    <mergeCell ref="I60:I66"/>
    <mergeCell ref="J60:J66"/>
    <mergeCell ref="K60:K66"/>
    <mergeCell ref="L60:L66"/>
    <mergeCell ref="M60:M66"/>
    <mergeCell ref="A60:A66"/>
    <mergeCell ref="C60:C66"/>
    <mergeCell ref="D60:D66"/>
    <mergeCell ref="E60:E66"/>
    <mergeCell ref="F60:F66"/>
    <mergeCell ref="G60:G66"/>
    <mergeCell ref="B11:B94"/>
    <mergeCell ref="A67:A73"/>
    <mergeCell ref="C67:C73"/>
    <mergeCell ref="D67:D73"/>
    <mergeCell ref="E67:E73"/>
    <mergeCell ref="F67:F73"/>
    <mergeCell ref="G67:G73"/>
    <mergeCell ref="H67:H73"/>
    <mergeCell ref="I67:I73"/>
    <mergeCell ref="J67:J73"/>
    <mergeCell ref="K67:K73"/>
    <mergeCell ref="K53:K59"/>
    <mergeCell ref="L53:L59"/>
    <mergeCell ref="M53:M59"/>
    <mergeCell ref="N53:N59"/>
    <mergeCell ref="A53:A59"/>
    <mergeCell ref="C53:C59"/>
    <mergeCell ref="D53:D59"/>
    <mergeCell ref="E53:E59"/>
    <mergeCell ref="F53:F59"/>
    <mergeCell ref="G53:G59"/>
    <mergeCell ref="H53:H59"/>
    <mergeCell ref="I53:I59"/>
    <mergeCell ref="J53:J59"/>
    <mergeCell ref="N46:N52"/>
    <mergeCell ref="H46:H52"/>
    <mergeCell ref="I46:I52"/>
    <mergeCell ref="J46:J52"/>
    <mergeCell ref="K46:K52"/>
    <mergeCell ref="L46:L52"/>
    <mergeCell ref="M46:M52"/>
    <mergeCell ref="K39:K45"/>
    <mergeCell ref="L39:L45"/>
    <mergeCell ref="M39:M45"/>
    <mergeCell ref="N39:N45"/>
    <mergeCell ref="H39:H45"/>
    <mergeCell ref="I39:I45"/>
    <mergeCell ref="J39:J45"/>
    <mergeCell ref="A46:A52"/>
    <mergeCell ref="C46:C52"/>
    <mergeCell ref="D46:D52"/>
    <mergeCell ref="E46:E52"/>
    <mergeCell ref="F46:F52"/>
    <mergeCell ref="G46:G52"/>
    <mergeCell ref="A39:A45"/>
    <mergeCell ref="C39:C45"/>
    <mergeCell ref="D39:D45"/>
    <mergeCell ref="E39:E45"/>
    <mergeCell ref="F39:F45"/>
    <mergeCell ref="G39:G45"/>
    <mergeCell ref="N32:N38"/>
    <mergeCell ref="AG39:AG45"/>
    <mergeCell ref="H32:H38"/>
    <mergeCell ref="I32:I38"/>
    <mergeCell ref="J32:J38"/>
    <mergeCell ref="K32:K38"/>
    <mergeCell ref="L32:L38"/>
    <mergeCell ref="M32:M38"/>
    <mergeCell ref="AG32:AG38"/>
    <mergeCell ref="AE39:AE45"/>
    <mergeCell ref="K25:K31"/>
    <mergeCell ref="L25:L31"/>
    <mergeCell ref="M25:M31"/>
    <mergeCell ref="N25:N31"/>
    <mergeCell ref="A25:A31"/>
    <mergeCell ref="C25:C31"/>
    <mergeCell ref="D25:D31"/>
    <mergeCell ref="E25:E31"/>
    <mergeCell ref="F25:F31"/>
    <mergeCell ref="G25:G31"/>
    <mergeCell ref="H25:H31"/>
    <mergeCell ref="I25:I31"/>
    <mergeCell ref="J25:J31"/>
    <mergeCell ref="D18:D24"/>
    <mergeCell ref="E18:E24"/>
    <mergeCell ref="F18:F24"/>
    <mergeCell ref="G18:G24"/>
    <mergeCell ref="A32:A38"/>
    <mergeCell ref="C32:C38"/>
    <mergeCell ref="D32:D38"/>
    <mergeCell ref="E32:E38"/>
    <mergeCell ref="F32:F38"/>
    <mergeCell ref="G32:G38"/>
    <mergeCell ref="A11:A17"/>
    <mergeCell ref="C11:C17"/>
    <mergeCell ref="D11:D17"/>
    <mergeCell ref="E11:E17"/>
    <mergeCell ref="J11:J17"/>
    <mergeCell ref="F11:F17"/>
    <mergeCell ref="G11:G17"/>
    <mergeCell ref="H11:H17"/>
    <mergeCell ref="I11:I17"/>
    <mergeCell ref="AI9:AI10"/>
    <mergeCell ref="AJ9:AJ10"/>
    <mergeCell ref="H18:H24"/>
    <mergeCell ref="I18:I24"/>
    <mergeCell ref="A18:A24"/>
    <mergeCell ref="C18:C24"/>
    <mergeCell ref="A9:A10"/>
    <mergeCell ref="B9:B10"/>
    <mergeCell ref="C9:C10"/>
    <mergeCell ref="G9:G10"/>
    <mergeCell ref="H9:H10"/>
    <mergeCell ref="I9:I10"/>
    <mergeCell ref="D9:D10"/>
    <mergeCell ref="E9:E10"/>
    <mergeCell ref="F9:F10"/>
    <mergeCell ref="K11:K17"/>
    <mergeCell ref="L11:L17"/>
    <mergeCell ref="M11:M17"/>
    <mergeCell ref="N11:N17"/>
    <mergeCell ref="J18:J24"/>
    <mergeCell ref="K18:K24"/>
    <mergeCell ref="L18:L24"/>
    <mergeCell ref="M18:M24"/>
    <mergeCell ref="N18:N24"/>
  </mergeCells>
  <conditionalFormatting sqref="AG81">
    <cfRule type="cellIs" dxfId="8699" priority="6" operator="equal">
      <formula>"Catastrófico"</formula>
    </cfRule>
    <cfRule type="cellIs" dxfId="8698" priority="7" operator="equal">
      <formula>"Mayor"</formula>
    </cfRule>
    <cfRule type="cellIs" dxfId="8697" priority="8" operator="equal">
      <formula>"Moderado"</formula>
    </cfRule>
    <cfRule type="cellIs" dxfId="8696" priority="9" operator="equal">
      <formula>"Menor"</formula>
    </cfRule>
    <cfRule type="cellIs" dxfId="8695" priority="10" operator="equal">
      <formula>"Leve"</formula>
    </cfRule>
  </conditionalFormatting>
  <conditionalFormatting sqref="AG88">
    <cfRule type="cellIs" dxfId="8694" priority="1" operator="equal">
      <formula>"Catastrófico"</formula>
    </cfRule>
    <cfRule type="cellIs" dxfId="8693" priority="2" operator="equal">
      <formula>"Mayor"</formula>
    </cfRule>
    <cfRule type="cellIs" dxfId="8692" priority="3" operator="equal">
      <formula>"Moderado"</formula>
    </cfRule>
    <cfRule type="cellIs" dxfId="8691" priority="4" operator="equal">
      <formula>"Menor"</formula>
    </cfRule>
    <cfRule type="cellIs" dxfId="8690" priority="5" operator="equal">
      <formula>"Leve"</formula>
    </cfRule>
  </conditionalFormatting>
  <conditionalFormatting sqref="K11">
    <cfRule type="cellIs" dxfId="8689" priority="339" operator="equal">
      <formula>"Muy Alta"</formula>
    </cfRule>
    <cfRule type="cellIs" dxfId="8688" priority="340" operator="equal">
      <formula>"Alta"</formula>
    </cfRule>
    <cfRule type="cellIs" dxfId="8687" priority="341" operator="equal">
      <formula>"Media"</formula>
    </cfRule>
    <cfRule type="cellIs" dxfId="8686" priority="342" operator="equal">
      <formula>"Baja"</formula>
    </cfRule>
    <cfRule type="cellIs" dxfId="8685" priority="343" operator="equal">
      <formula>"Muy Baja"</formula>
    </cfRule>
  </conditionalFormatting>
  <conditionalFormatting sqref="K18">
    <cfRule type="cellIs" dxfId="8684" priority="310" operator="equal">
      <formula>"Muy Alta"</formula>
    </cfRule>
    <cfRule type="cellIs" dxfId="8683" priority="311" operator="equal">
      <formula>"Alta"</formula>
    </cfRule>
    <cfRule type="cellIs" dxfId="8682" priority="312" operator="equal">
      <formula>"Media"</formula>
    </cfRule>
    <cfRule type="cellIs" dxfId="8681" priority="313" operator="equal">
      <formula>"Baja"</formula>
    </cfRule>
    <cfRule type="cellIs" dxfId="8680" priority="314" operator="equal">
      <formula>"Muy Baja"</formula>
    </cfRule>
  </conditionalFormatting>
  <conditionalFormatting sqref="K25">
    <cfRule type="cellIs" dxfId="8679" priority="281" operator="equal">
      <formula>"Muy Alta"</formula>
    </cfRule>
    <cfRule type="cellIs" dxfId="8678" priority="282" operator="equal">
      <formula>"Alta"</formula>
    </cfRule>
    <cfRule type="cellIs" dxfId="8677" priority="283" operator="equal">
      <formula>"Media"</formula>
    </cfRule>
    <cfRule type="cellIs" dxfId="8676" priority="284" operator="equal">
      <formula>"Baja"</formula>
    </cfRule>
    <cfRule type="cellIs" dxfId="8675" priority="285" operator="equal">
      <formula>"Muy Baja"</formula>
    </cfRule>
  </conditionalFormatting>
  <conditionalFormatting sqref="K32">
    <cfRule type="cellIs" dxfId="8674" priority="252" operator="equal">
      <formula>"Muy Alta"</formula>
    </cfRule>
    <cfRule type="cellIs" dxfId="8673" priority="253" operator="equal">
      <formula>"Alta"</formula>
    </cfRule>
    <cfRule type="cellIs" dxfId="8672" priority="254" operator="equal">
      <formula>"Media"</formula>
    </cfRule>
    <cfRule type="cellIs" dxfId="8671" priority="255" operator="equal">
      <formula>"Baja"</formula>
    </cfRule>
    <cfRule type="cellIs" dxfId="8670" priority="256" operator="equal">
      <formula>"Muy Baja"</formula>
    </cfRule>
  </conditionalFormatting>
  <conditionalFormatting sqref="K39">
    <cfRule type="cellIs" dxfId="8669" priority="223" operator="equal">
      <formula>"Muy Alta"</formula>
    </cfRule>
    <cfRule type="cellIs" dxfId="8668" priority="224" operator="equal">
      <formula>"Alta"</formula>
    </cfRule>
    <cfRule type="cellIs" dxfId="8667" priority="225" operator="equal">
      <formula>"Media"</formula>
    </cfRule>
    <cfRule type="cellIs" dxfId="8666" priority="226" operator="equal">
      <formula>"Baja"</formula>
    </cfRule>
    <cfRule type="cellIs" dxfId="8665" priority="227" operator="equal">
      <formula>"Muy Baja"</formula>
    </cfRule>
  </conditionalFormatting>
  <conditionalFormatting sqref="K46">
    <cfRule type="cellIs" dxfId="8664" priority="194" operator="equal">
      <formula>"Muy Alta"</formula>
    </cfRule>
    <cfRule type="cellIs" dxfId="8663" priority="195" operator="equal">
      <formula>"Alta"</formula>
    </cfRule>
    <cfRule type="cellIs" dxfId="8662" priority="196" operator="equal">
      <formula>"Media"</formula>
    </cfRule>
    <cfRule type="cellIs" dxfId="8661" priority="197" operator="equal">
      <formula>"Baja"</formula>
    </cfRule>
    <cfRule type="cellIs" dxfId="8660" priority="198" operator="equal">
      <formula>"Muy Baja"</formula>
    </cfRule>
  </conditionalFormatting>
  <conditionalFormatting sqref="K53">
    <cfRule type="cellIs" dxfId="8659" priority="165" operator="equal">
      <formula>"Muy Alta"</formula>
    </cfRule>
    <cfRule type="cellIs" dxfId="8658" priority="166" operator="equal">
      <formula>"Alta"</formula>
    </cfRule>
    <cfRule type="cellIs" dxfId="8657" priority="167" operator="equal">
      <formula>"Media"</formula>
    </cfRule>
    <cfRule type="cellIs" dxfId="8656" priority="168" operator="equal">
      <formula>"Baja"</formula>
    </cfRule>
    <cfRule type="cellIs" dxfId="8655" priority="169" operator="equal">
      <formula>"Muy Baja"</formula>
    </cfRule>
  </conditionalFormatting>
  <conditionalFormatting sqref="K60">
    <cfRule type="cellIs" dxfId="8654" priority="136" operator="equal">
      <formula>"Muy Alta"</formula>
    </cfRule>
    <cfRule type="cellIs" dxfId="8653" priority="137" operator="equal">
      <formula>"Alta"</formula>
    </cfRule>
    <cfRule type="cellIs" dxfId="8652" priority="138" operator="equal">
      <formula>"Media"</formula>
    </cfRule>
    <cfRule type="cellIs" dxfId="8651" priority="139" operator="equal">
      <formula>"Baja"</formula>
    </cfRule>
    <cfRule type="cellIs" dxfId="8650" priority="140" operator="equal">
      <formula>"Muy Baja"</formula>
    </cfRule>
  </conditionalFormatting>
  <conditionalFormatting sqref="N11">
    <cfRule type="containsText" dxfId="8649" priority="320" operator="containsText" text="❌">
      <formula>NOT(ISERROR(SEARCH("❌",N11)))</formula>
    </cfRule>
  </conditionalFormatting>
  <conditionalFormatting sqref="N18">
    <cfRule type="containsText" dxfId="8648" priority="291" operator="containsText" text="❌">
      <formula>NOT(ISERROR(SEARCH("❌",N18)))</formula>
    </cfRule>
  </conditionalFormatting>
  <conditionalFormatting sqref="N25">
    <cfRule type="containsText" dxfId="8647" priority="262" operator="containsText" text="❌">
      <formula>NOT(ISERROR(SEARCH("❌",N25)))</formula>
    </cfRule>
  </conditionalFormatting>
  <conditionalFormatting sqref="N32">
    <cfRule type="containsText" dxfId="8646" priority="233" operator="containsText" text="❌">
      <formula>NOT(ISERROR(SEARCH("❌",N32)))</formula>
    </cfRule>
  </conditionalFormatting>
  <conditionalFormatting sqref="N39">
    <cfRule type="containsText" dxfId="8645" priority="204" operator="containsText" text="❌">
      <formula>NOT(ISERROR(SEARCH("❌",N39)))</formula>
    </cfRule>
  </conditionalFormatting>
  <conditionalFormatting sqref="N46">
    <cfRule type="containsText" dxfId="8644" priority="175" operator="containsText" text="❌">
      <formula>NOT(ISERROR(SEARCH("❌",N46)))</formula>
    </cfRule>
  </conditionalFormatting>
  <conditionalFormatting sqref="N53">
    <cfRule type="containsText" dxfId="8643" priority="146" operator="containsText" text="❌">
      <formula>NOT(ISERROR(SEARCH("❌",N53)))</formula>
    </cfRule>
  </conditionalFormatting>
  <conditionalFormatting sqref="N60">
    <cfRule type="containsText" dxfId="8642" priority="117" operator="containsText" text="❌">
      <formula>NOT(ISERROR(SEARCH("❌",N60)))</formula>
    </cfRule>
  </conditionalFormatting>
  <conditionalFormatting sqref="O11">
    <cfRule type="cellIs" dxfId="8641" priority="344" operator="equal">
      <formula>"Catastrófico"</formula>
    </cfRule>
    <cfRule type="cellIs" dxfId="8640" priority="345" operator="equal">
      <formula>"Mayor"</formula>
    </cfRule>
    <cfRule type="cellIs" dxfId="8639" priority="346" operator="equal">
      <formula>"Moderado"</formula>
    </cfRule>
    <cfRule type="cellIs" dxfId="8638" priority="347" operator="equal">
      <formula>"Menor"</formula>
    </cfRule>
    <cfRule type="cellIs" dxfId="8637" priority="348" operator="equal">
      <formula>"Leve"</formula>
    </cfRule>
  </conditionalFormatting>
  <conditionalFormatting sqref="O18">
    <cfRule type="cellIs" dxfId="8636" priority="315" operator="equal">
      <formula>"Catastrófico"</formula>
    </cfRule>
    <cfRule type="cellIs" dxfId="8635" priority="316" operator="equal">
      <formula>"Mayor"</formula>
    </cfRule>
    <cfRule type="cellIs" dxfId="8634" priority="317" operator="equal">
      <formula>"Moderado"</formula>
    </cfRule>
    <cfRule type="cellIs" dxfId="8633" priority="318" operator="equal">
      <formula>"Menor"</formula>
    </cfRule>
    <cfRule type="cellIs" dxfId="8632" priority="319" operator="equal">
      <formula>"Leve"</formula>
    </cfRule>
  </conditionalFormatting>
  <conditionalFormatting sqref="O25">
    <cfRule type="cellIs" dxfId="8631" priority="286" operator="equal">
      <formula>"Catastrófico"</formula>
    </cfRule>
    <cfRule type="cellIs" dxfId="8630" priority="287" operator="equal">
      <formula>"Mayor"</formula>
    </cfRule>
    <cfRule type="cellIs" dxfId="8629" priority="288" operator="equal">
      <formula>"Moderado"</formula>
    </cfRule>
    <cfRule type="cellIs" dxfId="8628" priority="289" operator="equal">
      <formula>"Menor"</formula>
    </cfRule>
    <cfRule type="cellIs" dxfId="8627" priority="290" operator="equal">
      <formula>"Leve"</formula>
    </cfRule>
  </conditionalFormatting>
  <conditionalFormatting sqref="O32">
    <cfRule type="cellIs" dxfId="8626" priority="257" operator="equal">
      <formula>"Catastrófico"</formula>
    </cfRule>
    <cfRule type="cellIs" dxfId="8625" priority="258" operator="equal">
      <formula>"Mayor"</formula>
    </cfRule>
    <cfRule type="cellIs" dxfId="8624" priority="259" operator="equal">
      <formula>"Moderado"</formula>
    </cfRule>
    <cfRule type="cellIs" dxfId="8623" priority="260" operator="equal">
      <formula>"Menor"</formula>
    </cfRule>
    <cfRule type="cellIs" dxfId="8622" priority="261" operator="equal">
      <formula>"Leve"</formula>
    </cfRule>
  </conditionalFormatting>
  <conditionalFormatting sqref="O39">
    <cfRule type="cellIs" dxfId="8621" priority="228" operator="equal">
      <formula>"Catastrófico"</formula>
    </cfRule>
    <cfRule type="cellIs" dxfId="8620" priority="229" operator="equal">
      <formula>"Mayor"</formula>
    </cfRule>
    <cfRule type="cellIs" dxfId="8619" priority="230" operator="equal">
      <formula>"Moderado"</formula>
    </cfRule>
    <cfRule type="cellIs" dxfId="8618" priority="231" operator="equal">
      <formula>"Menor"</formula>
    </cfRule>
    <cfRule type="cellIs" dxfId="8617" priority="232" operator="equal">
      <formula>"Leve"</formula>
    </cfRule>
  </conditionalFormatting>
  <conditionalFormatting sqref="O46">
    <cfRule type="cellIs" dxfId="8616" priority="199" operator="equal">
      <formula>"Catastrófico"</formula>
    </cfRule>
    <cfRule type="cellIs" dxfId="8615" priority="200" operator="equal">
      <formula>"Mayor"</formula>
    </cfRule>
    <cfRule type="cellIs" dxfId="8614" priority="201" operator="equal">
      <formula>"Moderado"</formula>
    </cfRule>
    <cfRule type="cellIs" dxfId="8613" priority="202" operator="equal">
      <formula>"Menor"</formula>
    </cfRule>
    <cfRule type="cellIs" dxfId="8612" priority="203" operator="equal">
      <formula>"Leve"</formula>
    </cfRule>
  </conditionalFormatting>
  <conditionalFormatting sqref="O53">
    <cfRule type="cellIs" dxfId="8611" priority="170" operator="equal">
      <formula>"Catastrófico"</formula>
    </cfRule>
    <cfRule type="cellIs" dxfId="8610" priority="171" operator="equal">
      <formula>"Mayor"</formula>
    </cfRule>
    <cfRule type="cellIs" dxfId="8609" priority="172" operator="equal">
      <formula>"Moderado"</formula>
    </cfRule>
    <cfRule type="cellIs" dxfId="8608" priority="173" operator="equal">
      <formula>"Menor"</formula>
    </cfRule>
    <cfRule type="cellIs" dxfId="8607" priority="174" operator="equal">
      <formula>"Leve"</formula>
    </cfRule>
  </conditionalFormatting>
  <conditionalFormatting sqref="O60">
    <cfRule type="cellIs" dxfId="8606" priority="141" operator="equal">
      <formula>"Catastrófico"</formula>
    </cfRule>
    <cfRule type="cellIs" dxfId="8605" priority="142" operator="equal">
      <formula>"Mayor"</formula>
    </cfRule>
    <cfRule type="cellIs" dxfId="8604" priority="143" operator="equal">
      <formula>"Moderado"</formula>
    </cfRule>
    <cfRule type="cellIs" dxfId="8603" priority="144" operator="equal">
      <formula>"Menor"</formula>
    </cfRule>
    <cfRule type="cellIs" dxfId="8602" priority="145" operator="equal">
      <formula>"Leve"</formula>
    </cfRule>
  </conditionalFormatting>
  <conditionalFormatting sqref="Q11">
    <cfRule type="cellIs" dxfId="8601" priority="335" operator="equal">
      <formula>"Extremo"</formula>
    </cfRule>
    <cfRule type="cellIs" dxfId="8600" priority="336" operator="equal">
      <formula>"Alto"</formula>
    </cfRule>
    <cfRule type="cellIs" dxfId="8599" priority="337" operator="equal">
      <formula>"Moderado"</formula>
    </cfRule>
    <cfRule type="cellIs" dxfId="8598" priority="338" operator="equal">
      <formula>"Bajo"</formula>
    </cfRule>
  </conditionalFormatting>
  <conditionalFormatting sqref="Q18">
    <cfRule type="cellIs" dxfId="8597" priority="306" operator="equal">
      <formula>"Extremo"</formula>
    </cfRule>
    <cfRule type="cellIs" dxfId="8596" priority="307" operator="equal">
      <formula>"Alto"</formula>
    </cfRule>
    <cfRule type="cellIs" dxfId="8595" priority="308" operator="equal">
      <formula>"Moderado"</formula>
    </cfRule>
    <cfRule type="cellIs" dxfId="8594" priority="309" operator="equal">
      <formula>"Bajo"</formula>
    </cfRule>
  </conditionalFormatting>
  <conditionalFormatting sqref="Q25">
    <cfRule type="cellIs" dxfId="8593" priority="277" operator="equal">
      <formula>"Extremo"</formula>
    </cfRule>
    <cfRule type="cellIs" dxfId="8592" priority="278" operator="equal">
      <formula>"Alto"</formula>
    </cfRule>
    <cfRule type="cellIs" dxfId="8591" priority="279" operator="equal">
      <formula>"Moderado"</formula>
    </cfRule>
    <cfRule type="cellIs" dxfId="8590" priority="280" operator="equal">
      <formula>"Bajo"</formula>
    </cfRule>
  </conditionalFormatting>
  <conditionalFormatting sqref="Q32">
    <cfRule type="cellIs" dxfId="8589" priority="248" operator="equal">
      <formula>"Extremo"</formula>
    </cfRule>
    <cfRule type="cellIs" dxfId="8588" priority="249" operator="equal">
      <formula>"Alto"</formula>
    </cfRule>
    <cfRule type="cellIs" dxfId="8587" priority="250" operator="equal">
      <formula>"Moderado"</formula>
    </cfRule>
    <cfRule type="cellIs" dxfId="8586" priority="251" operator="equal">
      <formula>"Bajo"</formula>
    </cfRule>
  </conditionalFormatting>
  <conditionalFormatting sqref="Q39">
    <cfRule type="cellIs" dxfId="8585" priority="219" operator="equal">
      <formula>"Extremo"</formula>
    </cfRule>
    <cfRule type="cellIs" dxfId="8584" priority="220" operator="equal">
      <formula>"Alto"</formula>
    </cfRule>
    <cfRule type="cellIs" dxfId="8583" priority="221" operator="equal">
      <formula>"Moderado"</formula>
    </cfRule>
    <cfRule type="cellIs" dxfId="8582" priority="222" operator="equal">
      <formula>"Bajo"</formula>
    </cfRule>
  </conditionalFormatting>
  <conditionalFormatting sqref="Q46">
    <cfRule type="cellIs" dxfId="8581" priority="190" operator="equal">
      <formula>"Extremo"</formula>
    </cfRule>
    <cfRule type="cellIs" dxfId="8580" priority="191" operator="equal">
      <formula>"Alto"</formula>
    </cfRule>
    <cfRule type="cellIs" dxfId="8579" priority="192" operator="equal">
      <formula>"Moderado"</formula>
    </cfRule>
    <cfRule type="cellIs" dxfId="8578" priority="193" operator="equal">
      <formula>"Bajo"</formula>
    </cfRule>
  </conditionalFormatting>
  <conditionalFormatting sqref="Q53">
    <cfRule type="cellIs" dxfId="8577" priority="161" operator="equal">
      <formula>"Extremo"</formula>
    </cfRule>
    <cfRule type="cellIs" dxfId="8576" priority="162" operator="equal">
      <formula>"Alto"</formula>
    </cfRule>
    <cfRule type="cellIs" dxfId="8575" priority="163" operator="equal">
      <formula>"Moderado"</formula>
    </cfRule>
    <cfRule type="cellIs" dxfId="8574" priority="164" operator="equal">
      <formula>"Bajo"</formula>
    </cfRule>
  </conditionalFormatting>
  <conditionalFormatting sqref="Q60">
    <cfRule type="cellIs" dxfId="8573" priority="132" operator="equal">
      <formula>"Extremo"</formula>
    </cfRule>
    <cfRule type="cellIs" dxfId="8572" priority="133" operator="equal">
      <formula>"Alto"</formula>
    </cfRule>
    <cfRule type="cellIs" dxfId="8571" priority="134" operator="equal">
      <formula>"Moderado"</formula>
    </cfRule>
    <cfRule type="cellIs" dxfId="8570" priority="135" operator="equal">
      <formula>"Bajo"</formula>
    </cfRule>
  </conditionalFormatting>
  <conditionalFormatting sqref="AE11">
    <cfRule type="cellIs" dxfId="8569" priority="330" operator="equal">
      <formula>"Muy Alta"</formula>
    </cfRule>
    <cfRule type="cellIs" dxfId="8568" priority="331" operator="equal">
      <formula>"Alta"</formula>
    </cfRule>
    <cfRule type="cellIs" dxfId="8567" priority="332" operator="equal">
      <formula>"Media"</formula>
    </cfRule>
    <cfRule type="cellIs" dxfId="8566" priority="333" operator="equal">
      <formula>"Baja"</formula>
    </cfRule>
    <cfRule type="cellIs" dxfId="8565" priority="334" operator="equal">
      <formula>"Muy Baja"</formula>
    </cfRule>
  </conditionalFormatting>
  <conditionalFormatting sqref="AE18">
    <cfRule type="cellIs" dxfId="8564" priority="301" operator="equal">
      <formula>"Muy Alta"</formula>
    </cfRule>
    <cfRule type="cellIs" dxfId="8563" priority="302" operator="equal">
      <formula>"Alta"</formula>
    </cfRule>
    <cfRule type="cellIs" dxfId="8562" priority="303" operator="equal">
      <formula>"Media"</formula>
    </cfRule>
    <cfRule type="cellIs" dxfId="8561" priority="304" operator="equal">
      <formula>"Baja"</formula>
    </cfRule>
    <cfRule type="cellIs" dxfId="8560" priority="305" operator="equal">
      <formula>"Muy Baja"</formula>
    </cfRule>
  </conditionalFormatting>
  <conditionalFormatting sqref="AE25">
    <cfRule type="cellIs" dxfId="8559" priority="272" operator="equal">
      <formula>"Muy Alta"</formula>
    </cfRule>
    <cfRule type="cellIs" dxfId="8558" priority="273" operator="equal">
      <formula>"Alta"</formula>
    </cfRule>
    <cfRule type="cellIs" dxfId="8557" priority="274" operator="equal">
      <formula>"Media"</formula>
    </cfRule>
    <cfRule type="cellIs" dxfId="8556" priority="275" operator="equal">
      <formula>"Baja"</formula>
    </cfRule>
    <cfRule type="cellIs" dxfId="8555" priority="276" operator="equal">
      <formula>"Muy Baja"</formula>
    </cfRule>
  </conditionalFormatting>
  <conditionalFormatting sqref="AE32">
    <cfRule type="cellIs" dxfId="8554" priority="243" operator="equal">
      <formula>"Muy Alta"</formula>
    </cfRule>
    <cfRule type="cellIs" dxfId="8553" priority="244" operator="equal">
      <formula>"Alta"</formula>
    </cfRule>
    <cfRule type="cellIs" dxfId="8552" priority="245" operator="equal">
      <formula>"Media"</formula>
    </cfRule>
    <cfRule type="cellIs" dxfId="8551" priority="246" operator="equal">
      <formula>"Baja"</formula>
    </cfRule>
    <cfRule type="cellIs" dxfId="8550" priority="247" operator="equal">
      <formula>"Muy Baja"</formula>
    </cfRule>
  </conditionalFormatting>
  <conditionalFormatting sqref="AE39">
    <cfRule type="cellIs" dxfId="8549" priority="214" operator="equal">
      <formula>"Muy Alta"</formula>
    </cfRule>
    <cfRule type="cellIs" dxfId="8548" priority="215" operator="equal">
      <formula>"Alta"</formula>
    </cfRule>
    <cfRule type="cellIs" dxfId="8547" priority="216" operator="equal">
      <formula>"Media"</formula>
    </cfRule>
    <cfRule type="cellIs" dxfId="8546" priority="217" operator="equal">
      <formula>"Baja"</formula>
    </cfRule>
    <cfRule type="cellIs" dxfId="8545" priority="218" operator="equal">
      <formula>"Muy Baja"</formula>
    </cfRule>
  </conditionalFormatting>
  <conditionalFormatting sqref="AE46">
    <cfRule type="cellIs" dxfId="8544" priority="185" operator="equal">
      <formula>"Muy Alta"</formula>
    </cfRule>
    <cfRule type="cellIs" dxfId="8543" priority="186" operator="equal">
      <formula>"Alta"</formula>
    </cfRule>
    <cfRule type="cellIs" dxfId="8542" priority="187" operator="equal">
      <formula>"Media"</formula>
    </cfRule>
    <cfRule type="cellIs" dxfId="8541" priority="188" operator="equal">
      <formula>"Baja"</formula>
    </cfRule>
    <cfRule type="cellIs" dxfId="8540" priority="189" operator="equal">
      <formula>"Muy Baja"</formula>
    </cfRule>
  </conditionalFormatting>
  <conditionalFormatting sqref="AE53">
    <cfRule type="cellIs" dxfId="8539" priority="156" operator="equal">
      <formula>"Muy Alta"</formula>
    </cfRule>
    <cfRule type="cellIs" dxfId="8538" priority="157" operator="equal">
      <formula>"Alta"</formula>
    </cfRule>
    <cfRule type="cellIs" dxfId="8537" priority="158" operator="equal">
      <formula>"Media"</formula>
    </cfRule>
    <cfRule type="cellIs" dxfId="8536" priority="159" operator="equal">
      <formula>"Baja"</formula>
    </cfRule>
    <cfRule type="cellIs" dxfId="8535" priority="160" operator="equal">
      <formula>"Muy Baja"</formula>
    </cfRule>
  </conditionalFormatting>
  <conditionalFormatting sqref="AE60">
    <cfRule type="cellIs" dxfId="8534" priority="127" operator="equal">
      <formula>"Muy Alta"</formula>
    </cfRule>
    <cfRule type="cellIs" dxfId="8533" priority="128" operator="equal">
      <formula>"Alta"</formula>
    </cfRule>
    <cfRule type="cellIs" dxfId="8532" priority="129" operator="equal">
      <formula>"Media"</formula>
    </cfRule>
    <cfRule type="cellIs" dxfId="8531" priority="130" operator="equal">
      <formula>"Baja"</formula>
    </cfRule>
    <cfRule type="cellIs" dxfId="8530" priority="131" operator="equal">
      <formula>"Muy Baja"</formula>
    </cfRule>
  </conditionalFormatting>
  <conditionalFormatting sqref="AG11">
    <cfRule type="cellIs" dxfId="8529" priority="325" operator="equal">
      <formula>"Catastrófico"</formula>
    </cfRule>
    <cfRule type="cellIs" dxfId="8528" priority="326" operator="equal">
      <formula>"Mayor"</formula>
    </cfRule>
    <cfRule type="cellIs" dxfId="8527" priority="327" operator="equal">
      <formula>"Moderado"</formula>
    </cfRule>
    <cfRule type="cellIs" dxfId="8526" priority="328" operator="equal">
      <formula>"Menor"</formula>
    </cfRule>
    <cfRule type="cellIs" dxfId="8525" priority="329" operator="equal">
      <formula>"Leve"</formula>
    </cfRule>
  </conditionalFormatting>
  <conditionalFormatting sqref="AG18">
    <cfRule type="cellIs" dxfId="8524" priority="296" operator="equal">
      <formula>"Catastrófico"</formula>
    </cfRule>
    <cfRule type="cellIs" dxfId="8523" priority="297" operator="equal">
      <formula>"Mayor"</formula>
    </cfRule>
    <cfRule type="cellIs" dxfId="8522" priority="298" operator="equal">
      <formula>"Moderado"</formula>
    </cfRule>
    <cfRule type="cellIs" dxfId="8521" priority="299" operator="equal">
      <formula>"Menor"</formula>
    </cfRule>
    <cfRule type="cellIs" dxfId="8520" priority="300" operator="equal">
      <formula>"Leve"</formula>
    </cfRule>
  </conditionalFormatting>
  <conditionalFormatting sqref="AG25">
    <cfRule type="cellIs" dxfId="8519" priority="267" operator="equal">
      <formula>"Catastrófico"</formula>
    </cfRule>
    <cfRule type="cellIs" dxfId="8518" priority="268" operator="equal">
      <formula>"Mayor"</formula>
    </cfRule>
    <cfRule type="cellIs" dxfId="8517" priority="269" operator="equal">
      <formula>"Moderado"</formula>
    </cfRule>
    <cfRule type="cellIs" dxfId="8516" priority="270" operator="equal">
      <formula>"Menor"</formula>
    </cfRule>
    <cfRule type="cellIs" dxfId="8515" priority="271" operator="equal">
      <formula>"Leve"</formula>
    </cfRule>
  </conditionalFormatting>
  <conditionalFormatting sqref="AG32">
    <cfRule type="cellIs" dxfId="8514" priority="238" operator="equal">
      <formula>"Catastrófico"</formula>
    </cfRule>
    <cfRule type="cellIs" dxfId="8513" priority="239" operator="equal">
      <formula>"Mayor"</formula>
    </cfRule>
    <cfRule type="cellIs" dxfId="8512" priority="240" operator="equal">
      <formula>"Moderado"</formula>
    </cfRule>
    <cfRule type="cellIs" dxfId="8511" priority="241" operator="equal">
      <formula>"Menor"</formula>
    </cfRule>
    <cfRule type="cellIs" dxfId="8510" priority="242" operator="equal">
      <formula>"Leve"</formula>
    </cfRule>
  </conditionalFormatting>
  <conditionalFormatting sqref="AG39">
    <cfRule type="cellIs" dxfId="8509" priority="209" operator="equal">
      <formula>"Catastrófico"</formula>
    </cfRule>
    <cfRule type="cellIs" dxfId="8508" priority="210" operator="equal">
      <formula>"Mayor"</formula>
    </cfRule>
    <cfRule type="cellIs" dxfId="8507" priority="211" operator="equal">
      <formula>"Moderado"</formula>
    </cfRule>
    <cfRule type="cellIs" dxfId="8506" priority="212" operator="equal">
      <formula>"Menor"</formula>
    </cfRule>
    <cfRule type="cellIs" dxfId="8505" priority="213" operator="equal">
      <formula>"Leve"</formula>
    </cfRule>
  </conditionalFormatting>
  <conditionalFormatting sqref="AG46">
    <cfRule type="cellIs" dxfId="8504" priority="180" operator="equal">
      <formula>"Catastrófico"</formula>
    </cfRule>
    <cfRule type="cellIs" dxfId="8503" priority="181" operator="equal">
      <formula>"Mayor"</formula>
    </cfRule>
    <cfRule type="cellIs" dxfId="8502" priority="182" operator="equal">
      <formula>"Moderado"</formula>
    </cfRule>
    <cfRule type="cellIs" dxfId="8501" priority="183" operator="equal">
      <formula>"Menor"</formula>
    </cfRule>
    <cfRule type="cellIs" dxfId="8500" priority="184" operator="equal">
      <formula>"Leve"</formula>
    </cfRule>
  </conditionalFormatting>
  <conditionalFormatting sqref="AG53">
    <cfRule type="cellIs" dxfId="8499" priority="151" operator="equal">
      <formula>"Catastrófico"</formula>
    </cfRule>
    <cfRule type="cellIs" dxfId="8498" priority="152" operator="equal">
      <formula>"Mayor"</formula>
    </cfRule>
    <cfRule type="cellIs" dxfId="8497" priority="153" operator="equal">
      <formula>"Moderado"</formula>
    </cfRule>
    <cfRule type="cellIs" dxfId="8496" priority="154" operator="equal">
      <formula>"Menor"</formula>
    </cfRule>
    <cfRule type="cellIs" dxfId="8495" priority="155" operator="equal">
      <formula>"Leve"</formula>
    </cfRule>
  </conditionalFormatting>
  <conditionalFormatting sqref="AG60">
    <cfRule type="cellIs" dxfId="8494" priority="122" operator="equal">
      <formula>"Catastrófico"</formula>
    </cfRule>
    <cfRule type="cellIs" dxfId="8493" priority="123" operator="equal">
      <formula>"Mayor"</formula>
    </cfRule>
    <cfRule type="cellIs" dxfId="8492" priority="124" operator="equal">
      <formula>"Moderado"</formula>
    </cfRule>
    <cfRule type="cellIs" dxfId="8491" priority="125" operator="equal">
      <formula>"Menor"</formula>
    </cfRule>
    <cfRule type="cellIs" dxfId="8490" priority="126" operator="equal">
      <formula>"Leve"</formula>
    </cfRule>
  </conditionalFormatting>
  <conditionalFormatting sqref="AI11">
    <cfRule type="cellIs" dxfId="8489" priority="321" operator="equal">
      <formula>"Extremo"</formula>
    </cfRule>
    <cfRule type="cellIs" dxfId="8488" priority="322" operator="equal">
      <formula>"Alto"</formula>
    </cfRule>
    <cfRule type="cellIs" dxfId="8487" priority="323" operator="equal">
      <formula>"Moderado"</formula>
    </cfRule>
    <cfRule type="cellIs" dxfId="8486" priority="324" operator="equal">
      <formula>"Bajo"</formula>
    </cfRule>
  </conditionalFormatting>
  <conditionalFormatting sqref="AI18">
    <cfRule type="cellIs" dxfId="8485" priority="292" operator="equal">
      <formula>"Extremo"</formula>
    </cfRule>
    <cfRule type="cellIs" dxfId="8484" priority="293" operator="equal">
      <formula>"Alto"</formula>
    </cfRule>
    <cfRule type="cellIs" dxfId="8483" priority="294" operator="equal">
      <formula>"Moderado"</formula>
    </cfRule>
    <cfRule type="cellIs" dxfId="8482" priority="295" operator="equal">
      <formula>"Bajo"</formula>
    </cfRule>
  </conditionalFormatting>
  <conditionalFormatting sqref="AI25">
    <cfRule type="cellIs" dxfId="8481" priority="263" operator="equal">
      <formula>"Extremo"</formula>
    </cfRule>
    <cfRule type="cellIs" dxfId="8480" priority="264" operator="equal">
      <formula>"Alto"</formula>
    </cfRule>
    <cfRule type="cellIs" dxfId="8479" priority="265" operator="equal">
      <formula>"Moderado"</formula>
    </cfRule>
    <cfRule type="cellIs" dxfId="8478" priority="266" operator="equal">
      <formula>"Bajo"</formula>
    </cfRule>
  </conditionalFormatting>
  <conditionalFormatting sqref="AI32">
    <cfRule type="cellIs" dxfId="8477" priority="234" operator="equal">
      <formula>"Extremo"</formula>
    </cfRule>
    <cfRule type="cellIs" dxfId="8476" priority="235" operator="equal">
      <formula>"Alto"</formula>
    </cfRule>
    <cfRule type="cellIs" dxfId="8475" priority="236" operator="equal">
      <formula>"Moderado"</formula>
    </cfRule>
    <cfRule type="cellIs" dxfId="8474" priority="237" operator="equal">
      <formula>"Bajo"</formula>
    </cfRule>
  </conditionalFormatting>
  <conditionalFormatting sqref="AI39">
    <cfRule type="cellIs" dxfId="8473" priority="205" operator="equal">
      <formula>"Extremo"</formula>
    </cfRule>
    <cfRule type="cellIs" dxfId="8472" priority="206" operator="equal">
      <formula>"Alto"</formula>
    </cfRule>
    <cfRule type="cellIs" dxfId="8471" priority="207" operator="equal">
      <formula>"Moderado"</formula>
    </cfRule>
    <cfRule type="cellIs" dxfId="8470" priority="208" operator="equal">
      <formula>"Bajo"</formula>
    </cfRule>
  </conditionalFormatting>
  <conditionalFormatting sqref="AI46">
    <cfRule type="cellIs" dxfId="8469" priority="176" operator="equal">
      <formula>"Extremo"</formula>
    </cfRule>
    <cfRule type="cellIs" dxfId="8468" priority="177" operator="equal">
      <formula>"Alto"</formula>
    </cfRule>
    <cfRule type="cellIs" dxfId="8467" priority="178" operator="equal">
      <formula>"Moderado"</formula>
    </cfRule>
    <cfRule type="cellIs" dxfId="8466" priority="179" operator="equal">
      <formula>"Bajo"</formula>
    </cfRule>
  </conditionalFormatting>
  <conditionalFormatting sqref="AI53">
    <cfRule type="cellIs" dxfId="8465" priority="147" operator="equal">
      <formula>"Extremo"</formula>
    </cfRule>
    <cfRule type="cellIs" dxfId="8464" priority="148" operator="equal">
      <formula>"Alto"</formula>
    </cfRule>
    <cfRule type="cellIs" dxfId="8463" priority="149" operator="equal">
      <formula>"Moderado"</formula>
    </cfRule>
    <cfRule type="cellIs" dxfId="8462" priority="150" operator="equal">
      <formula>"Bajo"</formula>
    </cfRule>
  </conditionalFormatting>
  <conditionalFormatting sqref="AI60">
    <cfRule type="cellIs" dxfId="8461" priority="118" operator="equal">
      <formula>"Extremo"</formula>
    </cfRule>
    <cfRule type="cellIs" dxfId="8460" priority="119" operator="equal">
      <formula>"Alto"</formula>
    </cfRule>
    <cfRule type="cellIs" dxfId="8459" priority="120" operator="equal">
      <formula>"Moderado"</formula>
    </cfRule>
    <cfRule type="cellIs" dxfId="8458" priority="121" operator="equal">
      <formula>"Bajo"</formula>
    </cfRule>
  </conditionalFormatting>
  <conditionalFormatting sqref="K67">
    <cfRule type="cellIs" dxfId="8457" priority="107" operator="equal">
      <formula>"Muy Alta"</formula>
    </cfRule>
    <cfRule type="cellIs" dxfId="8456" priority="108" operator="equal">
      <formula>"Alta"</formula>
    </cfRule>
    <cfRule type="cellIs" dxfId="8455" priority="109" operator="equal">
      <formula>"Media"</formula>
    </cfRule>
    <cfRule type="cellIs" dxfId="8454" priority="110" operator="equal">
      <formula>"Baja"</formula>
    </cfRule>
    <cfRule type="cellIs" dxfId="8453" priority="111" operator="equal">
      <formula>"Muy Baja"</formula>
    </cfRule>
  </conditionalFormatting>
  <conditionalFormatting sqref="N67">
    <cfRule type="containsText" dxfId="8452" priority="88" operator="containsText" text="❌">
      <formula>NOT(ISERROR(SEARCH("❌",N67)))</formula>
    </cfRule>
  </conditionalFormatting>
  <conditionalFormatting sqref="O67">
    <cfRule type="cellIs" dxfId="8451" priority="112" operator="equal">
      <formula>"Catastrófico"</formula>
    </cfRule>
    <cfRule type="cellIs" dxfId="8450" priority="113" operator="equal">
      <formula>"Mayor"</formula>
    </cfRule>
    <cfRule type="cellIs" dxfId="8449" priority="114" operator="equal">
      <formula>"Moderado"</formula>
    </cfRule>
    <cfRule type="cellIs" dxfId="8448" priority="115" operator="equal">
      <formula>"Menor"</formula>
    </cfRule>
    <cfRule type="cellIs" dxfId="8447" priority="116" operator="equal">
      <formula>"Leve"</formula>
    </cfRule>
  </conditionalFormatting>
  <conditionalFormatting sqref="Q67">
    <cfRule type="cellIs" dxfId="8446" priority="103" operator="equal">
      <formula>"Extremo"</formula>
    </cfRule>
    <cfRule type="cellIs" dxfId="8445" priority="104" operator="equal">
      <formula>"Alto"</formula>
    </cfRule>
    <cfRule type="cellIs" dxfId="8444" priority="105" operator="equal">
      <formula>"Moderado"</formula>
    </cfRule>
    <cfRule type="cellIs" dxfId="8443" priority="106" operator="equal">
      <formula>"Bajo"</formula>
    </cfRule>
  </conditionalFormatting>
  <conditionalFormatting sqref="AE67">
    <cfRule type="cellIs" dxfId="8442" priority="98" operator="equal">
      <formula>"Muy Alta"</formula>
    </cfRule>
    <cfRule type="cellIs" dxfId="8441" priority="99" operator="equal">
      <formula>"Alta"</formula>
    </cfRule>
    <cfRule type="cellIs" dxfId="8440" priority="100" operator="equal">
      <formula>"Media"</formula>
    </cfRule>
    <cfRule type="cellIs" dxfId="8439" priority="101" operator="equal">
      <formula>"Baja"</formula>
    </cfRule>
    <cfRule type="cellIs" dxfId="8438" priority="102" operator="equal">
      <formula>"Muy Baja"</formula>
    </cfRule>
  </conditionalFormatting>
  <conditionalFormatting sqref="AG67">
    <cfRule type="cellIs" dxfId="8437" priority="93" operator="equal">
      <formula>"Catastrófico"</formula>
    </cfRule>
    <cfRule type="cellIs" dxfId="8436" priority="94" operator="equal">
      <formula>"Mayor"</formula>
    </cfRule>
    <cfRule type="cellIs" dxfId="8435" priority="95" operator="equal">
      <formula>"Moderado"</formula>
    </cfRule>
    <cfRule type="cellIs" dxfId="8434" priority="96" operator="equal">
      <formula>"Menor"</formula>
    </cfRule>
    <cfRule type="cellIs" dxfId="8433" priority="97" operator="equal">
      <formula>"Leve"</formula>
    </cfRule>
  </conditionalFormatting>
  <conditionalFormatting sqref="AI67">
    <cfRule type="cellIs" dxfId="8432" priority="89" operator="equal">
      <formula>"Extremo"</formula>
    </cfRule>
    <cfRule type="cellIs" dxfId="8431" priority="90" operator="equal">
      <formula>"Alto"</formula>
    </cfRule>
    <cfRule type="cellIs" dxfId="8430" priority="91" operator="equal">
      <formula>"Moderado"</formula>
    </cfRule>
    <cfRule type="cellIs" dxfId="8429" priority="92" operator="equal">
      <formula>"Bajo"</formula>
    </cfRule>
  </conditionalFormatting>
  <conditionalFormatting sqref="K74">
    <cfRule type="cellIs" dxfId="8428" priority="78" operator="equal">
      <formula>"Muy Alta"</formula>
    </cfRule>
    <cfRule type="cellIs" dxfId="8427" priority="79" operator="equal">
      <formula>"Alta"</formula>
    </cfRule>
    <cfRule type="cellIs" dxfId="8426" priority="80" operator="equal">
      <formula>"Media"</formula>
    </cfRule>
    <cfRule type="cellIs" dxfId="8425" priority="81" operator="equal">
      <formula>"Baja"</formula>
    </cfRule>
    <cfRule type="cellIs" dxfId="8424" priority="82" operator="equal">
      <formula>"Muy Baja"</formula>
    </cfRule>
  </conditionalFormatting>
  <conditionalFormatting sqref="N74">
    <cfRule type="containsText" dxfId="8423" priority="59" operator="containsText" text="❌">
      <formula>NOT(ISERROR(SEARCH("❌",N74)))</formula>
    </cfRule>
  </conditionalFormatting>
  <conditionalFormatting sqref="O74">
    <cfRule type="cellIs" dxfId="8422" priority="83" operator="equal">
      <formula>"Catastrófico"</formula>
    </cfRule>
    <cfRule type="cellIs" dxfId="8421" priority="84" operator="equal">
      <formula>"Mayor"</formula>
    </cfRule>
    <cfRule type="cellIs" dxfId="8420" priority="85" operator="equal">
      <formula>"Moderado"</formula>
    </cfRule>
    <cfRule type="cellIs" dxfId="8419" priority="86" operator="equal">
      <formula>"Menor"</formula>
    </cfRule>
    <cfRule type="cellIs" dxfId="8418" priority="87" operator="equal">
      <formula>"Leve"</formula>
    </cfRule>
  </conditionalFormatting>
  <conditionalFormatting sqref="Q74">
    <cfRule type="cellIs" dxfId="8417" priority="74" operator="equal">
      <formula>"Extremo"</formula>
    </cfRule>
    <cfRule type="cellIs" dxfId="8416" priority="75" operator="equal">
      <formula>"Alto"</formula>
    </cfRule>
    <cfRule type="cellIs" dxfId="8415" priority="76" operator="equal">
      <formula>"Moderado"</formula>
    </cfRule>
    <cfRule type="cellIs" dxfId="8414" priority="77" operator="equal">
      <formula>"Bajo"</formula>
    </cfRule>
  </conditionalFormatting>
  <conditionalFormatting sqref="AE74">
    <cfRule type="cellIs" dxfId="8413" priority="69" operator="equal">
      <formula>"Muy Alta"</formula>
    </cfRule>
    <cfRule type="cellIs" dxfId="8412" priority="70" operator="equal">
      <formula>"Alta"</formula>
    </cfRule>
    <cfRule type="cellIs" dxfId="8411" priority="71" operator="equal">
      <formula>"Media"</formula>
    </cfRule>
    <cfRule type="cellIs" dxfId="8410" priority="72" operator="equal">
      <formula>"Baja"</formula>
    </cfRule>
    <cfRule type="cellIs" dxfId="8409" priority="73" operator="equal">
      <formula>"Muy Baja"</formula>
    </cfRule>
  </conditionalFormatting>
  <conditionalFormatting sqref="AG74">
    <cfRule type="cellIs" dxfId="8408" priority="64" operator="equal">
      <formula>"Catastrófico"</formula>
    </cfRule>
    <cfRule type="cellIs" dxfId="8407" priority="65" operator="equal">
      <formula>"Mayor"</formula>
    </cfRule>
    <cfRule type="cellIs" dxfId="8406" priority="66" operator="equal">
      <formula>"Moderado"</formula>
    </cfRule>
    <cfRule type="cellIs" dxfId="8405" priority="67" operator="equal">
      <formula>"Menor"</formula>
    </cfRule>
    <cfRule type="cellIs" dxfId="8404" priority="68" operator="equal">
      <formula>"Leve"</formula>
    </cfRule>
  </conditionalFormatting>
  <conditionalFormatting sqref="AI74">
    <cfRule type="cellIs" dxfId="8403" priority="60" operator="equal">
      <formula>"Extremo"</formula>
    </cfRule>
    <cfRule type="cellIs" dxfId="8402" priority="61" operator="equal">
      <formula>"Alto"</formula>
    </cfRule>
    <cfRule type="cellIs" dxfId="8401" priority="62" operator="equal">
      <formula>"Moderado"</formula>
    </cfRule>
    <cfRule type="cellIs" dxfId="8400" priority="63" operator="equal">
      <formula>"Bajo"</formula>
    </cfRule>
  </conditionalFormatting>
  <conditionalFormatting sqref="K81">
    <cfRule type="cellIs" dxfId="8399" priority="49" operator="equal">
      <formula>"Muy Alta"</formula>
    </cfRule>
    <cfRule type="cellIs" dxfId="8398" priority="50" operator="equal">
      <formula>"Alta"</formula>
    </cfRule>
    <cfRule type="cellIs" dxfId="8397" priority="51" operator="equal">
      <formula>"Media"</formula>
    </cfRule>
    <cfRule type="cellIs" dxfId="8396" priority="52" operator="equal">
      <formula>"Baja"</formula>
    </cfRule>
    <cfRule type="cellIs" dxfId="8395" priority="53" operator="equal">
      <formula>"Muy Baja"</formula>
    </cfRule>
  </conditionalFormatting>
  <conditionalFormatting sqref="N81">
    <cfRule type="containsText" dxfId="8394" priority="39" operator="containsText" text="❌">
      <formula>NOT(ISERROR(SEARCH("❌",N81)))</formula>
    </cfRule>
  </conditionalFormatting>
  <conditionalFormatting sqref="O81">
    <cfRule type="cellIs" dxfId="8393" priority="54" operator="equal">
      <formula>"Catastrófico"</formula>
    </cfRule>
    <cfRule type="cellIs" dxfId="8392" priority="55" operator="equal">
      <formula>"Mayor"</formula>
    </cfRule>
    <cfRule type="cellIs" dxfId="8391" priority="56" operator="equal">
      <formula>"Moderado"</formula>
    </cfRule>
    <cfRule type="cellIs" dxfId="8390" priority="57" operator="equal">
      <formula>"Menor"</formula>
    </cfRule>
    <cfRule type="cellIs" dxfId="8389" priority="58" operator="equal">
      <formula>"Leve"</formula>
    </cfRule>
  </conditionalFormatting>
  <conditionalFormatting sqref="Q81">
    <cfRule type="cellIs" dxfId="8388" priority="45" operator="equal">
      <formula>"Extremo"</formula>
    </cfRule>
    <cfRule type="cellIs" dxfId="8387" priority="46" operator="equal">
      <formula>"Alto"</formula>
    </cfRule>
    <cfRule type="cellIs" dxfId="8386" priority="47" operator="equal">
      <formula>"Moderado"</formula>
    </cfRule>
    <cfRule type="cellIs" dxfId="8385" priority="48" operator="equal">
      <formula>"Bajo"</formula>
    </cfRule>
  </conditionalFormatting>
  <conditionalFormatting sqref="AE81">
    <cfRule type="cellIs" dxfId="8384" priority="40" operator="equal">
      <formula>"Muy Alta"</formula>
    </cfRule>
    <cfRule type="cellIs" dxfId="8383" priority="41" operator="equal">
      <formula>"Alta"</formula>
    </cfRule>
    <cfRule type="cellIs" dxfId="8382" priority="42" operator="equal">
      <formula>"Media"</formula>
    </cfRule>
    <cfRule type="cellIs" dxfId="8381" priority="43" operator="equal">
      <formula>"Baja"</formula>
    </cfRule>
    <cfRule type="cellIs" dxfId="8380" priority="44" operator="equal">
      <formula>"Muy Baja"</formula>
    </cfRule>
  </conditionalFormatting>
  <conditionalFormatting sqref="K88">
    <cfRule type="cellIs" dxfId="8379" priority="29" operator="equal">
      <formula>"Muy Alta"</formula>
    </cfRule>
    <cfRule type="cellIs" dxfId="8378" priority="30" operator="equal">
      <formula>"Alta"</formula>
    </cfRule>
    <cfRule type="cellIs" dxfId="8377" priority="31" operator="equal">
      <formula>"Media"</formula>
    </cfRule>
    <cfRule type="cellIs" dxfId="8376" priority="32" operator="equal">
      <formula>"Baja"</formula>
    </cfRule>
    <cfRule type="cellIs" dxfId="8375" priority="33" operator="equal">
      <formula>"Muy Baja"</formula>
    </cfRule>
  </conditionalFormatting>
  <conditionalFormatting sqref="N88">
    <cfRule type="containsText" dxfId="8374" priority="19" operator="containsText" text="❌">
      <formula>NOT(ISERROR(SEARCH("❌",N88)))</formula>
    </cfRule>
  </conditionalFormatting>
  <conditionalFormatting sqref="O88">
    <cfRule type="cellIs" dxfId="8373" priority="34" operator="equal">
      <formula>"Catastrófico"</formula>
    </cfRule>
    <cfRule type="cellIs" dxfId="8372" priority="35" operator="equal">
      <formula>"Mayor"</formula>
    </cfRule>
    <cfRule type="cellIs" dxfId="8371" priority="36" operator="equal">
      <formula>"Moderado"</formula>
    </cfRule>
    <cfRule type="cellIs" dxfId="8370" priority="37" operator="equal">
      <formula>"Menor"</formula>
    </cfRule>
    <cfRule type="cellIs" dxfId="8369" priority="38" operator="equal">
      <formula>"Leve"</formula>
    </cfRule>
  </conditionalFormatting>
  <conditionalFormatting sqref="Q88">
    <cfRule type="cellIs" dxfId="8368" priority="25" operator="equal">
      <formula>"Extremo"</formula>
    </cfRule>
    <cfRule type="cellIs" dxfId="8367" priority="26" operator="equal">
      <formula>"Alto"</formula>
    </cfRule>
    <cfRule type="cellIs" dxfId="8366" priority="27" operator="equal">
      <formula>"Moderado"</formula>
    </cfRule>
    <cfRule type="cellIs" dxfId="8365" priority="28" operator="equal">
      <formula>"Bajo"</formula>
    </cfRule>
  </conditionalFormatting>
  <conditionalFormatting sqref="AE88">
    <cfRule type="cellIs" dxfId="8364" priority="20" operator="equal">
      <formula>"Muy Alta"</formula>
    </cfRule>
    <cfRule type="cellIs" dxfId="8363" priority="21" operator="equal">
      <formula>"Alta"</formula>
    </cfRule>
    <cfRule type="cellIs" dxfId="8362" priority="22" operator="equal">
      <formula>"Media"</formula>
    </cfRule>
    <cfRule type="cellIs" dxfId="8361" priority="23" operator="equal">
      <formula>"Baja"</formula>
    </cfRule>
    <cfRule type="cellIs" dxfId="8360" priority="24" operator="equal">
      <formula>"Muy Baja"</formula>
    </cfRule>
  </conditionalFormatting>
  <conditionalFormatting sqref="AI81">
    <cfRule type="cellIs" dxfId="8359" priority="15" operator="equal">
      <formula>"Extremo"</formula>
    </cfRule>
    <cfRule type="cellIs" dxfId="8358" priority="16" operator="equal">
      <formula>"Alto"</formula>
    </cfRule>
    <cfRule type="cellIs" dxfId="8357" priority="17" operator="equal">
      <formula>"Moderado"</formula>
    </cfRule>
    <cfRule type="cellIs" dxfId="8356" priority="18" operator="equal">
      <formula>"Bajo"</formula>
    </cfRule>
  </conditionalFormatting>
  <conditionalFormatting sqref="AI88">
    <cfRule type="cellIs" dxfId="8355" priority="11" operator="equal">
      <formula>"Extremo"</formula>
    </cfRule>
    <cfRule type="cellIs" dxfId="8354" priority="12" operator="equal">
      <formula>"Alto"</formula>
    </cfRule>
    <cfRule type="cellIs" dxfId="8353" priority="13" operator="equal">
      <formula>"Moderado"</formula>
    </cfRule>
    <cfRule type="cellIs" dxfId="8352"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ENERO\[5. FO-CEDE5-DIGEC-487 Matriz Riesgo V.14 Combustible de aviacion.xlsx]Opciones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ENERO\[5. FO-CEDE5-DIGEC-487 Matriz Riesgo V.14 Combustible de aviacion.xlsx]Tabla Impacto'!#REF!</xm:f>
          </x14:formula1>
          <xm:sqref>M11:M94</xm:sqref>
        </x14:dataValidation>
        <x14:dataValidation type="list" allowBlank="1" showInputMessage="1" showErrorMessage="1">
          <x14:formula1>
            <xm:f>'D:\BACK UP 2026\RIESGOS DE INTEGRIDAD - 2026\MATRIZ ENVIÓ CEDE5 - ENERO\[5. FO-CEDE5-DIGEC-487 Matriz Riesgo V.14 Combustible de aviacion.xlsx]Tabla Valoración controles'!#REF!</xm:f>
          </x14:formula1>
          <xm:sqref>X11:Y94 AA11:AC94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N94"/>
  <sheetViews>
    <sheetView zoomScale="85" zoomScaleNormal="85" workbookViewId="0">
      <selection activeCell="E18" sqref="E18:E24"/>
    </sheetView>
  </sheetViews>
  <sheetFormatPr baseColWidth="10" defaultColWidth="11.42578125" defaultRowHeight="16.5"/>
  <cols>
    <col min="1" max="1" width="5.28515625" style="54" customWidth="1"/>
    <col min="2" max="2" width="17.28515625" style="54" customWidth="1"/>
    <col min="3" max="3" width="17.7109375" style="54" customWidth="1"/>
    <col min="4" max="4" width="20.4257812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686</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24" customHeight="1" thickBot="1">
      <c r="A6" s="243" t="s">
        <v>15</v>
      </c>
      <c r="B6" s="244"/>
      <c r="C6" s="244"/>
      <c r="D6" s="245"/>
      <c r="E6" s="246"/>
      <c r="F6" s="247" t="s">
        <v>687</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9.75" customHeight="1" thickBot="1">
      <c r="A7" s="262" t="s">
        <v>17</v>
      </c>
      <c r="B7" s="263"/>
      <c r="C7" s="263"/>
      <c r="D7" s="264"/>
      <c r="E7" s="265"/>
      <c r="F7" s="266" t="s">
        <v>67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685</v>
      </c>
      <c r="C11" s="220" t="s">
        <v>69</v>
      </c>
      <c r="D11" s="220" t="s">
        <v>322</v>
      </c>
      <c r="E11" s="229" t="s">
        <v>334</v>
      </c>
      <c r="F11" s="229" t="s">
        <v>1683</v>
      </c>
      <c r="G11" s="229" t="s">
        <v>688</v>
      </c>
      <c r="H11" s="302" t="s">
        <v>1684</v>
      </c>
      <c r="I11" s="232" t="s">
        <v>324</v>
      </c>
      <c r="J11" s="218">
        <v>585</v>
      </c>
      <c r="K11" s="309" t="s">
        <v>325</v>
      </c>
      <c r="L11" s="305">
        <v>0.6</v>
      </c>
      <c r="M11" s="307" t="s">
        <v>338</v>
      </c>
      <c r="N11" s="303" t="str">
        <f>IF(NOT(ISERROR(MATCH(M11,'[12]Tabla Impacto'!$B$222:$B$224,0))),'[12]Tabla Impacto'!$F$224,M11)</f>
        <v xml:space="preserve">     El riesgo afecta la imagen de la entidad con algunos usuarios de relevancia frente al logro de los objetivos</v>
      </c>
      <c r="O11" s="309" t="s">
        <v>339</v>
      </c>
      <c r="P11" s="305">
        <v>0.6</v>
      </c>
      <c r="Q11" s="311" t="s">
        <v>339</v>
      </c>
      <c r="R11" s="13">
        <v>1</v>
      </c>
      <c r="S11" s="34" t="s">
        <v>689</v>
      </c>
      <c r="T11" s="34" t="s">
        <v>690</v>
      </c>
      <c r="U11" s="34" t="s">
        <v>1685</v>
      </c>
      <c r="V11" s="35" t="s">
        <v>1686</v>
      </c>
      <c r="W11" s="36" t="s">
        <v>329</v>
      </c>
      <c r="X11" s="37" t="s">
        <v>53</v>
      </c>
      <c r="Y11" s="37" t="s">
        <v>54</v>
      </c>
      <c r="Z11" s="38" t="s">
        <v>330</v>
      </c>
      <c r="AA11" s="39" t="s">
        <v>55</v>
      </c>
      <c r="AB11" s="39" t="s">
        <v>56</v>
      </c>
      <c r="AC11" s="39" t="s">
        <v>57</v>
      </c>
      <c r="AD11" s="40">
        <v>0.36</v>
      </c>
      <c r="AE11" s="313" t="s">
        <v>331</v>
      </c>
      <c r="AF11" s="41">
        <v>0.36</v>
      </c>
      <c r="AG11" s="313" t="s">
        <v>339</v>
      </c>
      <c r="AH11" s="41">
        <v>0.6</v>
      </c>
      <c r="AI11" s="225" t="s">
        <v>339</v>
      </c>
      <c r="AJ11" s="227" t="s">
        <v>58</v>
      </c>
      <c r="AK11" s="3"/>
      <c r="AL11" s="13">
        <v>1</v>
      </c>
      <c r="AM11" s="34" t="s">
        <v>1687</v>
      </c>
      <c r="AN11" s="34" t="s">
        <v>691</v>
      </c>
      <c r="AO11" s="218" t="s">
        <v>59</v>
      </c>
      <c r="AP11" s="344"/>
      <c r="AQ11" s="335" t="s">
        <v>692</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
        <v>2</v>
      </c>
      <c r="S12" s="45" t="s">
        <v>693</v>
      </c>
      <c r="T12" s="45" t="s">
        <v>694</v>
      </c>
      <c r="U12" s="45" t="s">
        <v>1688</v>
      </c>
      <c r="V12" s="46" t="s">
        <v>1689</v>
      </c>
      <c r="W12" s="47" t="s">
        <v>329</v>
      </c>
      <c r="X12" s="37" t="s">
        <v>53</v>
      </c>
      <c r="Y12" s="37" t="s">
        <v>54</v>
      </c>
      <c r="Z12" s="48" t="s">
        <v>330</v>
      </c>
      <c r="AA12" s="37" t="s">
        <v>55</v>
      </c>
      <c r="AB12" s="37" t="s">
        <v>56</v>
      </c>
      <c r="AC12" s="37" t="s">
        <v>57</v>
      </c>
      <c r="AD12" s="49">
        <v>0.216</v>
      </c>
      <c r="AE12" s="224"/>
      <c r="AF12" s="50">
        <v>0.216</v>
      </c>
      <c r="AG12" s="224"/>
      <c r="AH12" s="50">
        <v>0.6</v>
      </c>
      <c r="AI12" s="226"/>
      <c r="AJ12" s="228"/>
      <c r="AK12" s="4"/>
      <c r="AL12" s="14"/>
      <c r="AM12" s="45"/>
      <c r="AN12" s="45"/>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
        <v>3</v>
      </c>
      <c r="S13" s="45" t="s">
        <v>695</v>
      </c>
      <c r="T13" s="45" t="s">
        <v>696</v>
      </c>
      <c r="U13" s="45" t="s">
        <v>1690</v>
      </c>
      <c r="V13" s="46" t="s">
        <v>1691</v>
      </c>
      <c r="W13" s="47" t="s">
        <v>329</v>
      </c>
      <c r="X13" s="37" t="s">
        <v>53</v>
      </c>
      <c r="Y13" s="37" t="s">
        <v>54</v>
      </c>
      <c r="Z13" s="48" t="s">
        <v>330</v>
      </c>
      <c r="AA13" s="37" t="s">
        <v>55</v>
      </c>
      <c r="AB13" s="37" t="s">
        <v>56</v>
      </c>
      <c r="AC13" s="37" t="s">
        <v>57</v>
      </c>
      <c r="AD13" s="49">
        <v>0.12959999999999999</v>
      </c>
      <c r="AE13" s="224"/>
      <c r="AF13" s="50">
        <v>0.12959999999999999</v>
      </c>
      <c r="AG13" s="224"/>
      <c r="AH13" s="50">
        <v>0.6</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
      <c r="S14" s="45"/>
      <c r="T14" s="45"/>
      <c r="U14" s="45"/>
      <c r="V14" s="46" t="s">
        <v>332</v>
      </c>
      <c r="W14" s="47" t="s">
        <v>333</v>
      </c>
      <c r="X14" s="37"/>
      <c r="Y14" s="37"/>
      <c r="Z14" s="48" t="s">
        <v>333</v>
      </c>
      <c r="AA14" s="37"/>
      <c r="AB14" s="37"/>
      <c r="AC14" s="37"/>
      <c r="AD14" s="49" t="s">
        <v>333</v>
      </c>
      <c r="AE14" s="224"/>
      <c r="AF14" s="50" t="s">
        <v>333</v>
      </c>
      <c r="AG14" s="224"/>
      <c r="AH14" s="50" t="s">
        <v>333</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
      <c r="S15" s="52"/>
      <c r="T15" s="52"/>
      <c r="U15" s="52"/>
      <c r="V15" s="46" t="s">
        <v>332</v>
      </c>
      <c r="W15" s="47" t="s">
        <v>333</v>
      </c>
      <c r="X15" s="37"/>
      <c r="Y15" s="37"/>
      <c r="Z15" s="48" t="s">
        <v>333</v>
      </c>
      <c r="AA15" s="37"/>
      <c r="AB15" s="37"/>
      <c r="AC15" s="37"/>
      <c r="AD15" s="49" t="s">
        <v>333</v>
      </c>
      <c r="AE15" s="224"/>
      <c r="AF15" s="50" t="s">
        <v>333</v>
      </c>
      <c r="AG15" s="224"/>
      <c r="AH15" s="50" t="s">
        <v>333</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
      <c r="S16" s="52"/>
      <c r="T16" s="52"/>
      <c r="U16" s="52"/>
      <c r="V16" s="46" t="s">
        <v>332</v>
      </c>
      <c r="W16" s="47" t="s">
        <v>333</v>
      </c>
      <c r="X16" s="37"/>
      <c r="Y16" s="37"/>
      <c r="Z16" s="48" t="s">
        <v>333</v>
      </c>
      <c r="AA16" s="37"/>
      <c r="AB16" s="37"/>
      <c r="AC16" s="37"/>
      <c r="AD16" s="49" t="s">
        <v>333</v>
      </c>
      <c r="AE16" s="224"/>
      <c r="AF16" s="50" t="s">
        <v>333</v>
      </c>
      <c r="AG16" s="224"/>
      <c r="AH16" s="50" t="s">
        <v>333</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
        <v>332</v>
      </c>
      <c r="W17" s="47" t="s">
        <v>333</v>
      </c>
      <c r="X17" s="37"/>
      <c r="Y17" s="37"/>
      <c r="Z17" s="48" t="s">
        <v>333</v>
      </c>
      <c r="AA17" s="37"/>
      <c r="AB17" s="37"/>
      <c r="AC17" s="37"/>
      <c r="AD17" s="49" t="s">
        <v>333</v>
      </c>
      <c r="AE17" s="224"/>
      <c r="AF17" s="50" t="s">
        <v>333</v>
      </c>
      <c r="AG17" s="224"/>
      <c r="AH17" s="50" t="s">
        <v>333</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69</v>
      </c>
      <c r="D18" s="220" t="s">
        <v>340</v>
      </c>
      <c r="E18" s="229" t="s">
        <v>334</v>
      </c>
      <c r="F18" s="230" t="s">
        <v>697</v>
      </c>
      <c r="G18" s="230" t="s">
        <v>698</v>
      </c>
      <c r="H18" s="231" t="s">
        <v>699</v>
      </c>
      <c r="I18" s="232" t="s">
        <v>341</v>
      </c>
      <c r="J18" s="218">
        <v>11522</v>
      </c>
      <c r="K18" s="310" t="s">
        <v>394</v>
      </c>
      <c r="L18" s="306">
        <v>1</v>
      </c>
      <c r="M18" s="314" t="s">
        <v>335</v>
      </c>
      <c r="N18" s="304" t="str">
        <f>IF(NOT(ISERROR(MATCH(M18,'[12]Tabla Impacto'!$B$222:$B$224,0))),'[12]Tabla Impacto'!$F$224,M18)</f>
        <v xml:space="preserve">     El riesgo afecta la imagen de  la entidad con efecto publicitario sostenido a nivel de sector administrativo, nivel departamental o municipal</v>
      </c>
      <c r="O18" s="310" t="s">
        <v>327</v>
      </c>
      <c r="P18" s="306">
        <v>0.8</v>
      </c>
      <c r="Q18" s="312" t="s">
        <v>328</v>
      </c>
      <c r="R18" s="14">
        <v>1</v>
      </c>
      <c r="S18" s="148" t="s">
        <v>700</v>
      </c>
      <c r="T18" s="148" t="s">
        <v>701</v>
      </c>
      <c r="U18" s="148" t="s">
        <v>702</v>
      </c>
      <c r="V18" s="46" t="s">
        <v>703</v>
      </c>
      <c r="W18" s="47" t="s">
        <v>329</v>
      </c>
      <c r="X18" s="37" t="s">
        <v>53</v>
      </c>
      <c r="Y18" s="37" t="s">
        <v>54</v>
      </c>
      <c r="Z18" s="48" t="s">
        <v>330</v>
      </c>
      <c r="AA18" s="37" t="s">
        <v>55</v>
      </c>
      <c r="AB18" s="37" t="s">
        <v>89</v>
      </c>
      <c r="AC18" s="37" t="s">
        <v>57</v>
      </c>
      <c r="AD18" s="49">
        <v>0.6</v>
      </c>
      <c r="AE18" s="224" t="s">
        <v>331</v>
      </c>
      <c r="AF18" s="48">
        <v>0.6</v>
      </c>
      <c r="AG18" s="224" t="s">
        <v>327</v>
      </c>
      <c r="AH18" s="50">
        <v>0.8</v>
      </c>
      <c r="AI18" s="226" t="s">
        <v>328</v>
      </c>
      <c r="AJ18" s="228"/>
      <c r="AK18" s="4"/>
      <c r="AL18" s="14">
        <v>1</v>
      </c>
      <c r="AM18" s="45" t="s">
        <v>704</v>
      </c>
      <c r="AN18" s="52" t="s">
        <v>705</v>
      </c>
      <c r="AO18" s="219"/>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4">
        <v>2</v>
      </c>
      <c r="S19" s="148" t="s">
        <v>188</v>
      </c>
      <c r="T19" s="148" t="s">
        <v>1692</v>
      </c>
      <c r="U19" s="148" t="s">
        <v>706</v>
      </c>
      <c r="V19" s="46" t="s">
        <v>1693</v>
      </c>
      <c r="W19" s="47" t="s">
        <v>329</v>
      </c>
      <c r="X19" s="37" t="s">
        <v>53</v>
      </c>
      <c r="Y19" s="37" t="s">
        <v>54</v>
      </c>
      <c r="Z19" s="48" t="s">
        <v>330</v>
      </c>
      <c r="AA19" s="37" t="s">
        <v>55</v>
      </c>
      <c r="AB19" s="37" t="s">
        <v>56</v>
      </c>
      <c r="AC19" s="37" t="s">
        <v>57</v>
      </c>
      <c r="AD19" s="49">
        <v>0.36</v>
      </c>
      <c r="AE19" s="224"/>
      <c r="AF19" s="48">
        <v>0.36</v>
      </c>
      <c r="AG19" s="224"/>
      <c r="AH19" s="50">
        <v>0.8</v>
      </c>
      <c r="AI19" s="226"/>
      <c r="AJ19" s="228"/>
      <c r="AK19" s="4"/>
      <c r="AL19" s="14">
        <v>2</v>
      </c>
      <c r="AM19" s="45" t="s">
        <v>1694</v>
      </c>
      <c r="AN19" s="52" t="s">
        <v>707</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14">
        <v>3</v>
      </c>
      <c r="S20" s="148" t="s">
        <v>189</v>
      </c>
      <c r="T20" s="148" t="s">
        <v>708</v>
      </c>
      <c r="U20" s="148" t="s">
        <v>709</v>
      </c>
      <c r="V20" s="46" t="s">
        <v>710</v>
      </c>
      <c r="W20" s="47" t="s">
        <v>329</v>
      </c>
      <c r="X20" s="37" t="s">
        <v>53</v>
      </c>
      <c r="Y20" s="37" t="s">
        <v>54</v>
      </c>
      <c r="Z20" s="48" t="s">
        <v>330</v>
      </c>
      <c r="AA20" s="37" t="s">
        <v>55</v>
      </c>
      <c r="AB20" s="37" t="s">
        <v>89</v>
      </c>
      <c r="AC20" s="37" t="s">
        <v>57</v>
      </c>
      <c r="AD20" s="49">
        <v>0.216</v>
      </c>
      <c r="AE20" s="224"/>
      <c r="AF20" s="48">
        <v>0.216</v>
      </c>
      <c r="AG20" s="224"/>
      <c r="AH20" s="50">
        <v>0.8</v>
      </c>
      <c r="AI20" s="226"/>
      <c r="AJ20" s="228"/>
      <c r="AK20" s="4"/>
      <c r="AL20" s="14"/>
      <c r="AM20" s="45"/>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c r="S21" s="52"/>
      <c r="T21" s="52"/>
      <c r="U21" s="52"/>
      <c r="V21" s="46" t="s">
        <v>332</v>
      </c>
      <c r="W21" s="47" t="s">
        <v>333</v>
      </c>
      <c r="X21" s="37"/>
      <c r="Y21" s="37"/>
      <c r="Z21" s="48" t="s">
        <v>333</v>
      </c>
      <c r="AA21" s="37"/>
      <c r="AB21" s="37"/>
      <c r="AC21" s="37"/>
      <c r="AD21" s="49" t="s">
        <v>333</v>
      </c>
      <c r="AE21" s="224"/>
      <c r="AF21" s="48" t="s">
        <v>333</v>
      </c>
      <c r="AG21" s="224"/>
      <c r="AH21" s="50" t="s">
        <v>333</v>
      </c>
      <c r="AI21" s="226"/>
      <c r="AJ21" s="228"/>
      <c r="AK21" s="4"/>
      <c r="AL21" s="14"/>
      <c r="AM21" s="45"/>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52"/>
      <c r="U22" s="52"/>
      <c r="V22" s="46" t="s">
        <v>332</v>
      </c>
      <c r="W22" s="47" t="s">
        <v>333</v>
      </c>
      <c r="X22" s="37"/>
      <c r="Y22" s="37"/>
      <c r="Z22" s="48" t="s">
        <v>333</v>
      </c>
      <c r="AA22" s="37"/>
      <c r="AB22" s="37"/>
      <c r="AC22" s="37"/>
      <c r="AD22" s="49" t="s">
        <v>333</v>
      </c>
      <c r="AE22" s="224"/>
      <c r="AF22" s="48" t="s">
        <v>333</v>
      </c>
      <c r="AG22" s="224"/>
      <c r="AH22" s="50" t="s">
        <v>333</v>
      </c>
      <c r="AI22" s="226"/>
      <c r="AJ22" s="228"/>
      <c r="AK22" s="4"/>
      <c r="AL22" s="14"/>
      <c r="AM22" s="45"/>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52"/>
      <c r="U23" s="52"/>
      <c r="V23" s="46" t="s">
        <v>332</v>
      </c>
      <c r="W23" s="47" t="s">
        <v>333</v>
      </c>
      <c r="X23" s="37"/>
      <c r="Y23" s="37"/>
      <c r="Z23" s="48" t="s">
        <v>333</v>
      </c>
      <c r="AA23" s="37"/>
      <c r="AB23" s="37"/>
      <c r="AC23" s="37"/>
      <c r="AD23" s="49" t="s">
        <v>333</v>
      </c>
      <c r="AE23" s="224"/>
      <c r="AF23" s="48" t="s">
        <v>333</v>
      </c>
      <c r="AG23" s="224"/>
      <c r="AH23" s="50" t="s">
        <v>333</v>
      </c>
      <c r="AI23" s="226"/>
      <c r="AJ23" s="228"/>
      <c r="AK23" s="4"/>
      <c r="AL23" s="14"/>
      <c r="AM23" s="45"/>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c r="A24" s="219"/>
      <c r="B24" s="221"/>
      <c r="C24" s="221"/>
      <c r="D24" s="221"/>
      <c r="E24" s="230"/>
      <c r="F24" s="230"/>
      <c r="G24" s="230"/>
      <c r="H24" s="231"/>
      <c r="I24" s="234"/>
      <c r="J24" s="219"/>
      <c r="K24" s="310"/>
      <c r="L24" s="306"/>
      <c r="M24" s="303"/>
      <c r="N24" s="304"/>
      <c r="O24" s="310"/>
      <c r="P24" s="306"/>
      <c r="Q24" s="312"/>
      <c r="R24" s="14"/>
      <c r="S24" s="52"/>
      <c r="T24" s="52"/>
      <c r="U24" s="52"/>
      <c r="V24" s="46" t="s">
        <v>332</v>
      </c>
      <c r="W24" s="47" t="s">
        <v>333</v>
      </c>
      <c r="X24" s="37"/>
      <c r="Y24" s="37"/>
      <c r="Z24" s="48" t="s">
        <v>333</v>
      </c>
      <c r="AA24" s="37"/>
      <c r="AB24" s="37"/>
      <c r="AC24" s="37"/>
      <c r="AD24" s="49" t="s">
        <v>333</v>
      </c>
      <c r="AE24" s="224"/>
      <c r="AF24" s="48" t="s">
        <v>333</v>
      </c>
      <c r="AG24" s="224"/>
      <c r="AH24" s="50" t="s">
        <v>333</v>
      </c>
      <c r="AI24" s="226"/>
      <c r="AJ24" s="228"/>
      <c r="AK24" s="4"/>
      <c r="AL24" s="14"/>
      <c r="AM24" s="45"/>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
        <v>332</v>
      </c>
      <c r="I25" s="232"/>
      <c r="J25" s="218"/>
      <c r="K25" s="310" t="s">
        <v>333</v>
      </c>
      <c r="L25" s="306" t="s">
        <v>333</v>
      </c>
      <c r="M25" s="314"/>
      <c r="N25" s="304">
        <f>IF(NOT(ISERROR(MATCH(M25,'[12]Tabla Impacto'!$B$222:$B$224,0))),'[12]Tabla Impacto'!$F$224,M25)</f>
        <v>0</v>
      </c>
      <c r="O25" s="310" t="s">
        <v>333</v>
      </c>
      <c r="P25" s="306" t="s">
        <v>333</v>
      </c>
      <c r="Q25" s="312" t="s">
        <v>333</v>
      </c>
      <c r="R25" s="14"/>
      <c r="S25" s="45"/>
      <c r="T25" s="52"/>
      <c r="U25" s="45"/>
      <c r="V25" s="46" t="s">
        <v>332</v>
      </c>
      <c r="W25" s="47" t="s">
        <v>333</v>
      </c>
      <c r="X25" s="37"/>
      <c r="Y25" s="37"/>
      <c r="Z25" s="48" t="s">
        <v>333</v>
      </c>
      <c r="AA25" s="37"/>
      <c r="AB25" s="37"/>
      <c r="AC25" s="37"/>
      <c r="AD25" s="49" t="s">
        <v>333</v>
      </c>
      <c r="AE25" s="224" t="s">
        <v>333</v>
      </c>
      <c r="AF25" s="48" t="s">
        <v>333</v>
      </c>
      <c r="AG25" s="224" t="s">
        <v>333</v>
      </c>
      <c r="AH25" s="50" t="s">
        <v>333</v>
      </c>
      <c r="AI25" s="226" t="s">
        <v>333</v>
      </c>
      <c r="AJ25" s="228" t="s">
        <v>677</v>
      </c>
      <c r="AK25" s="4"/>
      <c r="AL25" s="14">
        <v>1</v>
      </c>
      <c r="AM25" s="45" t="s">
        <v>711</v>
      </c>
      <c r="AN25" s="52" t="s">
        <v>712</v>
      </c>
      <c r="AO25" s="219" t="s">
        <v>59</v>
      </c>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
      <c r="S26" s="52"/>
      <c r="T26" s="52"/>
      <c r="U26" s="52"/>
      <c r="V26" s="46" t="s">
        <v>332</v>
      </c>
      <c r="W26" s="47" t="s">
        <v>333</v>
      </c>
      <c r="X26" s="37"/>
      <c r="Y26" s="37"/>
      <c r="Z26" s="48" t="s">
        <v>333</v>
      </c>
      <c r="AA26" s="37"/>
      <c r="AB26" s="37"/>
      <c r="AC26" s="37"/>
      <c r="AD26" s="49" t="s">
        <v>333</v>
      </c>
      <c r="AE26" s="224"/>
      <c r="AF26" s="48" t="s">
        <v>333</v>
      </c>
      <c r="AG26" s="224"/>
      <c r="AH26" s="50" t="s">
        <v>333</v>
      </c>
      <c r="AI26" s="226"/>
      <c r="AJ26" s="228"/>
      <c r="AK26" s="4"/>
      <c r="AL26" s="14">
        <v>2</v>
      </c>
      <c r="AM26" s="45" t="s">
        <v>713</v>
      </c>
      <c r="AN26" s="52" t="s">
        <v>714</v>
      </c>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
      <c r="S27" s="52"/>
      <c r="T27" s="52"/>
      <c r="U27" s="52"/>
      <c r="V27" s="46" t="s">
        <v>332</v>
      </c>
      <c r="W27" s="47" t="s">
        <v>333</v>
      </c>
      <c r="X27" s="37"/>
      <c r="Y27" s="37"/>
      <c r="Z27" s="48" t="s">
        <v>333</v>
      </c>
      <c r="AA27" s="37"/>
      <c r="AB27" s="37"/>
      <c r="AC27" s="37"/>
      <c r="AD27" s="49" t="s">
        <v>333</v>
      </c>
      <c r="AE27" s="224"/>
      <c r="AF27" s="48" t="s">
        <v>333</v>
      </c>
      <c r="AG27" s="224"/>
      <c r="AH27" s="50" t="s">
        <v>333</v>
      </c>
      <c r="AI27" s="226"/>
      <c r="AJ27" s="228"/>
      <c r="AK27" s="4"/>
      <c r="AL27" s="14"/>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52"/>
      <c r="T28" s="52"/>
      <c r="U28" s="52"/>
      <c r="V28" s="46" t="s">
        <v>332</v>
      </c>
      <c r="W28" s="47" t="s">
        <v>333</v>
      </c>
      <c r="X28" s="37"/>
      <c r="Y28" s="37"/>
      <c r="Z28" s="48" t="s">
        <v>333</v>
      </c>
      <c r="AA28" s="37"/>
      <c r="AB28" s="37"/>
      <c r="AC28" s="37"/>
      <c r="AD28" s="49" t="s">
        <v>333</v>
      </c>
      <c r="AE28" s="224"/>
      <c r="AF28" s="48" t="s">
        <v>333</v>
      </c>
      <c r="AG28" s="224"/>
      <c r="AH28" s="50" t="s">
        <v>333</v>
      </c>
      <c r="AI28" s="226"/>
      <c r="AJ28" s="228"/>
      <c r="AK28" s="4"/>
      <c r="AL28" s="14"/>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52"/>
      <c r="T29" s="52"/>
      <c r="U29" s="52"/>
      <c r="V29" s="46" t="s">
        <v>332</v>
      </c>
      <c r="W29" s="47" t="s">
        <v>333</v>
      </c>
      <c r="X29" s="37"/>
      <c r="Y29" s="37"/>
      <c r="Z29" s="48" t="s">
        <v>333</v>
      </c>
      <c r="AA29" s="37"/>
      <c r="AB29" s="37"/>
      <c r="AC29" s="37"/>
      <c r="AD29" s="49" t="s">
        <v>333</v>
      </c>
      <c r="AE29" s="224"/>
      <c r="AF29" s="48" t="s">
        <v>333</v>
      </c>
      <c r="AG29" s="224"/>
      <c r="AH29" s="50" t="s">
        <v>333</v>
      </c>
      <c r="AI29" s="226"/>
      <c r="AJ29" s="228"/>
      <c r="AK29" s="4"/>
      <c r="AL29" s="14"/>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52"/>
      <c r="T30" s="52"/>
      <c r="U30" s="52"/>
      <c r="V30" s="46" t="s">
        <v>332</v>
      </c>
      <c r="W30" s="47" t="s">
        <v>333</v>
      </c>
      <c r="X30" s="37"/>
      <c r="Y30" s="37"/>
      <c r="Z30" s="48" t="s">
        <v>333</v>
      </c>
      <c r="AA30" s="37"/>
      <c r="AB30" s="37"/>
      <c r="AC30" s="37"/>
      <c r="AD30" s="49" t="s">
        <v>333</v>
      </c>
      <c r="AE30" s="224"/>
      <c r="AF30" s="48" t="s">
        <v>333</v>
      </c>
      <c r="AG30" s="224"/>
      <c r="AH30" s="50" t="s">
        <v>333</v>
      </c>
      <c r="AI30" s="226"/>
      <c r="AJ30" s="228"/>
      <c r="AK30" s="4"/>
      <c r="AL30" s="14"/>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52"/>
      <c r="T31" s="52"/>
      <c r="U31" s="52"/>
      <c r="V31" s="46" t="s">
        <v>332</v>
      </c>
      <c r="W31" s="47" t="s">
        <v>333</v>
      </c>
      <c r="X31" s="37"/>
      <c r="Y31" s="37"/>
      <c r="Z31" s="48" t="s">
        <v>333</v>
      </c>
      <c r="AA31" s="37"/>
      <c r="AB31" s="37"/>
      <c r="AC31" s="37"/>
      <c r="AD31" s="49" t="s">
        <v>333</v>
      </c>
      <c r="AE31" s="224"/>
      <c r="AF31" s="48" t="s">
        <v>333</v>
      </c>
      <c r="AG31" s="224"/>
      <c r="AH31" s="50" t="s">
        <v>333</v>
      </c>
      <c r="AI31" s="226"/>
      <c r="AJ31" s="228"/>
      <c r="AK31" s="4"/>
      <c r="AL31" s="14"/>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
        <v>332</v>
      </c>
      <c r="I32" s="232"/>
      <c r="J32" s="218"/>
      <c r="K32" s="310" t="s">
        <v>333</v>
      </c>
      <c r="L32" s="306" t="s">
        <v>333</v>
      </c>
      <c r="M32" s="314"/>
      <c r="N32" s="304">
        <f>IF(NOT(ISERROR(MATCH(M32,'[12]Tabla Impacto'!$B$222:$B$224,0))),'[12]Tabla Impacto'!$F$224,M32)</f>
        <v>0</v>
      </c>
      <c r="O32" s="310" t="s">
        <v>333</v>
      </c>
      <c r="P32" s="306" t="s">
        <v>333</v>
      </c>
      <c r="Q32" s="312" t="s">
        <v>333</v>
      </c>
      <c r="R32" s="14"/>
      <c r="S32" s="45"/>
      <c r="T32" s="52"/>
      <c r="U32" s="45"/>
      <c r="V32" s="46" t="s">
        <v>332</v>
      </c>
      <c r="W32" s="47" t="s">
        <v>333</v>
      </c>
      <c r="X32" s="37"/>
      <c r="Y32" s="37"/>
      <c r="Z32" s="48" t="s">
        <v>333</v>
      </c>
      <c r="AA32" s="37"/>
      <c r="AB32" s="37"/>
      <c r="AC32" s="37"/>
      <c r="AD32" s="49" t="s">
        <v>333</v>
      </c>
      <c r="AE32" s="224" t="s">
        <v>333</v>
      </c>
      <c r="AF32" s="48" t="s">
        <v>333</v>
      </c>
      <c r="AG32" s="224" t="s">
        <v>333</v>
      </c>
      <c r="AH32" s="50" t="s">
        <v>333</v>
      </c>
      <c r="AI32" s="226" t="s">
        <v>333</v>
      </c>
      <c r="AJ32" s="228"/>
      <c r="AK32" s="4"/>
      <c r="AL32" s="14"/>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c r="S33" s="52"/>
      <c r="T33" s="52"/>
      <c r="U33" s="52"/>
      <c r="V33" s="46" t="s">
        <v>332</v>
      </c>
      <c r="W33" s="47" t="s">
        <v>333</v>
      </c>
      <c r="X33" s="37"/>
      <c r="Y33" s="37"/>
      <c r="Z33" s="48" t="s">
        <v>333</v>
      </c>
      <c r="AA33" s="37"/>
      <c r="AB33" s="37"/>
      <c r="AC33" s="37"/>
      <c r="AD33" s="49" t="s">
        <v>333</v>
      </c>
      <c r="AE33" s="224"/>
      <c r="AF33" s="48" t="s">
        <v>333</v>
      </c>
      <c r="AG33" s="224"/>
      <c r="AH33" s="50" t="s">
        <v>333</v>
      </c>
      <c r="AI33" s="226"/>
      <c r="AJ33" s="228"/>
      <c r="AK33" s="4"/>
      <c r="AL33" s="14"/>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c r="S34" s="52"/>
      <c r="T34" s="52"/>
      <c r="U34" s="52"/>
      <c r="V34" s="46" t="s">
        <v>332</v>
      </c>
      <c r="W34" s="47" t="s">
        <v>333</v>
      </c>
      <c r="X34" s="37"/>
      <c r="Y34" s="37"/>
      <c r="Z34" s="48" t="s">
        <v>333</v>
      </c>
      <c r="AA34" s="37"/>
      <c r="AB34" s="37"/>
      <c r="AC34" s="37"/>
      <c r="AD34" s="49" t="s">
        <v>333</v>
      </c>
      <c r="AE34" s="224"/>
      <c r="AF34" s="48" t="s">
        <v>333</v>
      </c>
      <c r="AG34" s="224"/>
      <c r="AH34" s="50" t="s">
        <v>333</v>
      </c>
      <c r="AI34" s="226"/>
      <c r="AJ34" s="228"/>
      <c r="AK34" s="4"/>
      <c r="AL34" s="14"/>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c r="S35" s="52"/>
      <c r="T35" s="52"/>
      <c r="U35" s="52"/>
      <c r="V35" s="46" t="s">
        <v>332</v>
      </c>
      <c r="W35" s="47" t="s">
        <v>333</v>
      </c>
      <c r="X35" s="37"/>
      <c r="Y35" s="37"/>
      <c r="Z35" s="48" t="s">
        <v>333</v>
      </c>
      <c r="AA35" s="37"/>
      <c r="AB35" s="37"/>
      <c r="AC35" s="37"/>
      <c r="AD35" s="49" t="s">
        <v>333</v>
      </c>
      <c r="AE35" s="224"/>
      <c r="AF35" s="48" t="s">
        <v>333</v>
      </c>
      <c r="AG35" s="224"/>
      <c r="AH35" s="50" t="s">
        <v>333</v>
      </c>
      <c r="AI35" s="226"/>
      <c r="AJ35" s="228"/>
      <c r="AK35" s="4"/>
      <c r="AL35" s="14"/>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
        <v>332</v>
      </c>
      <c r="W36" s="47" t="s">
        <v>333</v>
      </c>
      <c r="X36" s="37"/>
      <c r="Y36" s="37"/>
      <c r="Z36" s="48" t="s">
        <v>333</v>
      </c>
      <c r="AA36" s="37"/>
      <c r="AB36" s="37"/>
      <c r="AC36" s="37"/>
      <c r="AD36" s="49" t="s">
        <v>333</v>
      </c>
      <c r="AE36" s="224"/>
      <c r="AF36" s="48" t="s">
        <v>333</v>
      </c>
      <c r="AG36" s="224"/>
      <c r="AH36" s="50" t="s">
        <v>333</v>
      </c>
      <c r="AI36" s="226"/>
      <c r="AJ36" s="228"/>
      <c r="AK36" s="4"/>
      <c r="AL36" s="14"/>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
        <v>332</v>
      </c>
      <c r="W37" s="47" t="s">
        <v>333</v>
      </c>
      <c r="X37" s="37"/>
      <c r="Y37" s="37"/>
      <c r="Z37" s="48" t="s">
        <v>333</v>
      </c>
      <c r="AA37" s="37"/>
      <c r="AB37" s="37"/>
      <c r="AC37" s="37"/>
      <c r="AD37" s="49" t="s">
        <v>333</v>
      </c>
      <c r="AE37" s="224"/>
      <c r="AF37" s="48" t="s">
        <v>333</v>
      </c>
      <c r="AG37" s="224"/>
      <c r="AH37" s="50" t="s">
        <v>333</v>
      </c>
      <c r="AI37" s="226"/>
      <c r="AJ37" s="228"/>
      <c r="AK37" s="4"/>
      <c r="AL37" s="14"/>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
        <v>332</v>
      </c>
      <c r="W38" s="47" t="s">
        <v>333</v>
      </c>
      <c r="X38" s="37"/>
      <c r="Y38" s="37"/>
      <c r="Z38" s="48" t="s">
        <v>333</v>
      </c>
      <c r="AA38" s="37"/>
      <c r="AB38" s="37"/>
      <c r="AC38" s="37"/>
      <c r="AD38" s="49" t="s">
        <v>333</v>
      </c>
      <c r="AE38" s="224"/>
      <c r="AF38" s="48" t="s">
        <v>333</v>
      </c>
      <c r="AG38" s="224"/>
      <c r="AH38" s="50" t="s">
        <v>333</v>
      </c>
      <c r="AI38" s="226"/>
      <c r="AJ38" s="228"/>
      <c r="AK38" s="4"/>
      <c r="AL38" s="14"/>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
        <v>332</v>
      </c>
      <c r="I39" s="232"/>
      <c r="J39" s="218"/>
      <c r="K39" s="310" t="s">
        <v>333</v>
      </c>
      <c r="L39" s="306" t="s">
        <v>333</v>
      </c>
      <c r="M39" s="314"/>
      <c r="N39" s="304">
        <f>IF(NOT(ISERROR(MATCH(M39,'[12]Tabla Impacto'!$B$222:$B$224,0))),'[12]Tabla Impacto'!$F$224,M39)</f>
        <v>0</v>
      </c>
      <c r="O39" s="310" t="s">
        <v>333</v>
      </c>
      <c r="P39" s="306" t="s">
        <v>333</v>
      </c>
      <c r="Q39" s="312" t="s">
        <v>333</v>
      </c>
      <c r="R39" s="14"/>
      <c r="S39" s="45"/>
      <c r="T39" s="52"/>
      <c r="U39" s="45"/>
      <c r="V39" s="46" t="s">
        <v>332</v>
      </c>
      <c r="W39" s="47" t="s">
        <v>333</v>
      </c>
      <c r="X39" s="37"/>
      <c r="Y39" s="37"/>
      <c r="Z39" s="48" t="s">
        <v>333</v>
      </c>
      <c r="AA39" s="37"/>
      <c r="AB39" s="37"/>
      <c r="AC39" s="37"/>
      <c r="AD39" s="49" t="s">
        <v>333</v>
      </c>
      <c r="AE39" s="224" t="s">
        <v>333</v>
      </c>
      <c r="AF39" s="48" t="s">
        <v>333</v>
      </c>
      <c r="AG39" s="224" t="s">
        <v>333</v>
      </c>
      <c r="AH39" s="50" t="s">
        <v>333</v>
      </c>
      <c r="AI39" s="226" t="s">
        <v>333</v>
      </c>
      <c r="AJ39" s="228"/>
      <c r="AK39" s="4"/>
      <c r="AL39" s="14"/>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52"/>
      <c r="T40" s="52"/>
      <c r="U40" s="52"/>
      <c r="V40" s="46" t="s">
        <v>332</v>
      </c>
      <c r="W40" s="47" t="s">
        <v>333</v>
      </c>
      <c r="X40" s="37"/>
      <c r="Y40" s="37"/>
      <c r="Z40" s="48" t="s">
        <v>333</v>
      </c>
      <c r="AA40" s="37"/>
      <c r="AB40" s="37"/>
      <c r="AC40" s="37"/>
      <c r="AD40" s="49" t="s">
        <v>333</v>
      </c>
      <c r="AE40" s="224"/>
      <c r="AF40" s="48" t="s">
        <v>333</v>
      </c>
      <c r="AG40" s="224"/>
      <c r="AH40" s="50" t="s">
        <v>333</v>
      </c>
      <c r="AI40" s="226"/>
      <c r="AJ40" s="228"/>
      <c r="AK40" s="4"/>
      <c r="AL40" s="14"/>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52"/>
      <c r="T41" s="52"/>
      <c r="U41" s="52"/>
      <c r="V41" s="46" t="s">
        <v>332</v>
      </c>
      <c r="W41" s="47" t="s">
        <v>333</v>
      </c>
      <c r="X41" s="37"/>
      <c r="Y41" s="37"/>
      <c r="Z41" s="48" t="s">
        <v>333</v>
      </c>
      <c r="AA41" s="37"/>
      <c r="AB41" s="37"/>
      <c r="AC41" s="37"/>
      <c r="AD41" s="49" t="s">
        <v>333</v>
      </c>
      <c r="AE41" s="224"/>
      <c r="AF41" s="48" t="s">
        <v>333</v>
      </c>
      <c r="AG41" s="224"/>
      <c r="AH41" s="50" t="s">
        <v>333</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
        <v>332</v>
      </c>
      <c r="W42" s="47" t="s">
        <v>333</v>
      </c>
      <c r="X42" s="37"/>
      <c r="Y42" s="37"/>
      <c r="Z42" s="48" t="s">
        <v>333</v>
      </c>
      <c r="AA42" s="37"/>
      <c r="AB42" s="37"/>
      <c r="AC42" s="37"/>
      <c r="AD42" s="49" t="s">
        <v>333</v>
      </c>
      <c r="AE42" s="224"/>
      <c r="AF42" s="48" t="s">
        <v>333</v>
      </c>
      <c r="AG42" s="224"/>
      <c r="AH42" s="50" t="s">
        <v>333</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
        <v>332</v>
      </c>
      <c r="W43" s="47" t="s">
        <v>333</v>
      </c>
      <c r="X43" s="37"/>
      <c r="Y43" s="37"/>
      <c r="Z43" s="48" t="s">
        <v>333</v>
      </c>
      <c r="AA43" s="37"/>
      <c r="AB43" s="37"/>
      <c r="AC43" s="37"/>
      <c r="AD43" s="49" t="s">
        <v>333</v>
      </c>
      <c r="AE43" s="224"/>
      <c r="AF43" s="48" t="s">
        <v>333</v>
      </c>
      <c r="AG43" s="224"/>
      <c r="AH43" s="50" t="s">
        <v>333</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
        <v>332</v>
      </c>
      <c r="W44" s="47" t="s">
        <v>333</v>
      </c>
      <c r="X44" s="37"/>
      <c r="Y44" s="37"/>
      <c r="Z44" s="48" t="s">
        <v>333</v>
      </c>
      <c r="AA44" s="37"/>
      <c r="AB44" s="37"/>
      <c r="AC44" s="37"/>
      <c r="AD44" s="49" t="s">
        <v>333</v>
      </c>
      <c r="AE44" s="224"/>
      <c r="AF44" s="48" t="s">
        <v>333</v>
      </c>
      <c r="AG44" s="224"/>
      <c r="AH44" s="50" t="s">
        <v>333</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
        <v>332</v>
      </c>
      <c r="W45" s="47" t="s">
        <v>333</v>
      </c>
      <c r="X45" s="37"/>
      <c r="Y45" s="37"/>
      <c r="Z45" s="48" t="s">
        <v>333</v>
      </c>
      <c r="AA45" s="37"/>
      <c r="AB45" s="37"/>
      <c r="AC45" s="37"/>
      <c r="AD45" s="49" t="s">
        <v>333</v>
      </c>
      <c r="AE45" s="224"/>
      <c r="AF45" s="48" t="s">
        <v>333</v>
      </c>
      <c r="AG45" s="224"/>
      <c r="AH45" s="50" t="s">
        <v>333</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332</v>
      </c>
      <c r="I46" s="232"/>
      <c r="J46" s="218"/>
      <c r="K46" s="310" t="s">
        <v>333</v>
      </c>
      <c r="L46" s="306" t="s">
        <v>333</v>
      </c>
      <c r="M46" s="314"/>
      <c r="N46" s="304">
        <f>IF(NOT(ISERROR(MATCH(M46,'[12]Tabla Impacto'!$B$222:$B$224,0))),'[12]Tabla Impacto'!$F$224,M46)</f>
        <v>0</v>
      </c>
      <c r="O46" s="310" t="s">
        <v>333</v>
      </c>
      <c r="P46" s="306" t="s">
        <v>333</v>
      </c>
      <c r="Q46" s="312" t="s">
        <v>333</v>
      </c>
      <c r="R46" s="14"/>
      <c r="S46" s="45"/>
      <c r="T46" s="52"/>
      <c r="U46" s="45"/>
      <c r="V46" s="46" t="s">
        <v>332</v>
      </c>
      <c r="W46" s="47" t="s">
        <v>333</v>
      </c>
      <c r="X46" s="37"/>
      <c r="Y46" s="37"/>
      <c r="Z46" s="48" t="s">
        <v>333</v>
      </c>
      <c r="AA46" s="37"/>
      <c r="AB46" s="37"/>
      <c r="AC46" s="37"/>
      <c r="AD46" s="49" t="s">
        <v>333</v>
      </c>
      <c r="AE46" s="224" t="s">
        <v>333</v>
      </c>
      <c r="AF46" s="48" t="s">
        <v>333</v>
      </c>
      <c r="AG46" s="224" t="s">
        <v>333</v>
      </c>
      <c r="AH46" s="50" t="s">
        <v>333</v>
      </c>
      <c r="AI46" s="226" t="s">
        <v>333</v>
      </c>
      <c r="AJ46" s="228"/>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
        <v>332</v>
      </c>
      <c r="W47" s="47" t="s">
        <v>333</v>
      </c>
      <c r="X47" s="37"/>
      <c r="Y47" s="37"/>
      <c r="Z47" s="48" t="s">
        <v>333</v>
      </c>
      <c r="AA47" s="37"/>
      <c r="AB47" s="37"/>
      <c r="AC47" s="37"/>
      <c r="AD47" s="49" t="s">
        <v>333</v>
      </c>
      <c r="AE47" s="224"/>
      <c r="AF47" s="48" t="s">
        <v>333</v>
      </c>
      <c r="AG47" s="224"/>
      <c r="AH47" s="50" t="s">
        <v>333</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
        <v>332</v>
      </c>
      <c r="W48" s="47" t="s">
        <v>333</v>
      </c>
      <c r="X48" s="37"/>
      <c r="Y48" s="37"/>
      <c r="Z48" s="48" t="s">
        <v>333</v>
      </c>
      <c r="AA48" s="37"/>
      <c r="AB48" s="37"/>
      <c r="AC48" s="37"/>
      <c r="AD48" s="49" t="s">
        <v>333</v>
      </c>
      <c r="AE48" s="224"/>
      <c r="AF48" s="48" t="s">
        <v>333</v>
      </c>
      <c r="AG48" s="224"/>
      <c r="AH48" s="50" t="s">
        <v>333</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
        <v>332</v>
      </c>
      <c r="W49" s="47" t="s">
        <v>333</v>
      </c>
      <c r="X49" s="37"/>
      <c r="Y49" s="37"/>
      <c r="Z49" s="48" t="s">
        <v>333</v>
      </c>
      <c r="AA49" s="37"/>
      <c r="AB49" s="37"/>
      <c r="AC49" s="37"/>
      <c r="AD49" s="49" t="s">
        <v>333</v>
      </c>
      <c r="AE49" s="224"/>
      <c r="AF49" s="48" t="s">
        <v>333</v>
      </c>
      <c r="AG49" s="224"/>
      <c r="AH49" s="50" t="s">
        <v>333</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
        <v>332</v>
      </c>
      <c r="W50" s="47" t="s">
        <v>333</v>
      </c>
      <c r="X50" s="37"/>
      <c r="Y50" s="37"/>
      <c r="Z50" s="48" t="s">
        <v>333</v>
      </c>
      <c r="AA50" s="37"/>
      <c r="AB50" s="37"/>
      <c r="AC50" s="37"/>
      <c r="AD50" s="49" t="s">
        <v>333</v>
      </c>
      <c r="AE50" s="224"/>
      <c r="AF50" s="48" t="s">
        <v>333</v>
      </c>
      <c r="AG50" s="224"/>
      <c r="AH50" s="50" t="s">
        <v>333</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
        <v>332</v>
      </c>
      <c r="W51" s="47" t="s">
        <v>333</v>
      </c>
      <c r="X51" s="37"/>
      <c r="Y51" s="37"/>
      <c r="Z51" s="48" t="s">
        <v>333</v>
      </c>
      <c r="AA51" s="37"/>
      <c r="AB51" s="37"/>
      <c r="AC51" s="37"/>
      <c r="AD51" s="49" t="s">
        <v>333</v>
      </c>
      <c r="AE51" s="224"/>
      <c r="AF51" s="48" t="s">
        <v>333</v>
      </c>
      <c r="AG51" s="224"/>
      <c r="AH51" s="50" t="s">
        <v>333</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
        <v>332</v>
      </c>
      <c r="W52" s="47" t="s">
        <v>333</v>
      </c>
      <c r="X52" s="37"/>
      <c r="Y52" s="37"/>
      <c r="Z52" s="48" t="s">
        <v>333</v>
      </c>
      <c r="AA52" s="37"/>
      <c r="AB52" s="37"/>
      <c r="AC52" s="37"/>
      <c r="AD52" s="49" t="s">
        <v>333</v>
      </c>
      <c r="AE52" s="224"/>
      <c r="AF52" s="48" t="s">
        <v>333</v>
      </c>
      <c r="AG52" s="224"/>
      <c r="AH52" s="50" t="s">
        <v>333</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332</v>
      </c>
      <c r="I53" s="232"/>
      <c r="J53" s="219"/>
      <c r="K53" s="310" t="s">
        <v>333</v>
      </c>
      <c r="L53" s="306" t="s">
        <v>333</v>
      </c>
      <c r="M53" s="314"/>
      <c r="N53" s="304">
        <f>IF(NOT(ISERROR(MATCH(M53,'[12]Tabla Impacto'!$B$222:$B$224,0))),'[12]Tabla Impacto'!$F$224,M53)</f>
        <v>0</v>
      </c>
      <c r="O53" s="310" t="s">
        <v>333</v>
      </c>
      <c r="P53" s="306" t="s">
        <v>333</v>
      </c>
      <c r="Q53" s="312" t="s">
        <v>333</v>
      </c>
      <c r="R53" s="14"/>
      <c r="S53" s="45"/>
      <c r="T53" s="52"/>
      <c r="U53" s="45"/>
      <c r="V53" s="46" t="s">
        <v>332</v>
      </c>
      <c r="W53" s="47" t="s">
        <v>333</v>
      </c>
      <c r="X53" s="37"/>
      <c r="Y53" s="37"/>
      <c r="Z53" s="48" t="s">
        <v>333</v>
      </c>
      <c r="AA53" s="37"/>
      <c r="AB53" s="37"/>
      <c r="AC53" s="37"/>
      <c r="AD53" s="49" t="s">
        <v>333</v>
      </c>
      <c r="AE53" s="224" t="s">
        <v>333</v>
      </c>
      <c r="AF53" s="48" t="s">
        <v>333</v>
      </c>
      <c r="AG53" s="224" t="s">
        <v>333</v>
      </c>
      <c r="AH53" s="50" t="s">
        <v>333</v>
      </c>
      <c r="AI53" s="226" t="s">
        <v>333</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
        <v>332</v>
      </c>
      <c r="W54" s="47" t="s">
        <v>333</v>
      </c>
      <c r="X54" s="37"/>
      <c r="Y54" s="37"/>
      <c r="Z54" s="48" t="s">
        <v>333</v>
      </c>
      <c r="AA54" s="37"/>
      <c r="AB54" s="37"/>
      <c r="AC54" s="37"/>
      <c r="AD54" s="49" t="s">
        <v>333</v>
      </c>
      <c r="AE54" s="224"/>
      <c r="AF54" s="48" t="s">
        <v>333</v>
      </c>
      <c r="AG54" s="224"/>
      <c r="AH54" s="50" t="s">
        <v>333</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
        <v>332</v>
      </c>
      <c r="W55" s="47" t="s">
        <v>333</v>
      </c>
      <c r="X55" s="37"/>
      <c r="Y55" s="37"/>
      <c r="Z55" s="48" t="s">
        <v>333</v>
      </c>
      <c r="AA55" s="37"/>
      <c r="AB55" s="37"/>
      <c r="AC55" s="37"/>
      <c r="AD55" s="49" t="s">
        <v>333</v>
      </c>
      <c r="AE55" s="224"/>
      <c r="AF55" s="48" t="s">
        <v>333</v>
      </c>
      <c r="AG55" s="224"/>
      <c r="AH55" s="50" t="s">
        <v>333</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
        <v>332</v>
      </c>
      <c r="W56" s="47" t="s">
        <v>333</v>
      </c>
      <c r="X56" s="37"/>
      <c r="Y56" s="37"/>
      <c r="Z56" s="48" t="s">
        <v>333</v>
      </c>
      <c r="AA56" s="37"/>
      <c r="AB56" s="37"/>
      <c r="AC56" s="37"/>
      <c r="AD56" s="49" t="s">
        <v>333</v>
      </c>
      <c r="AE56" s="224"/>
      <c r="AF56" s="48" t="s">
        <v>333</v>
      </c>
      <c r="AG56" s="224"/>
      <c r="AH56" s="50" t="s">
        <v>333</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
        <v>332</v>
      </c>
      <c r="W57" s="47" t="s">
        <v>333</v>
      </c>
      <c r="X57" s="37"/>
      <c r="Y57" s="37"/>
      <c r="Z57" s="48" t="s">
        <v>333</v>
      </c>
      <c r="AA57" s="37"/>
      <c r="AB57" s="37"/>
      <c r="AC57" s="37"/>
      <c r="AD57" s="49" t="s">
        <v>333</v>
      </c>
      <c r="AE57" s="224"/>
      <c r="AF57" s="48" t="s">
        <v>333</v>
      </c>
      <c r="AG57" s="224"/>
      <c r="AH57" s="50" t="s">
        <v>333</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
        <v>332</v>
      </c>
      <c r="W58" s="47" t="s">
        <v>333</v>
      </c>
      <c r="X58" s="37"/>
      <c r="Y58" s="37"/>
      <c r="Z58" s="48" t="s">
        <v>333</v>
      </c>
      <c r="AA58" s="37"/>
      <c r="AB58" s="37"/>
      <c r="AC58" s="37"/>
      <c r="AD58" s="49" t="s">
        <v>333</v>
      </c>
      <c r="AE58" s="224"/>
      <c r="AF58" s="48" t="s">
        <v>333</v>
      </c>
      <c r="AG58" s="224"/>
      <c r="AH58" s="50" t="s">
        <v>333</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
        <v>332</v>
      </c>
      <c r="W59" s="47" t="s">
        <v>333</v>
      </c>
      <c r="X59" s="37"/>
      <c r="Y59" s="37"/>
      <c r="Z59" s="48" t="s">
        <v>333</v>
      </c>
      <c r="AA59" s="37"/>
      <c r="AB59" s="37"/>
      <c r="AC59" s="37"/>
      <c r="AD59" s="49" t="s">
        <v>333</v>
      </c>
      <c r="AE59" s="224"/>
      <c r="AF59" s="48" t="s">
        <v>333</v>
      </c>
      <c r="AG59" s="224"/>
      <c r="AH59" s="50" t="s">
        <v>333</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332</v>
      </c>
      <c r="I60" s="232"/>
      <c r="J60" s="219"/>
      <c r="K60" s="310" t="s">
        <v>333</v>
      </c>
      <c r="L60" s="306" t="s">
        <v>333</v>
      </c>
      <c r="M60" s="314"/>
      <c r="N60" s="304">
        <f>IF(NOT(ISERROR(MATCH(M60,'[12]Tabla Impacto'!$B$222:$B$224,0))),'[12]Tabla Impacto'!$F$224,M60)</f>
        <v>0</v>
      </c>
      <c r="O60" s="310" t="s">
        <v>333</v>
      </c>
      <c r="P60" s="306" t="s">
        <v>333</v>
      </c>
      <c r="Q60" s="312" t="s">
        <v>333</v>
      </c>
      <c r="R60" s="14"/>
      <c r="S60" s="45"/>
      <c r="T60" s="52"/>
      <c r="U60" s="45"/>
      <c r="V60" s="46" t="s">
        <v>332</v>
      </c>
      <c r="W60" s="47" t="s">
        <v>333</v>
      </c>
      <c r="X60" s="37"/>
      <c r="Y60" s="37"/>
      <c r="Z60" s="48" t="s">
        <v>333</v>
      </c>
      <c r="AA60" s="37"/>
      <c r="AB60" s="37"/>
      <c r="AC60" s="37"/>
      <c r="AD60" s="49" t="s">
        <v>333</v>
      </c>
      <c r="AE60" s="224" t="s">
        <v>333</v>
      </c>
      <c r="AF60" s="48" t="s">
        <v>333</v>
      </c>
      <c r="AG60" s="224" t="s">
        <v>333</v>
      </c>
      <c r="AH60" s="50" t="s">
        <v>333</v>
      </c>
      <c r="AI60" s="226" t="s">
        <v>333</v>
      </c>
      <c r="AJ60" s="228"/>
      <c r="AK60" s="4"/>
      <c r="AL60" s="14"/>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
        <v>332</v>
      </c>
      <c r="W61" s="47" t="s">
        <v>333</v>
      </c>
      <c r="X61" s="37"/>
      <c r="Y61" s="37"/>
      <c r="Z61" s="48" t="s">
        <v>333</v>
      </c>
      <c r="AA61" s="37"/>
      <c r="AB61" s="37"/>
      <c r="AC61" s="37"/>
      <c r="AD61" s="49" t="s">
        <v>333</v>
      </c>
      <c r="AE61" s="224"/>
      <c r="AF61" s="48" t="s">
        <v>333</v>
      </c>
      <c r="AG61" s="224"/>
      <c r="AH61" s="50" t="s">
        <v>333</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
        <v>332</v>
      </c>
      <c r="W62" s="47" t="s">
        <v>333</v>
      </c>
      <c r="X62" s="37"/>
      <c r="Y62" s="37"/>
      <c r="Z62" s="48" t="s">
        <v>333</v>
      </c>
      <c r="AA62" s="37"/>
      <c r="AB62" s="37"/>
      <c r="AC62" s="37"/>
      <c r="AD62" s="49" t="s">
        <v>333</v>
      </c>
      <c r="AE62" s="224"/>
      <c r="AF62" s="48" t="s">
        <v>333</v>
      </c>
      <c r="AG62" s="224"/>
      <c r="AH62" s="50" t="s">
        <v>333</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
        <v>332</v>
      </c>
      <c r="W63" s="47" t="s">
        <v>333</v>
      </c>
      <c r="X63" s="37"/>
      <c r="Y63" s="37"/>
      <c r="Z63" s="48" t="s">
        <v>333</v>
      </c>
      <c r="AA63" s="37"/>
      <c r="AB63" s="37"/>
      <c r="AC63" s="37"/>
      <c r="AD63" s="49" t="s">
        <v>333</v>
      </c>
      <c r="AE63" s="224"/>
      <c r="AF63" s="48" t="s">
        <v>333</v>
      </c>
      <c r="AG63" s="224"/>
      <c r="AH63" s="50" t="s">
        <v>333</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
        <v>332</v>
      </c>
      <c r="W64" s="47" t="s">
        <v>333</v>
      </c>
      <c r="X64" s="37"/>
      <c r="Y64" s="37"/>
      <c r="Z64" s="48" t="s">
        <v>333</v>
      </c>
      <c r="AA64" s="37"/>
      <c r="AB64" s="37"/>
      <c r="AC64" s="37"/>
      <c r="AD64" s="49" t="s">
        <v>333</v>
      </c>
      <c r="AE64" s="224"/>
      <c r="AF64" s="48" t="s">
        <v>333</v>
      </c>
      <c r="AG64" s="224"/>
      <c r="AH64" s="50" t="s">
        <v>333</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
        <v>332</v>
      </c>
      <c r="W65" s="47" t="s">
        <v>333</v>
      </c>
      <c r="X65" s="37"/>
      <c r="Y65" s="37"/>
      <c r="Z65" s="48" t="s">
        <v>333</v>
      </c>
      <c r="AA65" s="37"/>
      <c r="AB65" s="37"/>
      <c r="AC65" s="37"/>
      <c r="AD65" s="49" t="s">
        <v>333</v>
      </c>
      <c r="AE65" s="224"/>
      <c r="AF65" s="48" t="s">
        <v>333</v>
      </c>
      <c r="AG65" s="224"/>
      <c r="AH65" s="50" t="s">
        <v>333</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
        <v>332</v>
      </c>
      <c r="W66" s="47" t="s">
        <v>333</v>
      </c>
      <c r="X66" s="37"/>
      <c r="Y66" s="37"/>
      <c r="Z66" s="48" t="s">
        <v>333</v>
      </c>
      <c r="AA66" s="37"/>
      <c r="AB66" s="37"/>
      <c r="AC66" s="37"/>
      <c r="AD66" s="49" t="s">
        <v>333</v>
      </c>
      <c r="AE66" s="224"/>
      <c r="AF66" s="48" t="s">
        <v>333</v>
      </c>
      <c r="AG66" s="224"/>
      <c r="AH66" s="50" t="s">
        <v>333</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
        <v>332</v>
      </c>
      <c r="I67" s="232"/>
      <c r="J67" s="219"/>
      <c r="K67" s="310" t="s">
        <v>333</v>
      </c>
      <c r="L67" s="306" t="s">
        <v>333</v>
      </c>
      <c r="M67" s="314"/>
      <c r="N67" s="304">
        <f>IF(NOT(ISERROR(MATCH(M67,'[12]Tabla Impacto'!$B$222:$B$224,0))),'[12]Tabla Impacto'!$F$224,M67)</f>
        <v>0</v>
      </c>
      <c r="O67" s="310" t="s">
        <v>333</v>
      </c>
      <c r="P67" s="306" t="s">
        <v>333</v>
      </c>
      <c r="Q67" s="312" t="s">
        <v>333</v>
      </c>
      <c r="R67" s="14"/>
      <c r="S67" s="45"/>
      <c r="T67" s="52"/>
      <c r="U67" s="45"/>
      <c r="V67" s="46" t="s">
        <v>332</v>
      </c>
      <c r="W67" s="47" t="s">
        <v>333</v>
      </c>
      <c r="X67" s="37"/>
      <c r="Y67" s="37"/>
      <c r="Z67" s="48" t="s">
        <v>333</v>
      </c>
      <c r="AA67" s="37"/>
      <c r="AB67" s="37"/>
      <c r="AC67" s="37"/>
      <c r="AD67" s="49" t="s">
        <v>333</v>
      </c>
      <c r="AE67" s="224" t="s">
        <v>333</v>
      </c>
      <c r="AF67" s="48" t="s">
        <v>333</v>
      </c>
      <c r="AG67" s="224" t="s">
        <v>333</v>
      </c>
      <c r="AH67" s="50" t="s">
        <v>333</v>
      </c>
      <c r="AI67" s="226" t="s">
        <v>333</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
        <v>332</v>
      </c>
      <c r="W68" s="47" t="s">
        <v>333</v>
      </c>
      <c r="X68" s="37"/>
      <c r="Y68" s="37"/>
      <c r="Z68" s="48" t="s">
        <v>333</v>
      </c>
      <c r="AA68" s="37"/>
      <c r="AB68" s="37"/>
      <c r="AC68" s="37"/>
      <c r="AD68" s="49" t="s">
        <v>333</v>
      </c>
      <c r="AE68" s="224"/>
      <c r="AF68" s="48" t="s">
        <v>333</v>
      </c>
      <c r="AG68" s="224"/>
      <c r="AH68" s="50" t="s">
        <v>333</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
        <v>332</v>
      </c>
      <c r="W69" s="47" t="s">
        <v>333</v>
      </c>
      <c r="X69" s="37"/>
      <c r="Y69" s="37"/>
      <c r="Z69" s="48" t="s">
        <v>333</v>
      </c>
      <c r="AA69" s="37"/>
      <c r="AB69" s="37"/>
      <c r="AC69" s="37"/>
      <c r="AD69" s="49" t="s">
        <v>333</v>
      </c>
      <c r="AE69" s="224"/>
      <c r="AF69" s="48" t="s">
        <v>333</v>
      </c>
      <c r="AG69" s="224"/>
      <c r="AH69" s="50" t="s">
        <v>333</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
        <v>332</v>
      </c>
      <c r="W70" s="47" t="s">
        <v>333</v>
      </c>
      <c r="X70" s="37"/>
      <c r="Y70" s="37"/>
      <c r="Z70" s="48" t="s">
        <v>333</v>
      </c>
      <c r="AA70" s="37"/>
      <c r="AB70" s="37"/>
      <c r="AC70" s="37"/>
      <c r="AD70" s="49" t="s">
        <v>333</v>
      </c>
      <c r="AE70" s="224"/>
      <c r="AF70" s="48" t="s">
        <v>333</v>
      </c>
      <c r="AG70" s="224"/>
      <c r="AH70" s="50" t="s">
        <v>333</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
        <v>332</v>
      </c>
      <c r="W71" s="47" t="s">
        <v>333</v>
      </c>
      <c r="X71" s="37"/>
      <c r="Y71" s="37"/>
      <c r="Z71" s="48" t="s">
        <v>333</v>
      </c>
      <c r="AA71" s="37"/>
      <c r="AB71" s="37"/>
      <c r="AC71" s="37"/>
      <c r="AD71" s="49" t="s">
        <v>333</v>
      </c>
      <c r="AE71" s="224"/>
      <c r="AF71" s="48" t="s">
        <v>333</v>
      </c>
      <c r="AG71" s="224"/>
      <c r="AH71" s="50" t="s">
        <v>333</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
        <v>332</v>
      </c>
      <c r="W72" s="47" t="s">
        <v>333</v>
      </c>
      <c r="X72" s="37"/>
      <c r="Y72" s="37"/>
      <c r="Z72" s="48" t="s">
        <v>333</v>
      </c>
      <c r="AA72" s="37"/>
      <c r="AB72" s="37"/>
      <c r="AC72" s="37"/>
      <c r="AD72" s="49" t="s">
        <v>333</v>
      </c>
      <c r="AE72" s="224"/>
      <c r="AF72" s="48" t="s">
        <v>333</v>
      </c>
      <c r="AG72" s="224"/>
      <c r="AH72" s="50" t="s">
        <v>333</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
        <v>332</v>
      </c>
      <c r="W73" s="47" t="s">
        <v>333</v>
      </c>
      <c r="X73" s="37"/>
      <c r="Y73" s="37"/>
      <c r="Z73" s="48" t="s">
        <v>333</v>
      </c>
      <c r="AA73" s="37"/>
      <c r="AB73" s="37"/>
      <c r="AC73" s="37"/>
      <c r="AD73" s="49" t="s">
        <v>333</v>
      </c>
      <c r="AE73" s="224"/>
      <c r="AF73" s="48" t="s">
        <v>333</v>
      </c>
      <c r="AG73" s="224"/>
      <c r="AH73" s="50" t="s">
        <v>333</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
        <v>332</v>
      </c>
      <c r="I74" s="232"/>
      <c r="J74" s="219"/>
      <c r="K74" s="310" t="s">
        <v>333</v>
      </c>
      <c r="L74" s="306" t="s">
        <v>333</v>
      </c>
      <c r="M74" s="314"/>
      <c r="N74" s="304">
        <f>IF(NOT(ISERROR(MATCH(M74,'[12]Tabla Impacto'!$B$222:$B$224,0))),'[12]Tabla Impacto'!$F$224,M74)</f>
        <v>0</v>
      </c>
      <c r="O74" s="310" t="s">
        <v>333</v>
      </c>
      <c r="P74" s="306" t="s">
        <v>333</v>
      </c>
      <c r="Q74" s="312" t="s">
        <v>333</v>
      </c>
      <c r="R74" s="14"/>
      <c r="S74" s="45"/>
      <c r="T74" s="52"/>
      <c r="U74" s="45"/>
      <c r="V74" s="46" t="s">
        <v>332</v>
      </c>
      <c r="W74" s="47" t="s">
        <v>333</v>
      </c>
      <c r="X74" s="37"/>
      <c r="Y74" s="37"/>
      <c r="Z74" s="48" t="s">
        <v>333</v>
      </c>
      <c r="AA74" s="37"/>
      <c r="AB74" s="37"/>
      <c r="AC74" s="37"/>
      <c r="AD74" s="49" t="s">
        <v>333</v>
      </c>
      <c r="AE74" s="224" t="s">
        <v>333</v>
      </c>
      <c r="AF74" s="48" t="s">
        <v>333</v>
      </c>
      <c r="AG74" s="224" t="s">
        <v>333</v>
      </c>
      <c r="AH74" s="50" t="s">
        <v>333</v>
      </c>
      <c r="AI74" s="226" t="s">
        <v>333</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
        <v>332</v>
      </c>
      <c r="W75" s="47" t="s">
        <v>333</v>
      </c>
      <c r="X75" s="37"/>
      <c r="Y75" s="37"/>
      <c r="Z75" s="48" t="s">
        <v>333</v>
      </c>
      <c r="AA75" s="37"/>
      <c r="AB75" s="37"/>
      <c r="AC75" s="37"/>
      <c r="AD75" s="49" t="s">
        <v>333</v>
      </c>
      <c r="AE75" s="224"/>
      <c r="AF75" s="48" t="s">
        <v>333</v>
      </c>
      <c r="AG75" s="224"/>
      <c r="AH75" s="50" t="s">
        <v>333</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
        <v>332</v>
      </c>
      <c r="W76" s="47" t="s">
        <v>333</v>
      </c>
      <c r="X76" s="37"/>
      <c r="Y76" s="37"/>
      <c r="Z76" s="48" t="s">
        <v>333</v>
      </c>
      <c r="AA76" s="37"/>
      <c r="AB76" s="37"/>
      <c r="AC76" s="37"/>
      <c r="AD76" s="49" t="s">
        <v>333</v>
      </c>
      <c r="AE76" s="224"/>
      <c r="AF76" s="48" t="s">
        <v>333</v>
      </c>
      <c r="AG76" s="224"/>
      <c r="AH76" s="50" t="s">
        <v>333</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
        <v>332</v>
      </c>
      <c r="W77" s="47" t="s">
        <v>333</v>
      </c>
      <c r="X77" s="37"/>
      <c r="Y77" s="37"/>
      <c r="Z77" s="48" t="s">
        <v>333</v>
      </c>
      <c r="AA77" s="37"/>
      <c r="AB77" s="37"/>
      <c r="AC77" s="37"/>
      <c r="AD77" s="49" t="s">
        <v>333</v>
      </c>
      <c r="AE77" s="224"/>
      <c r="AF77" s="48" t="s">
        <v>333</v>
      </c>
      <c r="AG77" s="224"/>
      <c r="AH77" s="50" t="s">
        <v>333</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
        <v>332</v>
      </c>
      <c r="W78" s="47" t="s">
        <v>333</v>
      </c>
      <c r="X78" s="37"/>
      <c r="Y78" s="37"/>
      <c r="Z78" s="48" t="s">
        <v>333</v>
      </c>
      <c r="AA78" s="37"/>
      <c r="AB78" s="37"/>
      <c r="AC78" s="37"/>
      <c r="AD78" s="49" t="s">
        <v>333</v>
      </c>
      <c r="AE78" s="224"/>
      <c r="AF78" s="48" t="s">
        <v>333</v>
      </c>
      <c r="AG78" s="224"/>
      <c r="AH78" s="50" t="s">
        <v>333</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
        <v>332</v>
      </c>
      <c r="W79" s="47" t="s">
        <v>333</v>
      </c>
      <c r="X79" s="37"/>
      <c r="Y79" s="37"/>
      <c r="Z79" s="48" t="s">
        <v>333</v>
      </c>
      <c r="AA79" s="37"/>
      <c r="AB79" s="37"/>
      <c r="AC79" s="37"/>
      <c r="AD79" s="49" t="s">
        <v>333</v>
      </c>
      <c r="AE79" s="224"/>
      <c r="AF79" s="48" t="s">
        <v>333</v>
      </c>
      <c r="AG79" s="224"/>
      <c r="AH79" s="50" t="s">
        <v>333</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
        <v>332</v>
      </c>
      <c r="W80" s="47" t="s">
        <v>333</v>
      </c>
      <c r="X80" s="37"/>
      <c r="Y80" s="37"/>
      <c r="Z80" s="48" t="s">
        <v>333</v>
      </c>
      <c r="AA80" s="37"/>
      <c r="AB80" s="37"/>
      <c r="AC80" s="37"/>
      <c r="AD80" s="49" t="s">
        <v>333</v>
      </c>
      <c r="AE80" s="224"/>
      <c r="AF80" s="48" t="s">
        <v>333</v>
      </c>
      <c r="AG80" s="224"/>
      <c r="AH80" s="50" t="s">
        <v>333</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
        <v>332</v>
      </c>
      <c r="I81" s="232"/>
      <c r="J81" s="219"/>
      <c r="K81" s="310" t="s">
        <v>333</v>
      </c>
      <c r="L81" s="306" t="s">
        <v>333</v>
      </c>
      <c r="M81" s="314"/>
      <c r="N81" s="304">
        <f>IF(NOT(ISERROR(MATCH(M81,'[12]Tabla Impacto'!$B$222:$B$224,0))),'[12]Tabla Impacto'!$F$224,M81)</f>
        <v>0</v>
      </c>
      <c r="O81" s="310" t="s">
        <v>333</v>
      </c>
      <c r="P81" s="306" t="s">
        <v>333</v>
      </c>
      <c r="Q81" s="312" t="s">
        <v>333</v>
      </c>
      <c r="R81" s="14"/>
      <c r="S81" s="45"/>
      <c r="T81" s="52"/>
      <c r="U81" s="45"/>
      <c r="V81" s="46" t="s">
        <v>332</v>
      </c>
      <c r="W81" s="47" t="s">
        <v>333</v>
      </c>
      <c r="X81" s="37"/>
      <c r="Y81" s="37"/>
      <c r="Z81" s="48" t="s">
        <v>333</v>
      </c>
      <c r="AA81" s="37"/>
      <c r="AB81" s="37"/>
      <c r="AC81" s="37"/>
      <c r="AD81" s="49" t="s">
        <v>333</v>
      </c>
      <c r="AE81" s="224" t="s">
        <v>333</v>
      </c>
      <c r="AF81" s="48" t="s">
        <v>333</v>
      </c>
      <c r="AG81" s="224" t="s">
        <v>333</v>
      </c>
      <c r="AH81" s="50" t="s">
        <v>333</v>
      </c>
      <c r="AI81" s="226" t="s">
        <v>333</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
        <v>332</v>
      </c>
      <c r="W82" s="47" t="s">
        <v>333</v>
      </c>
      <c r="X82" s="37"/>
      <c r="Y82" s="37"/>
      <c r="Z82" s="48" t="s">
        <v>333</v>
      </c>
      <c r="AA82" s="37"/>
      <c r="AB82" s="37"/>
      <c r="AC82" s="37"/>
      <c r="AD82" s="49" t="s">
        <v>333</v>
      </c>
      <c r="AE82" s="224"/>
      <c r="AF82" s="48" t="s">
        <v>333</v>
      </c>
      <c r="AG82" s="224"/>
      <c r="AH82" s="50" t="s">
        <v>333</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
        <v>332</v>
      </c>
      <c r="W83" s="47" t="s">
        <v>333</v>
      </c>
      <c r="X83" s="37"/>
      <c r="Y83" s="37"/>
      <c r="Z83" s="48" t="s">
        <v>333</v>
      </c>
      <c r="AA83" s="37"/>
      <c r="AB83" s="37"/>
      <c r="AC83" s="37"/>
      <c r="AD83" s="49" t="s">
        <v>333</v>
      </c>
      <c r="AE83" s="224"/>
      <c r="AF83" s="48" t="s">
        <v>333</v>
      </c>
      <c r="AG83" s="224"/>
      <c r="AH83" s="50" t="s">
        <v>333</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
        <v>332</v>
      </c>
      <c r="W84" s="47" t="s">
        <v>333</v>
      </c>
      <c r="X84" s="37"/>
      <c r="Y84" s="37"/>
      <c r="Z84" s="48" t="s">
        <v>333</v>
      </c>
      <c r="AA84" s="37"/>
      <c r="AB84" s="37"/>
      <c r="AC84" s="37"/>
      <c r="AD84" s="49" t="s">
        <v>333</v>
      </c>
      <c r="AE84" s="224"/>
      <c r="AF84" s="48" t="s">
        <v>333</v>
      </c>
      <c r="AG84" s="224"/>
      <c r="AH84" s="50" t="s">
        <v>333</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
        <v>332</v>
      </c>
      <c r="W85" s="47" t="s">
        <v>333</v>
      </c>
      <c r="X85" s="37"/>
      <c r="Y85" s="37"/>
      <c r="Z85" s="48" t="s">
        <v>333</v>
      </c>
      <c r="AA85" s="37"/>
      <c r="AB85" s="37"/>
      <c r="AC85" s="37"/>
      <c r="AD85" s="49" t="s">
        <v>333</v>
      </c>
      <c r="AE85" s="224"/>
      <c r="AF85" s="48" t="s">
        <v>333</v>
      </c>
      <c r="AG85" s="224"/>
      <c r="AH85" s="50" t="s">
        <v>333</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
        <v>332</v>
      </c>
      <c r="W86" s="47" t="s">
        <v>333</v>
      </c>
      <c r="X86" s="37"/>
      <c r="Y86" s="37"/>
      <c r="Z86" s="48" t="s">
        <v>333</v>
      </c>
      <c r="AA86" s="37"/>
      <c r="AB86" s="37"/>
      <c r="AC86" s="37"/>
      <c r="AD86" s="49" t="s">
        <v>333</v>
      </c>
      <c r="AE86" s="224"/>
      <c r="AF86" s="48" t="s">
        <v>333</v>
      </c>
      <c r="AG86" s="224"/>
      <c r="AH86" s="50" t="s">
        <v>333</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
        <v>332</v>
      </c>
      <c r="W87" s="47" t="s">
        <v>333</v>
      </c>
      <c r="X87" s="37"/>
      <c r="Y87" s="37"/>
      <c r="Z87" s="48" t="s">
        <v>333</v>
      </c>
      <c r="AA87" s="37"/>
      <c r="AB87" s="37"/>
      <c r="AC87" s="37"/>
      <c r="AD87" s="49" t="s">
        <v>333</v>
      </c>
      <c r="AE87" s="224"/>
      <c r="AF87" s="48" t="s">
        <v>333</v>
      </c>
      <c r="AG87" s="224"/>
      <c r="AH87" s="50" t="s">
        <v>333</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
        <v>332</v>
      </c>
      <c r="I88" s="232"/>
      <c r="J88" s="219"/>
      <c r="K88" s="310" t="s">
        <v>333</v>
      </c>
      <c r="L88" s="306" t="s">
        <v>333</v>
      </c>
      <c r="M88" s="314"/>
      <c r="N88" s="304">
        <f>IF(NOT(ISERROR(MATCH(M88,'[12]Tabla Impacto'!$B$222:$B$224,0))),'[12]Tabla Impacto'!$F$224,M88)</f>
        <v>0</v>
      </c>
      <c r="O88" s="310" t="s">
        <v>333</v>
      </c>
      <c r="P88" s="306" t="s">
        <v>333</v>
      </c>
      <c r="Q88" s="312" t="s">
        <v>333</v>
      </c>
      <c r="R88" s="14"/>
      <c r="S88" s="45"/>
      <c r="T88" s="52"/>
      <c r="U88" s="45"/>
      <c r="V88" s="46" t="s">
        <v>332</v>
      </c>
      <c r="W88" s="47" t="s">
        <v>333</v>
      </c>
      <c r="X88" s="37"/>
      <c r="Y88" s="37"/>
      <c r="Z88" s="48" t="s">
        <v>333</v>
      </c>
      <c r="AA88" s="37"/>
      <c r="AB88" s="37"/>
      <c r="AC88" s="37"/>
      <c r="AD88" s="49" t="s">
        <v>333</v>
      </c>
      <c r="AE88" s="224" t="s">
        <v>333</v>
      </c>
      <c r="AF88" s="48" t="s">
        <v>333</v>
      </c>
      <c r="AG88" s="224" t="s">
        <v>333</v>
      </c>
      <c r="AH88" s="50" t="s">
        <v>333</v>
      </c>
      <c r="AI88" s="226" t="s">
        <v>333</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
        <v>332</v>
      </c>
      <c r="W89" s="47" t="s">
        <v>333</v>
      </c>
      <c r="X89" s="37"/>
      <c r="Y89" s="37"/>
      <c r="Z89" s="48" t="s">
        <v>333</v>
      </c>
      <c r="AA89" s="37"/>
      <c r="AB89" s="37"/>
      <c r="AC89" s="37"/>
      <c r="AD89" s="49" t="s">
        <v>333</v>
      </c>
      <c r="AE89" s="224"/>
      <c r="AF89" s="48" t="s">
        <v>333</v>
      </c>
      <c r="AG89" s="224"/>
      <c r="AH89" s="50" t="s">
        <v>333</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
        <v>332</v>
      </c>
      <c r="W90" s="47" t="s">
        <v>333</v>
      </c>
      <c r="X90" s="37"/>
      <c r="Y90" s="37"/>
      <c r="Z90" s="48" t="s">
        <v>333</v>
      </c>
      <c r="AA90" s="37"/>
      <c r="AB90" s="37"/>
      <c r="AC90" s="37"/>
      <c r="AD90" s="49" t="s">
        <v>333</v>
      </c>
      <c r="AE90" s="224"/>
      <c r="AF90" s="48" t="s">
        <v>333</v>
      </c>
      <c r="AG90" s="224"/>
      <c r="AH90" s="50" t="s">
        <v>333</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
        <v>332</v>
      </c>
      <c r="W91" s="47" t="s">
        <v>333</v>
      </c>
      <c r="X91" s="37"/>
      <c r="Y91" s="37"/>
      <c r="Z91" s="48" t="s">
        <v>333</v>
      </c>
      <c r="AA91" s="37"/>
      <c r="AB91" s="37"/>
      <c r="AC91" s="37"/>
      <c r="AD91" s="49" t="s">
        <v>333</v>
      </c>
      <c r="AE91" s="224"/>
      <c r="AF91" s="48" t="s">
        <v>333</v>
      </c>
      <c r="AG91" s="224"/>
      <c r="AH91" s="50" t="s">
        <v>333</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
        <v>332</v>
      </c>
      <c r="W92" s="47" t="s">
        <v>333</v>
      </c>
      <c r="X92" s="37"/>
      <c r="Y92" s="37"/>
      <c r="Z92" s="48" t="s">
        <v>333</v>
      </c>
      <c r="AA92" s="37"/>
      <c r="AB92" s="37"/>
      <c r="AC92" s="37"/>
      <c r="AD92" s="49" t="s">
        <v>333</v>
      </c>
      <c r="AE92" s="224"/>
      <c r="AF92" s="48" t="s">
        <v>333</v>
      </c>
      <c r="AG92" s="224"/>
      <c r="AH92" s="50" t="s">
        <v>333</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
        <v>332</v>
      </c>
      <c r="W93" s="47" t="s">
        <v>333</v>
      </c>
      <c r="X93" s="37"/>
      <c r="Y93" s="37"/>
      <c r="Z93" s="48" t="s">
        <v>333</v>
      </c>
      <c r="AA93" s="37"/>
      <c r="AB93" s="37"/>
      <c r="AC93" s="37"/>
      <c r="AD93" s="49" t="s">
        <v>333</v>
      </c>
      <c r="AE93" s="224"/>
      <c r="AF93" s="48" t="s">
        <v>333</v>
      </c>
      <c r="AG93" s="224"/>
      <c r="AH93" s="50" t="s">
        <v>333</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
        <v>332</v>
      </c>
      <c r="W94" s="47" t="s">
        <v>333</v>
      </c>
      <c r="X94" s="37"/>
      <c r="Y94" s="37"/>
      <c r="Z94" s="48" t="s">
        <v>333</v>
      </c>
      <c r="AA94" s="37"/>
      <c r="AB94" s="37"/>
      <c r="AC94" s="37"/>
      <c r="AD94" s="49" t="s">
        <v>333</v>
      </c>
      <c r="AE94" s="224"/>
      <c r="AF94" s="48" t="s">
        <v>333</v>
      </c>
      <c r="AG94" s="224"/>
      <c r="AH94" s="50" t="s">
        <v>333</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q4d8NLY4sm0CLoWAh8A5LYCIEh6ExVWmZsAtwus4j0JasgGpHAnXuIxFuyQR/m4NlaYMb87RNDdOcK5Yq71+mQ==" saltValue="QnQWHf/0Z0uKgn3HnfVwA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I53:I59"/>
    <mergeCell ref="J53:J59"/>
    <mergeCell ref="K53:K59"/>
    <mergeCell ref="L53:L59"/>
    <mergeCell ref="M53:M59"/>
    <mergeCell ref="O53:O59"/>
    <mergeCell ref="P53:P59"/>
    <mergeCell ref="Q53:Q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8351" priority="6" operator="equal">
      <formula>"Catastrófico"</formula>
    </cfRule>
    <cfRule type="cellIs" dxfId="8350" priority="7" operator="equal">
      <formula>"Mayor"</formula>
    </cfRule>
    <cfRule type="cellIs" dxfId="8349" priority="8" operator="equal">
      <formula>"Moderado"</formula>
    </cfRule>
    <cfRule type="cellIs" dxfId="8348" priority="9" operator="equal">
      <formula>"Menor"</formula>
    </cfRule>
    <cfRule type="cellIs" dxfId="8347" priority="10" operator="equal">
      <formula>"Leve"</formula>
    </cfRule>
  </conditionalFormatting>
  <conditionalFormatting sqref="AG88">
    <cfRule type="cellIs" dxfId="8346" priority="1" operator="equal">
      <formula>"Catastrófico"</formula>
    </cfRule>
    <cfRule type="cellIs" dxfId="8345" priority="2" operator="equal">
      <formula>"Mayor"</formula>
    </cfRule>
    <cfRule type="cellIs" dxfId="8344" priority="3" operator="equal">
      <formula>"Moderado"</formula>
    </cfRule>
    <cfRule type="cellIs" dxfId="8343" priority="4" operator="equal">
      <formula>"Menor"</formula>
    </cfRule>
    <cfRule type="cellIs" dxfId="8342" priority="5" operator="equal">
      <formula>"Leve"</formula>
    </cfRule>
  </conditionalFormatting>
  <conditionalFormatting sqref="K11">
    <cfRule type="cellIs" dxfId="8341" priority="339" operator="equal">
      <formula>"Muy Alta"</formula>
    </cfRule>
    <cfRule type="cellIs" dxfId="8340" priority="340" operator="equal">
      <formula>"Alta"</formula>
    </cfRule>
    <cfRule type="cellIs" dxfId="8339" priority="341" operator="equal">
      <formula>"Media"</formula>
    </cfRule>
    <cfRule type="cellIs" dxfId="8338" priority="342" operator="equal">
      <formula>"Baja"</formula>
    </cfRule>
    <cfRule type="cellIs" dxfId="8337" priority="343" operator="equal">
      <formula>"Muy Baja"</formula>
    </cfRule>
  </conditionalFormatting>
  <conditionalFormatting sqref="K18">
    <cfRule type="cellIs" dxfId="8336" priority="310" operator="equal">
      <formula>"Muy Alta"</formula>
    </cfRule>
    <cfRule type="cellIs" dxfId="8335" priority="311" operator="equal">
      <formula>"Alta"</formula>
    </cfRule>
    <cfRule type="cellIs" dxfId="8334" priority="312" operator="equal">
      <formula>"Media"</formula>
    </cfRule>
    <cfRule type="cellIs" dxfId="8333" priority="313" operator="equal">
      <formula>"Baja"</formula>
    </cfRule>
    <cfRule type="cellIs" dxfId="8332" priority="314" operator="equal">
      <formula>"Muy Baja"</formula>
    </cfRule>
  </conditionalFormatting>
  <conditionalFormatting sqref="K25">
    <cfRule type="cellIs" dxfId="8331" priority="281" operator="equal">
      <formula>"Muy Alta"</formula>
    </cfRule>
    <cfRule type="cellIs" dxfId="8330" priority="282" operator="equal">
      <formula>"Alta"</formula>
    </cfRule>
    <cfRule type="cellIs" dxfId="8329" priority="283" operator="equal">
      <formula>"Media"</formula>
    </cfRule>
    <cfRule type="cellIs" dxfId="8328" priority="284" operator="equal">
      <formula>"Baja"</formula>
    </cfRule>
    <cfRule type="cellIs" dxfId="8327" priority="285" operator="equal">
      <formula>"Muy Baja"</formula>
    </cfRule>
  </conditionalFormatting>
  <conditionalFormatting sqref="K32">
    <cfRule type="cellIs" dxfId="8326" priority="252" operator="equal">
      <formula>"Muy Alta"</formula>
    </cfRule>
    <cfRule type="cellIs" dxfId="8325" priority="253" operator="equal">
      <formula>"Alta"</formula>
    </cfRule>
    <cfRule type="cellIs" dxfId="8324" priority="254" operator="equal">
      <formula>"Media"</formula>
    </cfRule>
    <cfRule type="cellIs" dxfId="8323" priority="255" operator="equal">
      <formula>"Baja"</formula>
    </cfRule>
    <cfRule type="cellIs" dxfId="8322" priority="256" operator="equal">
      <formula>"Muy Baja"</formula>
    </cfRule>
  </conditionalFormatting>
  <conditionalFormatting sqref="K39">
    <cfRule type="cellIs" dxfId="8321" priority="223" operator="equal">
      <formula>"Muy Alta"</formula>
    </cfRule>
    <cfRule type="cellIs" dxfId="8320" priority="224" operator="equal">
      <formula>"Alta"</formula>
    </cfRule>
    <cfRule type="cellIs" dxfId="8319" priority="225" operator="equal">
      <formula>"Media"</formula>
    </cfRule>
    <cfRule type="cellIs" dxfId="8318" priority="226" operator="equal">
      <formula>"Baja"</formula>
    </cfRule>
    <cfRule type="cellIs" dxfId="8317" priority="227" operator="equal">
      <formula>"Muy Baja"</formula>
    </cfRule>
  </conditionalFormatting>
  <conditionalFormatting sqref="K46">
    <cfRule type="cellIs" dxfId="8316" priority="194" operator="equal">
      <formula>"Muy Alta"</formula>
    </cfRule>
    <cfRule type="cellIs" dxfId="8315" priority="195" operator="equal">
      <formula>"Alta"</formula>
    </cfRule>
    <cfRule type="cellIs" dxfId="8314" priority="196" operator="equal">
      <formula>"Media"</formula>
    </cfRule>
    <cfRule type="cellIs" dxfId="8313" priority="197" operator="equal">
      <formula>"Baja"</formula>
    </cfRule>
    <cfRule type="cellIs" dxfId="8312" priority="198" operator="equal">
      <formula>"Muy Baja"</formula>
    </cfRule>
  </conditionalFormatting>
  <conditionalFormatting sqref="K53">
    <cfRule type="cellIs" dxfId="8311" priority="165" operator="equal">
      <formula>"Muy Alta"</formula>
    </cfRule>
    <cfRule type="cellIs" dxfId="8310" priority="166" operator="equal">
      <formula>"Alta"</formula>
    </cfRule>
    <cfRule type="cellIs" dxfId="8309" priority="167" operator="equal">
      <formula>"Media"</formula>
    </cfRule>
    <cfRule type="cellIs" dxfId="8308" priority="168" operator="equal">
      <formula>"Baja"</formula>
    </cfRule>
    <cfRule type="cellIs" dxfId="8307" priority="169" operator="equal">
      <formula>"Muy Baja"</formula>
    </cfRule>
  </conditionalFormatting>
  <conditionalFormatting sqref="K60">
    <cfRule type="cellIs" dxfId="8306" priority="136" operator="equal">
      <formula>"Muy Alta"</formula>
    </cfRule>
    <cfRule type="cellIs" dxfId="8305" priority="137" operator="equal">
      <formula>"Alta"</formula>
    </cfRule>
    <cfRule type="cellIs" dxfId="8304" priority="138" operator="equal">
      <formula>"Media"</formula>
    </cfRule>
    <cfRule type="cellIs" dxfId="8303" priority="139" operator="equal">
      <formula>"Baja"</formula>
    </cfRule>
    <cfRule type="cellIs" dxfId="8302" priority="140" operator="equal">
      <formula>"Muy Baja"</formula>
    </cfRule>
  </conditionalFormatting>
  <conditionalFormatting sqref="K67">
    <cfRule type="cellIs" dxfId="8301" priority="107" operator="equal">
      <formula>"Muy Alta"</formula>
    </cfRule>
    <cfRule type="cellIs" dxfId="8300" priority="108" operator="equal">
      <formula>"Alta"</formula>
    </cfRule>
    <cfRule type="cellIs" dxfId="8299" priority="109" operator="equal">
      <formula>"Media"</formula>
    </cfRule>
    <cfRule type="cellIs" dxfId="8298" priority="110" operator="equal">
      <formula>"Baja"</formula>
    </cfRule>
    <cfRule type="cellIs" dxfId="8297" priority="111" operator="equal">
      <formula>"Muy Baja"</formula>
    </cfRule>
  </conditionalFormatting>
  <conditionalFormatting sqref="K74">
    <cfRule type="cellIs" dxfId="8296" priority="78" operator="equal">
      <formula>"Muy Alta"</formula>
    </cfRule>
    <cfRule type="cellIs" dxfId="8295" priority="79" operator="equal">
      <formula>"Alta"</formula>
    </cfRule>
    <cfRule type="cellIs" dxfId="8294" priority="80" operator="equal">
      <formula>"Media"</formula>
    </cfRule>
    <cfRule type="cellIs" dxfId="8293" priority="81" operator="equal">
      <formula>"Baja"</formula>
    </cfRule>
    <cfRule type="cellIs" dxfId="8292" priority="82" operator="equal">
      <formula>"Muy Baja"</formula>
    </cfRule>
  </conditionalFormatting>
  <conditionalFormatting sqref="K81">
    <cfRule type="cellIs" dxfId="8291" priority="49" operator="equal">
      <formula>"Muy Alta"</formula>
    </cfRule>
    <cfRule type="cellIs" dxfId="8290" priority="50" operator="equal">
      <formula>"Alta"</formula>
    </cfRule>
    <cfRule type="cellIs" dxfId="8289" priority="51" operator="equal">
      <formula>"Media"</formula>
    </cfRule>
    <cfRule type="cellIs" dxfId="8288" priority="52" operator="equal">
      <formula>"Baja"</formula>
    </cfRule>
    <cfRule type="cellIs" dxfId="8287" priority="53" operator="equal">
      <formula>"Muy Baja"</formula>
    </cfRule>
  </conditionalFormatting>
  <conditionalFormatting sqref="K88">
    <cfRule type="cellIs" dxfId="8286" priority="29" operator="equal">
      <formula>"Muy Alta"</formula>
    </cfRule>
    <cfRule type="cellIs" dxfId="8285" priority="30" operator="equal">
      <formula>"Alta"</formula>
    </cfRule>
    <cfRule type="cellIs" dxfId="8284" priority="31" operator="equal">
      <formula>"Media"</formula>
    </cfRule>
    <cfRule type="cellIs" dxfId="8283" priority="32" operator="equal">
      <formula>"Baja"</formula>
    </cfRule>
    <cfRule type="cellIs" dxfId="8282" priority="33" operator="equal">
      <formula>"Muy Baja"</formula>
    </cfRule>
  </conditionalFormatting>
  <conditionalFormatting sqref="N11">
    <cfRule type="containsText" dxfId="8281" priority="320" operator="containsText" text="❌">
      <formula>NOT(ISERROR(SEARCH("❌",N11)))</formula>
    </cfRule>
  </conditionalFormatting>
  <conditionalFormatting sqref="N18">
    <cfRule type="containsText" dxfId="8280" priority="291" operator="containsText" text="❌">
      <formula>NOT(ISERROR(SEARCH("❌",N18)))</formula>
    </cfRule>
  </conditionalFormatting>
  <conditionalFormatting sqref="N25">
    <cfRule type="containsText" dxfId="8279" priority="262" operator="containsText" text="❌">
      <formula>NOT(ISERROR(SEARCH("❌",N25)))</formula>
    </cfRule>
  </conditionalFormatting>
  <conditionalFormatting sqref="N32">
    <cfRule type="containsText" dxfId="8278" priority="233" operator="containsText" text="❌">
      <formula>NOT(ISERROR(SEARCH("❌",N32)))</formula>
    </cfRule>
  </conditionalFormatting>
  <conditionalFormatting sqref="N39">
    <cfRule type="containsText" dxfId="8277" priority="204" operator="containsText" text="❌">
      <formula>NOT(ISERROR(SEARCH("❌",N39)))</formula>
    </cfRule>
  </conditionalFormatting>
  <conditionalFormatting sqref="N46">
    <cfRule type="containsText" dxfId="8276" priority="175" operator="containsText" text="❌">
      <formula>NOT(ISERROR(SEARCH("❌",N46)))</formula>
    </cfRule>
  </conditionalFormatting>
  <conditionalFormatting sqref="N53">
    <cfRule type="containsText" dxfId="8275" priority="146" operator="containsText" text="❌">
      <formula>NOT(ISERROR(SEARCH("❌",N53)))</formula>
    </cfRule>
  </conditionalFormatting>
  <conditionalFormatting sqref="N60">
    <cfRule type="containsText" dxfId="8274" priority="117" operator="containsText" text="❌">
      <formula>NOT(ISERROR(SEARCH("❌",N60)))</formula>
    </cfRule>
  </conditionalFormatting>
  <conditionalFormatting sqref="N67">
    <cfRule type="containsText" dxfId="8273" priority="88" operator="containsText" text="❌">
      <formula>NOT(ISERROR(SEARCH("❌",N67)))</formula>
    </cfRule>
  </conditionalFormatting>
  <conditionalFormatting sqref="N74">
    <cfRule type="containsText" dxfId="8272" priority="59" operator="containsText" text="❌">
      <formula>NOT(ISERROR(SEARCH("❌",N74)))</formula>
    </cfRule>
  </conditionalFormatting>
  <conditionalFormatting sqref="N81">
    <cfRule type="containsText" dxfId="8271" priority="39" operator="containsText" text="❌">
      <formula>NOT(ISERROR(SEARCH("❌",N81)))</formula>
    </cfRule>
  </conditionalFormatting>
  <conditionalFormatting sqref="N88">
    <cfRule type="containsText" dxfId="8270" priority="19" operator="containsText" text="❌">
      <formula>NOT(ISERROR(SEARCH("❌",N88)))</formula>
    </cfRule>
  </conditionalFormatting>
  <conditionalFormatting sqref="O11">
    <cfRule type="cellIs" dxfId="8269" priority="344" operator="equal">
      <formula>"Catastrófico"</formula>
    </cfRule>
    <cfRule type="cellIs" dxfId="8268" priority="345" operator="equal">
      <formula>"Mayor"</formula>
    </cfRule>
    <cfRule type="cellIs" dxfId="8267" priority="346" operator="equal">
      <formula>"Moderado"</formula>
    </cfRule>
    <cfRule type="cellIs" dxfId="8266" priority="347" operator="equal">
      <formula>"Menor"</formula>
    </cfRule>
    <cfRule type="cellIs" dxfId="8265" priority="348" operator="equal">
      <formula>"Leve"</formula>
    </cfRule>
  </conditionalFormatting>
  <conditionalFormatting sqref="O18">
    <cfRule type="cellIs" dxfId="8264" priority="315" operator="equal">
      <formula>"Catastrófico"</formula>
    </cfRule>
    <cfRule type="cellIs" dxfId="8263" priority="316" operator="equal">
      <formula>"Mayor"</formula>
    </cfRule>
    <cfRule type="cellIs" dxfId="8262" priority="317" operator="equal">
      <formula>"Moderado"</formula>
    </cfRule>
    <cfRule type="cellIs" dxfId="8261" priority="318" operator="equal">
      <formula>"Menor"</formula>
    </cfRule>
    <cfRule type="cellIs" dxfId="8260" priority="319" operator="equal">
      <formula>"Leve"</formula>
    </cfRule>
  </conditionalFormatting>
  <conditionalFormatting sqref="O25">
    <cfRule type="cellIs" dxfId="8259" priority="286" operator="equal">
      <formula>"Catastrófico"</formula>
    </cfRule>
    <cfRule type="cellIs" dxfId="8258" priority="287" operator="equal">
      <formula>"Mayor"</formula>
    </cfRule>
    <cfRule type="cellIs" dxfId="8257" priority="288" operator="equal">
      <formula>"Moderado"</formula>
    </cfRule>
    <cfRule type="cellIs" dxfId="8256" priority="289" operator="equal">
      <formula>"Menor"</formula>
    </cfRule>
    <cfRule type="cellIs" dxfId="8255" priority="290" operator="equal">
      <formula>"Leve"</formula>
    </cfRule>
  </conditionalFormatting>
  <conditionalFormatting sqref="O32">
    <cfRule type="cellIs" dxfId="8254" priority="257" operator="equal">
      <formula>"Catastrófico"</formula>
    </cfRule>
    <cfRule type="cellIs" dxfId="8253" priority="258" operator="equal">
      <formula>"Mayor"</formula>
    </cfRule>
    <cfRule type="cellIs" dxfId="8252" priority="259" operator="equal">
      <formula>"Moderado"</formula>
    </cfRule>
    <cfRule type="cellIs" dxfId="8251" priority="260" operator="equal">
      <formula>"Menor"</formula>
    </cfRule>
    <cfRule type="cellIs" dxfId="8250" priority="261" operator="equal">
      <formula>"Leve"</formula>
    </cfRule>
  </conditionalFormatting>
  <conditionalFormatting sqref="O39">
    <cfRule type="cellIs" dxfId="8249" priority="228" operator="equal">
      <formula>"Catastrófico"</formula>
    </cfRule>
    <cfRule type="cellIs" dxfId="8248" priority="229" operator="equal">
      <formula>"Mayor"</formula>
    </cfRule>
    <cfRule type="cellIs" dxfId="8247" priority="230" operator="equal">
      <formula>"Moderado"</formula>
    </cfRule>
    <cfRule type="cellIs" dxfId="8246" priority="231" operator="equal">
      <formula>"Menor"</formula>
    </cfRule>
    <cfRule type="cellIs" dxfId="8245" priority="232" operator="equal">
      <formula>"Leve"</formula>
    </cfRule>
  </conditionalFormatting>
  <conditionalFormatting sqref="O46">
    <cfRule type="cellIs" dxfId="8244" priority="199" operator="equal">
      <formula>"Catastrófico"</formula>
    </cfRule>
    <cfRule type="cellIs" dxfId="8243" priority="200" operator="equal">
      <formula>"Mayor"</formula>
    </cfRule>
    <cfRule type="cellIs" dxfId="8242" priority="201" operator="equal">
      <formula>"Moderado"</formula>
    </cfRule>
    <cfRule type="cellIs" dxfId="8241" priority="202" operator="equal">
      <formula>"Menor"</formula>
    </cfRule>
    <cfRule type="cellIs" dxfId="8240" priority="203" operator="equal">
      <formula>"Leve"</formula>
    </cfRule>
  </conditionalFormatting>
  <conditionalFormatting sqref="O53">
    <cfRule type="cellIs" dxfId="8239" priority="170" operator="equal">
      <formula>"Catastrófico"</formula>
    </cfRule>
    <cfRule type="cellIs" dxfId="8238" priority="171" operator="equal">
      <formula>"Mayor"</formula>
    </cfRule>
    <cfRule type="cellIs" dxfId="8237" priority="172" operator="equal">
      <formula>"Moderado"</formula>
    </cfRule>
    <cfRule type="cellIs" dxfId="8236" priority="173" operator="equal">
      <formula>"Menor"</formula>
    </cfRule>
    <cfRule type="cellIs" dxfId="8235" priority="174" operator="equal">
      <formula>"Leve"</formula>
    </cfRule>
  </conditionalFormatting>
  <conditionalFormatting sqref="O60">
    <cfRule type="cellIs" dxfId="8234" priority="141" operator="equal">
      <formula>"Catastrófico"</formula>
    </cfRule>
    <cfRule type="cellIs" dxfId="8233" priority="142" operator="equal">
      <formula>"Mayor"</formula>
    </cfRule>
    <cfRule type="cellIs" dxfId="8232" priority="143" operator="equal">
      <formula>"Moderado"</formula>
    </cfRule>
    <cfRule type="cellIs" dxfId="8231" priority="144" operator="equal">
      <formula>"Menor"</formula>
    </cfRule>
    <cfRule type="cellIs" dxfId="8230" priority="145" operator="equal">
      <formula>"Leve"</formula>
    </cfRule>
  </conditionalFormatting>
  <conditionalFormatting sqref="O67">
    <cfRule type="cellIs" dxfId="8229" priority="112" operator="equal">
      <formula>"Catastrófico"</formula>
    </cfRule>
    <cfRule type="cellIs" dxfId="8228" priority="113" operator="equal">
      <formula>"Mayor"</formula>
    </cfRule>
    <cfRule type="cellIs" dxfId="8227" priority="114" operator="equal">
      <formula>"Moderado"</formula>
    </cfRule>
    <cfRule type="cellIs" dxfId="8226" priority="115" operator="equal">
      <formula>"Menor"</formula>
    </cfRule>
    <cfRule type="cellIs" dxfId="8225" priority="116" operator="equal">
      <formula>"Leve"</formula>
    </cfRule>
  </conditionalFormatting>
  <conditionalFormatting sqref="O74">
    <cfRule type="cellIs" dxfId="8224" priority="83" operator="equal">
      <formula>"Catastrófico"</formula>
    </cfRule>
    <cfRule type="cellIs" dxfId="8223" priority="84" operator="equal">
      <formula>"Mayor"</formula>
    </cfRule>
    <cfRule type="cellIs" dxfId="8222" priority="85" operator="equal">
      <formula>"Moderado"</formula>
    </cfRule>
    <cfRule type="cellIs" dxfId="8221" priority="86" operator="equal">
      <formula>"Menor"</formula>
    </cfRule>
    <cfRule type="cellIs" dxfId="8220" priority="87" operator="equal">
      <formula>"Leve"</formula>
    </cfRule>
  </conditionalFormatting>
  <conditionalFormatting sqref="O81">
    <cfRule type="cellIs" dxfId="8219" priority="54" operator="equal">
      <formula>"Catastrófico"</formula>
    </cfRule>
    <cfRule type="cellIs" dxfId="8218" priority="55" operator="equal">
      <formula>"Mayor"</formula>
    </cfRule>
    <cfRule type="cellIs" dxfId="8217" priority="56" operator="equal">
      <formula>"Moderado"</formula>
    </cfRule>
    <cfRule type="cellIs" dxfId="8216" priority="57" operator="equal">
      <formula>"Menor"</formula>
    </cfRule>
    <cfRule type="cellIs" dxfId="8215" priority="58" operator="equal">
      <formula>"Leve"</formula>
    </cfRule>
  </conditionalFormatting>
  <conditionalFormatting sqref="O88">
    <cfRule type="cellIs" dxfId="8214" priority="34" operator="equal">
      <formula>"Catastrófico"</formula>
    </cfRule>
    <cfRule type="cellIs" dxfId="8213" priority="35" operator="equal">
      <formula>"Mayor"</formula>
    </cfRule>
    <cfRule type="cellIs" dxfId="8212" priority="36" operator="equal">
      <formula>"Moderado"</formula>
    </cfRule>
    <cfRule type="cellIs" dxfId="8211" priority="37" operator="equal">
      <formula>"Menor"</formula>
    </cfRule>
    <cfRule type="cellIs" dxfId="8210" priority="38" operator="equal">
      <formula>"Leve"</formula>
    </cfRule>
  </conditionalFormatting>
  <conditionalFormatting sqref="Q11">
    <cfRule type="cellIs" dxfId="8209" priority="335" operator="equal">
      <formula>"Extremo"</formula>
    </cfRule>
    <cfRule type="cellIs" dxfId="8208" priority="336" operator="equal">
      <formula>"Alto"</formula>
    </cfRule>
    <cfRule type="cellIs" dxfId="8207" priority="337" operator="equal">
      <formula>"Moderado"</formula>
    </cfRule>
    <cfRule type="cellIs" dxfId="8206" priority="338" operator="equal">
      <formula>"Bajo"</formula>
    </cfRule>
  </conditionalFormatting>
  <conditionalFormatting sqref="Q18">
    <cfRule type="cellIs" dxfId="8205" priority="306" operator="equal">
      <formula>"Extremo"</formula>
    </cfRule>
    <cfRule type="cellIs" dxfId="8204" priority="307" operator="equal">
      <formula>"Alto"</formula>
    </cfRule>
    <cfRule type="cellIs" dxfId="8203" priority="308" operator="equal">
      <formula>"Moderado"</formula>
    </cfRule>
    <cfRule type="cellIs" dxfId="8202" priority="309" operator="equal">
      <formula>"Bajo"</formula>
    </cfRule>
  </conditionalFormatting>
  <conditionalFormatting sqref="Q25">
    <cfRule type="cellIs" dxfId="8201" priority="277" operator="equal">
      <formula>"Extremo"</formula>
    </cfRule>
    <cfRule type="cellIs" dxfId="8200" priority="278" operator="equal">
      <formula>"Alto"</formula>
    </cfRule>
    <cfRule type="cellIs" dxfId="8199" priority="279" operator="equal">
      <formula>"Moderado"</formula>
    </cfRule>
    <cfRule type="cellIs" dxfId="8198" priority="280" operator="equal">
      <formula>"Bajo"</formula>
    </cfRule>
  </conditionalFormatting>
  <conditionalFormatting sqref="Q32">
    <cfRule type="cellIs" dxfId="8197" priority="248" operator="equal">
      <formula>"Extremo"</formula>
    </cfRule>
    <cfRule type="cellIs" dxfId="8196" priority="249" operator="equal">
      <formula>"Alto"</formula>
    </cfRule>
    <cfRule type="cellIs" dxfId="8195" priority="250" operator="equal">
      <formula>"Moderado"</formula>
    </cfRule>
    <cfRule type="cellIs" dxfId="8194" priority="251" operator="equal">
      <formula>"Bajo"</formula>
    </cfRule>
  </conditionalFormatting>
  <conditionalFormatting sqref="Q39">
    <cfRule type="cellIs" dxfId="8193" priority="219" operator="equal">
      <formula>"Extremo"</formula>
    </cfRule>
    <cfRule type="cellIs" dxfId="8192" priority="220" operator="equal">
      <formula>"Alto"</formula>
    </cfRule>
    <cfRule type="cellIs" dxfId="8191" priority="221" operator="equal">
      <formula>"Moderado"</formula>
    </cfRule>
    <cfRule type="cellIs" dxfId="8190" priority="222" operator="equal">
      <formula>"Bajo"</formula>
    </cfRule>
  </conditionalFormatting>
  <conditionalFormatting sqref="Q46">
    <cfRule type="cellIs" dxfId="8189" priority="190" operator="equal">
      <formula>"Extremo"</formula>
    </cfRule>
    <cfRule type="cellIs" dxfId="8188" priority="191" operator="equal">
      <formula>"Alto"</formula>
    </cfRule>
    <cfRule type="cellIs" dxfId="8187" priority="192" operator="equal">
      <formula>"Moderado"</formula>
    </cfRule>
    <cfRule type="cellIs" dxfId="8186" priority="193" operator="equal">
      <formula>"Bajo"</formula>
    </cfRule>
  </conditionalFormatting>
  <conditionalFormatting sqref="Q53">
    <cfRule type="cellIs" dxfId="8185" priority="161" operator="equal">
      <formula>"Extremo"</formula>
    </cfRule>
    <cfRule type="cellIs" dxfId="8184" priority="162" operator="equal">
      <formula>"Alto"</formula>
    </cfRule>
    <cfRule type="cellIs" dxfId="8183" priority="163" operator="equal">
      <formula>"Moderado"</formula>
    </cfRule>
    <cfRule type="cellIs" dxfId="8182" priority="164" operator="equal">
      <formula>"Bajo"</formula>
    </cfRule>
  </conditionalFormatting>
  <conditionalFormatting sqref="Q60">
    <cfRule type="cellIs" dxfId="8181" priority="132" operator="equal">
      <formula>"Extremo"</formula>
    </cfRule>
    <cfRule type="cellIs" dxfId="8180" priority="133" operator="equal">
      <formula>"Alto"</formula>
    </cfRule>
    <cfRule type="cellIs" dxfId="8179" priority="134" operator="equal">
      <formula>"Moderado"</formula>
    </cfRule>
    <cfRule type="cellIs" dxfId="8178" priority="135" operator="equal">
      <formula>"Bajo"</formula>
    </cfRule>
  </conditionalFormatting>
  <conditionalFormatting sqref="Q67">
    <cfRule type="cellIs" dxfId="8177" priority="103" operator="equal">
      <formula>"Extremo"</formula>
    </cfRule>
    <cfRule type="cellIs" dxfId="8176" priority="104" operator="equal">
      <formula>"Alto"</formula>
    </cfRule>
    <cfRule type="cellIs" dxfId="8175" priority="105" operator="equal">
      <formula>"Moderado"</formula>
    </cfRule>
    <cfRule type="cellIs" dxfId="8174" priority="106" operator="equal">
      <formula>"Bajo"</formula>
    </cfRule>
  </conditionalFormatting>
  <conditionalFormatting sqref="Q74">
    <cfRule type="cellIs" dxfId="8173" priority="74" operator="equal">
      <formula>"Extremo"</formula>
    </cfRule>
    <cfRule type="cellIs" dxfId="8172" priority="75" operator="equal">
      <formula>"Alto"</formula>
    </cfRule>
    <cfRule type="cellIs" dxfId="8171" priority="76" operator="equal">
      <formula>"Moderado"</formula>
    </cfRule>
    <cfRule type="cellIs" dxfId="8170" priority="77" operator="equal">
      <formula>"Bajo"</formula>
    </cfRule>
  </conditionalFormatting>
  <conditionalFormatting sqref="Q81">
    <cfRule type="cellIs" dxfId="8169" priority="45" operator="equal">
      <formula>"Extremo"</formula>
    </cfRule>
    <cfRule type="cellIs" dxfId="8168" priority="46" operator="equal">
      <formula>"Alto"</formula>
    </cfRule>
    <cfRule type="cellIs" dxfId="8167" priority="47" operator="equal">
      <formula>"Moderado"</formula>
    </cfRule>
    <cfRule type="cellIs" dxfId="8166" priority="48" operator="equal">
      <formula>"Bajo"</formula>
    </cfRule>
  </conditionalFormatting>
  <conditionalFormatting sqref="Q88">
    <cfRule type="cellIs" dxfId="8165" priority="25" operator="equal">
      <formula>"Extremo"</formula>
    </cfRule>
    <cfRule type="cellIs" dxfId="8164" priority="26" operator="equal">
      <formula>"Alto"</formula>
    </cfRule>
    <cfRule type="cellIs" dxfId="8163" priority="27" operator="equal">
      <formula>"Moderado"</formula>
    </cfRule>
    <cfRule type="cellIs" dxfId="8162" priority="28" operator="equal">
      <formula>"Bajo"</formula>
    </cfRule>
  </conditionalFormatting>
  <conditionalFormatting sqref="AE11">
    <cfRule type="cellIs" dxfId="8161" priority="330" operator="equal">
      <formula>"Muy Alta"</formula>
    </cfRule>
    <cfRule type="cellIs" dxfId="8160" priority="331" operator="equal">
      <formula>"Alta"</formula>
    </cfRule>
    <cfRule type="cellIs" dxfId="8159" priority="332" operator="equal">
      <formula>"Media"</formula>
    </cfRule>
    <cfRule type="cellIs" dxfId="8158" priority="333" operator="equal">
      <formula>"Baja"</formula>
    </cfRule>
    <cfRule type="cellIs" dxfId="8157" priority="334" operator="equal">
      <formula>"Muy Baja"</formula>
    </cfRule>
  </conditionalFormatting>
  <conditionalFormatting sqref="AE18">
    <cfRule type="cellIs" dxfId="8156" priority="301" operator="equal">
      <formula>"Muy Alta"</formula>
    </cfRule>
    <cfRule type="cellIs" dxfId="8155" priority="302" operator="equal">
      <formula>"Alta"</formula>
    </cfRule>
    <cfRule type="cellIs" dxfId="8154" priority="303" operator="equal">
      <formula>"Media"</formula>
    </cfRule>
    <cfRule type="cellIs" dxfId="8153" priority="304" operator="equal">
      <formula>"Baja"</formula>
    </cfRule>
    <cfRule type="cellIs" dxfId="8152" priority="305" operator="equal">
      <formula>"Muy Baja"</formula>
    </cfRule>
  </conditionalFormatting>
  <conditionalFormatting sqref="AE25">
    <cfRule type="cellIs" dxfId="8151" priority="272" operator="equal">
      <formula>"Muy Alta"</formula>
    </cfRule>
    <cfRule type="cellIs" dxfId="8150" priority="273" operator="equal">
      <formula>"Alta"</formula>
    </cfRule>
    <cfRule type="cellIs" dxfId="8149" priority="274" operator="equal">
      <formula>"Media"</formula>
    </cfRule>
    <cfRule type="cellIs" dxfId="8148" priority="275" operator="equal">
      <formula>"Baja"</formula>
    </cfRule>
    <cfRule type="cellIs" dxfId="8147" priority="276" operator="equal">
      <formula>"Muy Baja"</formula>
    </cfRule>
  </conditionalFormatting>
  <conditionalFormatting sqref="AE32">
    <cfRule type="cellIs" dxfId="8146" priority="243" operator="equal">
      <formula>"Muy Alta"</formula>
    </cfRule>
    <cfRule type="cellIs" dxfId="8145" priority="244" operator="equal">
      <formula>"Alta"</formula>
    </cfRule>
    <cfRule type="cellIs" dxfId="8144" priority="245" operator="equal">
      <formula>"Media"</formula>
    </cfRule>
    <cfRule type="cellIs" dxfId="8143" priority="246" operator="equal">
      <formula>"Baja"</formula>
    </cfRule>
    <cfRule type="cellIs" dxfId="8142" priority="247" operator="equal">
      <formula>"Muy Baja"</formula>
    </cfRule>
  </conditionalFormatting>
  <conditionalFormatting sqref="AE39">
    <cfRule type="cellIs" dxfId="8141" priority="214" operator="equal">
      <formula>"Muy Alta"</formula>
    </cfRule>
    <cfRule type="cellIs" dxfId="8140" priority="215" operator="equal">
      <formula>"Alta"</formula>
    </cfRule>
    <cfRule type="cellIs" dxfId="8139" priority="216" operator="equal">
      <formula>"Media"</formula>
    </cfRule>
    <cfRule type="cellIs" dxfId="8138" priority="217" operator="equal">
      <formula>"Baja"</formula>
    </cfRule>
    <cfRule type="cellIs" dxfId="8137" priority="218" operator="equal">
      <formula>"Muy Baja"</formula>
    </cfRule>
  </conditionalFormatting>
  <conditionalFormatting sqref="AE46">
    <cfRule type="cellIs" dxfId="8136" priority="185" operator="equal">
      <formula>"Muy Alta"</formula>
    </cfRule>
    <cfRule type="cellIs" dxfId="8135" priority="186" operator="equal">
      <formula>"Alta"</formula>
    </cfRule>
    <cfRule type="cellIs" dxfId="8134" priority="187" operator="equal">
      <formula>"Media"</formula>
    </cfRule>
    <cfRule type="cellIs" dxfId="8133" priority="188" operator="equal">
      <formula>"Baja"</formula>
    </cfRule>
    <cfRule type="cellIs" dxfId="8132" priority="189" operator="equal">
      <formula>"Muy Baja"</formula>
    </cfRule>
  </conditionalFormatting>
  <conditionalFormatting sqref="AE53">
    <cfRule type="cellIs" dxfId="8131" priority="156" operator="equal">
      <formula>"Muy Alta"</formula>
    </cfRule>
    <cfRule type="cellIs" dxfId="8130" priority="157" operator="equal">
      <formula>"Alta"</formula>
    </cfRule>
    <cfRule type="cellIs" dxfId="8129" priority="158" operator="equal">
      <formula>"Media"</formula>
    </cfRule>
    <cfRule type="cellIs" dxfId="8128" priority="159" operator="equal">
      <formula>"Baja"</formula>
    </cfRule>
    <cfRule type="cellIs" dxfId="8127" priority="160" operator="equal">
      <formula>"Muy Baja"</formula>
    </cfRule>
  </conditionalFormatting>
  <conditionalFormatting sqref="AE60">
    <cfRule type="cellIs" dxfId="8126" priority="127" operator="equal">
      <formula>"Muy Alta"</formula>
    </cfRule>
    <cfRule type="cellIs" dxfId="8125" priority="128" operator="equal">
      <formula>"Alta"</formula>
    </cfRule>
    <cfRule type="cellIs" dxfId="8124" priority="129" operator="equal">
      <formula>"Media"</formula>
    </cfRule>
    <cfRule type="cellIs" dxfId="8123" priority="130" operator="equal">
      <formula>"Baja"</formula>
    </cfRule>
    <cfRule type="cellIs" dxfId="8122" priority="131" operator="equal">
      <formula>"Muy Baja"</formula>
    </cfRule>
  </conditionalFormatting>
  <conditionalFormatting sqref="AE67">
    <cfRule type="cellIs" dxfId="8121" priority="98" operator="equal">
      <formula>"Muy Alta"</formula>
    </cfRule>
    <cfRule type="cellIs" dxfId="8120" priority="99" operator="equal">
      <formula>"Alta"</formula>
    </cfRule>
    <cfRule type="cellIs" dxfId="8119" priority="100" operator="equal">
      <formula>"Media"</formula>
    </cfRule>
    <cfRule type="cellIs" dxfId="8118" priority="101" operator="equal">
      <formula>"Baja"</formula>
    </cfRule>
    <cfRule type="cellIs" dxfId="8117" priority="102" operator="equal">
      <formula>"Muy Baja"</formula>
    </cfRule>
  </conditionalFormatting>
  <conditionalFormatting sqref="AE74">
    <cfRule type="cellIs" dxfId="8116" priority="69" operator="equal">
      <formula>"Muy Alta"</formula>
    </cfRule>
    <cfRule type="cellIs" dxfId="8115" priority="70" operator="equal">
      <formula>"Alta"</formula>
    </cfRule>
    <cfRule type="cellIs" dxfId="8114" priority="71" operator="equal">
      <formula>"Media"</formula>
    </cfRule>
    <cfRule type="cellIs" dxfId="8113" priority="72" operator="equal">
      <formula>"Baja"</formula>
    </cfRule>
    <cfRule type="cellIs" dxfId="8112" priority="73" operator="equal">
      <formula>"Muy Baja"</formula>
    </cfRule>
  </conditionalFormatting>
  <conditionalFormatting sqref="AE81">
    <cfRule type="cellIs" dxfId="8111" priority="40" operator="equal">
      <formula>"Muy Alta"</formula>
    </cfRule>
    <cfRule type="cellIs" dxfId="8110" priority="41" operator="equal">
      <formula>"Alta"</formula>
    </cfRule>
    <cfRule type="cellIs" dxfId="8109" priority="42" operator="equal">
      <formula>"Media"</formula>
    </cfRule>
    <cfRule type="cellIs" dxfId="8108" priority="43" operator="equal">
      <formula>"Baja"</formula>
    </cfRule>
    <cfRule type="cellIs" dxfId="8107" priority="44" operator="equal">
      <formula>"Muy Baja"</formula>
    </cfRule>
  </conditionalFormatting>
  <conditionalFormatting sqref="AE88">
    <cfRule type="cellIs" dxfId="8106" priority="20" operator="equal">
      <formula>"Muy Alta"</formula>
    </cfRule>
    <cfRule type="cellIs" dxfId="8105" priority="21" operator="equal">
      <formula>"Alta"</formula>
    </cfRule>
    <cfRule type="cellIs" dxfId="8104" priority="22" operator="equal">
      <formula>"Media"</formula>
    </cfRule>
    <cfRule type="cellIs" dxfId="8103" priority="23" operator="equal">
      <formula>"Baja"</formula>
    </cfRule>
    <cfRule type="cellIs" dxfId="8102" priority="24" operator="equal">
      <formula>"Muy Baja"</formula>
    </cfRule>
  </conditionalFormatting>
  <conditionalFormatting sqref="AG11">
    <cfRule type="cellIs" dxfId="8101" priority="325" operator="equal">
      <formula>"Catastrófico"</formula>
    </cfRule>
    <cfRule type="cellIs" dxfId="8100" priority="326" operator="equal">
      <formula>"Mayor"</formula>
    </cfRule>
    <cfRule type="cellIs" dxfId="8099" priority="327" operator="equal">
      <formula>"Moderado"</formula>
    </cfRule>
    <cfRule type="cellIs" dxfId="8098" priority="328" operator="equal">
      <formula>"Menor"</formula>
    </cfRule>
    <cfRule type="cellIs" dxfId="8097" priority="329" operator="equal">
      <formula>"Leve"</formula>
    </cfRule>
  </conditionalFormatting>
  <conditionalFormatting sqref="AG18">
    <cfRule type="cellIs" dxfId="8096" priority="296" operator="equal">
      <formula>"Catastrófico"</formula>
    </cfRule>
    <cfRule type="cellIs" dxfId="8095" priority="297" operator="equal">
      <formula>"Mayor"</formula>
    </cfRule>
    <cfRule type="cellIs" dxfId="8094" priority="298" operator="equal">
      <formula>"Moderado"</formula>
    </cfRule>
    <cfRule type="cellIs" dxfId="8093" priority="299" operator="equal">
      <formula>"Menor"</formula>
    </cfRule>
    <cfRule type="cellIs" dxfId="8092" priority="300" operator="equal">
      <formula>"Leve"</formula>
    </cfRule>
  </conditionalFormatting>
  <conditionalFormatting sqref="AG25">
    <cfRule type="cellIs" dxfId="8091" priority="267" operator="equal">
      <formula>"Catastrófico"</formula>
    </cfRule>
    <cfRule type="cellIs" dxfId="8090" priority="268" operator="equal">
      <formula>"Mayor"</formula>
    </cfRule>
    <cfRule type="cellIs" dxfId="8089" priority="269" operator="equal">
      <formula>"Moderado"</formula>
    </cfRule>
    <cfRule type="cellIs" dxfId="8088" priority="270" operator="equal">
      <formula>"Menor"</formula>
    </cfRule>
    <cfRule type="cellIs" dxfId="8087" priority="271" operator="equal">
      <formula>"Leve"</formula>
    </cfRule>
  </conditionalFormatting>
  <conditionalFormatting sqref="AG32">
    <cfRule type="cellIs" dxfId="8086" priority="238" operator="equal">
      <formula>"Catastrófico"</formula>
    </cfRule>
    <cfRule type="cellIs" dxfId="8085" priority="239" operator="equal">
      <formula>"Mayor"</formula>
    </cfRule>
    <cfRule type="cellIs" dxfId="8084" priority="240" operator="equal">
      <formula>"Moderado"</formula>
    </cfRule>
    <cfRule type="cellIs" dxfId="8083" priority="241" operator="equal">
      <formula>"Menor"</formula>
    </cfRule>
    <cfRule type="cellIs" dxfId="8082" priority="242" operator="equal">
      <formula>"Leve"</formula>
    </cfRule>
  </conditionalFormatting>
  <conditionalFormatting sqref="AG39">
    <cfRule type="cellIs" dxfId="8081" priority="209" operator="equal">
      <formula>"Catastrófico"</formula>
    </cfRule>
    <cfRule type="cellIs" dxfId="8080" priority="210" operator="equal">
      <formula>"Mayor"</formula>
    </cfRule>
    <cfRule type="cellIs" dxfId="8079" priority="211" operator="equal">
      <formula>"Moderado"</formula>
    </cfRule>
    <cfRule type="cellIs" dxfId="8078" priority="212" operator="equal">
      <formula>"Menor"</formula>
    </cfRule>
    <cfRule type="cellIs" dxfId="8077" priority="213" operator="equal">
      <formula>"Leve"</formula>
    </cfRule>
  </conditionalFormatting>
  <conditionalFormatting sqref="AG46">
    <cfRule type="cellIs" dxfId="8076" priority="180" operator="equal">
      <formula>"Catastrófico"</formula>
    </cfRule>
    <cfRule type="cellIs" dxfId="8075" priority="181" operator="equal">
      <formula>"Mayor"</formula>
    </cfRule>
    <cfRule type="cellIs" dxfId="8074" priority="182" operator="equal">
      <formula>"Moderado"</formula>
    </cfRule>
    <cfRule type="cellIs" dxfId="8073" priority="183" operator="equal">
      <formula>"Menor"</formula>
    </cfRule>
    <cfRule type="cellIs" dxfId="8072" priority="184" operator="equal">
      <formula>"Leve"</formula>
    </cfRule>
  </conditionalFormatting>
  <conditionalFormatting sqref="AG53">
    <cfRule type="cellIs" dxfId="8071" priority="151" operator="equal">
      <formula>"Catastrófico"</formula>
    </cfRule>
    <cfRule type="cellIs" dxfId="8070" priority="152" operator="equal">
      <formula>"Mayor"</formula>
    </cfRule>
    <cfRule type="cellIs" dxfId="8069" priority="153" operator="equal">
      <formula>"Moderado"</formula>
    </cfRule>
    <cfRule type="cellIs" dxfId="8068" priority="154" operator="equal">
      <formula>"Menor"</formula>
    </cfRule>
    <cfRule type="cellIs" dxfId="8067" priority="155" operator="equal">
      <formula>"Leve"</formula>
    </cfRule>
  </conditionalFormatting>
  <conditionalFormatting sqref="AG60">
    <cfRule type="cellIs" dxfId="8066" priority="122" operator="equal">
      <formula>"Catastrófico"</formula>
    </cfRule>
    <cfRule type="cellIs" dxfId="8065" priority="123" operator="equal">
      <formula>"Mayor"</formula>
    </cfRule>
    <cfRule type="cellIs" dxfId="8064" priority="124" operator="equal">
      <formula>"Moderado"</formula>
    </cfRule>
    <cfRule type="cellIs" dxfId="8063" priority="125" operator="equal">
      <formula>"Menor"</formula>
    </cfRule>
    <cfRule type="cellIs" dxfId="8062" priority="126" operator="equal">
      <formula>"Leve"</formula>
    </cfRule>
  </conditionalFormatting>
  <conditionalFormatting sqref="AG67">
    <cfRule type="cellIs" dxfId="8061" priority="93" operator="equal">
      <formula>"Catastrófico"</formula>
    </cfRule>
    <cfRule type="cellIs" dxfId="8060" priority="94" operator="equal">
      <formula>"Mayor"</formula>
    </cfRule>
    <cfRule type="cellIs" dxfId="8059" priority="95" operator="equal">
      <formula>"Moderado"</formula>
    </cfRule>
    <cfRule type="cellIs" dxfId="8058" priority="96" operator="equal">
      <formula>"Menor"</formula>
    </cfRule>
    <cfRule type="cellIs" dxfId="8057" priority="97" operator="equal">
      <formula>"Leve"</formula>
    </cfRule>
  </conditionalFormatting>
  <conditionalFormatting sqref="AG74">
    <cfRule type="cellIs" dxfId="8056" priority="64" operator="equal">
      <formula>"Catastrófico"</formula>
    </cfRule>
    <cfRule type="cellIs" dxfId="8055" priority="65" operator="equal">
      <formula>"Mayor"</formula>
    </cfRule>
    <cfRule type="cellIs" dxfId="8054" priority="66" operator="equal">
      <formula>"Moderado"</formula>
    </cfRule>
    <cfRule type="cellIs" dxfId="8053" priority="67" operator="equal">
      <formula>"Menor"</formula>
    </cfRule>
    <cfRule type="cellIs" dxfId="8052" priority="68" operator="equal">
      <formula>"Leve"</formula>
    </cfRule>
  </conditionalFormatting>
  <conditionalFormatting sqref="AI11">
    <cfRule type="cellIs" dxfId="8051" priority="321" operator="equal">
      <formula>"Extremo"</formula>
    </cfRule>
    <cfRule type="cellIs" dxfId="8050" priority="322" operator="equal">
      <formula>"Alto"</formula>
    </cfRule>
    <cfRule type="cellIs" dxfId="8049" priority="323" operator="equal">
      <formula>"Moderado"</formula>
    </cfRule>
    <cfRule type="cellIs" dxfId="8048" priority="324" operator="equal">
      <formula>"Bajo"</formula>
    </cfRule>
  </conditionalFormatting>
  <conditionalFormatting sqref="AI18">
    <cfRule type="cellIs" dxfId="8047" priority="292" operator="equal">
      <formula>"Extremo"</formula>
    </cfRule>
    <cfRule type="cellIs" dxfId="8046" priority="293" operator="equal">
      <formula>"Alto"</formula>
    </cfRule>
    <cfRule type="cellIs" dxfId="8045" priority="294" operator="equal">
      <formula>"Moderado"</formula>
    </cfRule>
    <cfRule type="cellIs" dxfId="8044" priority="295" operator="equal">
      <formula>"Bajo"</formula>
    </cfRule>
  </conditionalFormatting>
  <conditionalFormatting sqref="AI25">
    <cfRule type="cellIs" dxfId="8043" priority="263" operator="equal">
      <formula>"Extremo"</formula>
    </cfRule>
    <cfRule type="cellIs" dxfId="8042" priority="264" operator="equal">
      <formula>"Alto"</formula>
    </cfRule>
    <cfRule type="cellIs" dxfId="8041" priority="265" operator="equal">
      <formula>"Moderado"</formula>
    </cfRule>
    <cfRule type="cellIs" dxfId="8040" priority="266" operator="equal">
      <formula>"Bajo"</formula>
    </cfRule>
  </conditionalFormatting>
  <conditionalFormatting sqref="AI32">
    <cfRule type="cellIs" dxfId="8039" priority="234" operator="equal">
      <formula>"Extremo"</formula>
    </cfRule>
    <cfRule type="cellIs" dxfId="8038" priority="235" operator="equal">
      <formula>"Alto"</formula>
    </cfRule>
    <cfRule type="cellIs" dxfId="8037" priority="236" operator="equal">
      <formula>"Moderado"</formula>
    </cfRule>
    <cfRule type="cellIs" dxfId="8036" priority="237" operator="equal">
      <formula>"Bajo"</formula>
    </cfRule>
  </conditionalFormatting>
  <conditionalFormatting sqref="AI39">
    <cfRule type="cellIs" dxfId="8035" priority="205" operator="equal">
      <formula>"Extremo"</formula>
    </cfRule>
    <cfRule type="cellIs" dxfId="8034" priority="206" operator="equal">
      <formula>"Alto"</formula>
    </cfRule>
    <cfRule type="cellIs" dxfId="8033" priority="207" operator="equal">
      <formula>"Moderado"</formula>
    </cfRule>
    <cfRule type="cellIs" dxfId="8032" priority="208" operator="equal">
      <formula>"Bajo"</formula>
    </cfRule>
  </conditionalFormatting>
  <conditionalFormatting sqref="AI46">
    <cfRule type="cellIs" dxfId="8031" priority="176" operator="equal">
      <formula>"Extremo"</formula>
    </cfRule>
    <cfRule type="cellIs" dxfId="8030" priority="177" operator="equal">
      <formula>"Alto"</formula>
    </cfRule>
    <cfRule type="cellIs" dxfId="8029" priority="178" operator="equal">
      <formula>"Moderado"</formula>
    </cfRule>
    <cfRule type="cellIs" dxfId="8028" priority="179" operator="equal">
      <formula>"Bajo"</formula>
    </cfRule>
  </conditionalFormatting>
  <conditionalFormatting sqref="AI53">
    <cfRule type="cellIs" dxfId="8027" priority="147" operator="equal">
      <formula>"Extremo"</formula>
    </cfRule>
    <cfRule type="cellIs" dxfId="8026" priority="148" operator="equal">
      <formula>"Alto"</formula>
    </cfRule>
    <cfRule type="cellIs" dxfId="8025" priority="149" operator="equal">
      <formula>"Moderado"</formula>
    </cfRule>
    <cfRule type="cellIs" dxfId="8024" priority="150" operator="equal">
      <formula>"Bajo"</formula>
    </cfRule>
  </conditionalFormatting>
  <conditionalFormatting sqref="AI60">
    <cfRule type="cellIs" dxfId="8023" priority="118" operator="equal">
      <formula>"Extremo"</formula>
    </cfRule>
    <cfRule type="cellIs" dxfId="8022" priority="119" operator="equal">
      <formula>"Alto"</formula>
    </cfRule>
    <cfRule type="cellIs" dxfId="8021" priority="120" operator="equal">
      <formula>"Moderado"</formula>
    </cfRule>
    <cfRule type="cellIs" dxfId="8020" priority="121" operator="equal">
      <formula>"Bajo"</formula>
    </cfRule>
  </conditionalFormatting>
  <conditionalFormatting sqref="AI67">
    <cfRule type="cellIs" dxfId="8019" priority="89" operator="equal">
      <formula>"Extremo"</formula>
    </cfRule>
    <cfRule type="cellIs" dxfId="8018" priority="90" operator="equal">
      <formula>"Alto"</formula>
    </cfRule>
    <cfRule type="cellIs" dxfId="8017" priority="91" operator="equal">
      <formula>"Moderado"</formula>
    </cfRule>
    <cfRule type="cellIs" dxfId="8016" priority="92" operator="equal">
      <formula>"Bajo"</formula>
    </cfRule>
  </conditionalFormatting>
  <conditionalFormatting sqref="AI74">
    <cfRule type="cellIs" dxfId="8015" priority="60" operator="equal">
      <formula>"Extremo"</formula>
    </cfRule>
    <cfRule type="cellIs" dxfId="8014" priority="61" operator="equal">
      <formula>"Alto"</formula>
    </cfRule>
    <cfRule type="cellIs" dxfId="8013" priority="62" operator="equal">
      <formula>"Moderado"</formula>
    </cfRule>
    <cfRule type="cellIs" dxfId="8012" priority="63" operator="equal">
      <formula>"Bajo"</formula>
    </cfRule>
  </conditionalFormatting>
  <conditionalFormatting sqref="AI81">
    <cfRule type="cellIs" dxfId="8011" priority="15" operator="equal">
      <formula>"Extremo"</formula>
    </cfRule>
    <cfRule type="cellIs" dxfId="8010" priority="16" operator="equal">
      <formula>"Alto"</formula>
    </cfRule>
    <cfRule type="cellIs" dxfId="8009" priority="17" operator="equal">
      <formula>"Moderado"</formula>
    </cfRule>
    <cfRule type="cellIs" dxfId="8008" priority="18" operator="equal">
      <formula>"Bajo"</formula>
    </cfRule>
  </conditionalFormatting>
  <conditionalFormatting sqref="AI88">
    <cfRule type="cellIs" dxfId="8007" priority="11" operator="equal">
      <formula>"Extremo"</formula>
    </cfRule>
    <cfRule type="cellIs" dxfId="8006" priority="12" operator="equal">
      <formula>"Alto"</formula>
    </cfRule>
    <cfRule type="cellIs" dxfId="8005" priority="13" operator="equal">
      <formula>"Moderado"</formula>
    </cfRule>
    <cfRule type="cellIs" dxfId="800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ENERO\[6. OK Control Reservas Riesgos 12 Dic.xlsx]Opciones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ENERO\[6. OK Control Reservas Riesgos 12 Dic.xlsx]Tabla Impacto'!#REF!</xm:f>
          </x14:formula1>
          <xm:sqref>M11:M94</xm:sqref>
        </x14:dataValidation>
        <x14:dataValidation type="list" allowBlank="1" showInputMessage="1" showErrorMessage="1">
          <x14:formula1>
            <xm:f>'D:\BACK UP 2026\RIESGOS DE INTEGRIDAD - 2026\MATRIZ ENVIÓ CEDE5 - ENERO\[6. OK Control Reservas Riesgos 12 Dic.xlsx]Tabla Valoración controles'!#REF!</xm:f>
          </x14:formula1>
          <xm:sqref>X11:Y94 AA11:AC94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N94"/>
  <sheetViews>
    <sheetView zoomScale="85" zoomScaleNormal="85" workbookViewId="0">
      <selection activeCell="G11" sqref="G11:G1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340"/>
      <c r="AR3" s="340"/>
      <c r="AS3" s="341"/>
    </row>
    <row r="4" spans="1:66" ht="30.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30.75" customHeight="1" thickBot="1">
      <c r="A5" s="235" t="s">
        <v>14</v>
      </c>
      <c r="B5" s="236"/>
      <c r="C5" s="236"/>
      <c r="D5" s="237"/>
      <c r="E5" s="238"/>
      <c r="F5" s="239" t="s">
        <v>145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146</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58.5" customHeight="1" thickBot="1">
      <c r="A7" s="262" t="s">
        <v>17</v>
      </c>
      <c r="B7" s="263"/>
      <c r="C7" s="263"/>
      <c r="D7" s="264"/>
      <c r="E7" s="265"/>
      <c r="F7" s="266" t="s">
        <v>147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2" t="s">
        <v>319</v>
      </c>
      <c r="N9" s="260" t="s">
        <v>612</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thickBot="1">
      <c r="A11" s="218" t="s">
        <v>52</v>
      </c>
      <c r="B11" s="220" t="s">
        <v>78</v>
      </c>
      <c r="C11" s="220" t="s">
        <v>75</v>
      </c>
      <c r="D11" s="220" t="s">
        <v>340</v>
      </c>
      <c r="E11" s="229" t="s">
        <v>323</v>
      </c>
      <c r="F11" s="229" t="s">
        <v>1695</v>
      </c>
      <c r="G11" s="229" t="s">
        <v>716</v>
      </c>
      <c r="H11" s="302" t="str">
        <f>+CONCATENATE(E11," ",F11," ",G11)</f>
        <v>Posibilidad de afectación económica por corrupción al uso indebido de la maquinaria (línea amarilla y blanca) sin autorización del Comando de Ingenieros, a causa de favorecer a terceros a cambio de beneficios propios.</v>
      </c>
      <c r="I11" s="232" t="s">
        <v>341</v>
      </c>
      <c r="J11" s="218">
        <v>680</v>
      </c>
      <c r="K11" s="309" t="str">
        <f>IF(J11&lt;=0,"",IF(J11&lt;=3,"Muy Baja",IF(J11&lt;=34,"Baja",IF(J11&lt;=600,"Media",IF(J11&lt;=6000,"Alta","Muy Alta")))))</f>
        <v>Alta</v>
      </c>
      <c r="L11" s="305">
        <f>IF(K11="","",IF(K11="Muy Baja",0.2,IF(K11="Baja",0.4,IF(K11="Media",0.6,IF(K11="Alta",0.8,IF(K11="Muy Alta",1,))))))</f>
        <v>0.8</v>
      </c>
      <c r="M11" s="304" t="s">
        <v>326</v>
      </c>
      <c r="N11" s="303" t="str">
        <f>IF(NOT(ISERROR(MATCH(M11,'[14]Tabla Impacto'!$B$222:$B$224,0))),'[14]Tabla Impacto'!$F$224,M11)</f>
        <v xml:space="preserve">     Entre 100 y 500 SMLMV </v>
      </c>
      <c r="O11" s="309" t="str">
        <f>IF(OR(N11='[14]Tabla Impacto'!$C$12,N11='[14]Tabla Impacto'!$D$12),"Leve",IF(OR(N11='[14]Tabla Impacto'!$C$13,N11='[14]Tabla Impacto'!$D$13),"Menor",IF(OR(N11='[14]Tabla Impacto'!$C$14,N11='[14]Tabla Impacto'!$D$14),"Moderado",IF(OR(N11='[14]Tabla Impacto'!$C$15,N11='[14]Tabla Impacto'!$D$15),"Mayor",IF(OR(N11='[14]Tabla Impacto'!$C$16,N11='[14]Tabla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t="s">
        <v>94</v>
      </c>
      <c r="S11" s="12" t="s">
        <v>717</v>
      </c>
      <c r="T11" s="12" t="s">
        <v>718</v>
      </c>
      <c r="U11" s="12" t="s">
        <v>719</v>
      </c>
      <c r="V11" s="35" t="str">
        <f>+CONCATENATE(S11," ",T11," ",U11)</f>
        <v>El Suboficial Equipo de Combate COING  verifica mensualmente la disponibilidad de los equipos de acuerdo con el procedimiento P-COING-209 Administración de equipo de ingenieros,  con el fin de mantener actualizada la base de datos referente al estado del equipo y evitar que se use sin aprobación del Comando de Ingenieros, en caso de que no esté el equipo disponible se responde mediante oficio la no disponibilidad del equipo, dejando como evidencia de la verificación la "solicitud y respuestas que requieran el empleo del equipo."</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0.48</v>
      </c>
      <c r="AE11" s="313" t="str">
        <f>IFERROR(LOOKUP(LOOKUP(2,1/(AD11:AD17&lt;&gt;""),AD11:AD17),'[14]Opciones Tratamiento'!$I$2:$I$6,'[14]Opciones Tratamiento'!$J$2:$J$6),"")</f>
        <v>Muy Baja</v>
      </c>
      <c r="AF11" s="41">
        <f>+AD11</f>
        <v>0.48</v>
      </c>
      <c r="AG11" s="313" t="str">
        <f>IFERROR(LOOKUP(LOOKUP(2,1/(AH11:AH17&lt;&gt;""),AH11:AH17),'[14]Opciones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3"/>
      <c r="AL11" s="13" t="s">
        <v>177</v>
      </c>
      <c r="AM11" s="15" t="s">
        <v>262</v>
      </c>
      <c r="AN11" s="15" t="s">
        <v>79</v>
      </c>
      <c r="AO11" s="218" t="s">
        <v>650</v>
      </c>
      <c r="AP11" s="344"/>
      <c r="AQ11" s="335" t="s">
        <v>263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4"/>
      <c r="N12" s="304"/>
      <c r="O12" s="310"/>
      <c r="P12" s="306"/>
      <c r="Q12" s="312"/>
      <c r="R12" s="13" t="s">
        <v>96</v>
      </c>
      <c r="S12" s="16" t="s">
        <v>264</v>
      </c>
      <c r="T12" s="16" t="s">
        <v>265</v>
      </c>
      <c r="U12" s="16" t="s">
        <v>720</v>
      </c>
      <c r="V12" s="46" t="str">
        <f t="shared" ref="V12:V17" si="0">+CONCATENATE(S12," ",T12," ",U12)</f>
        <v>El Suboficial de Equipo de los Batallones de Ingenieros valida mensualmente el cuadro de situación de equipo de acuerdo con el procedimiento P-COING-209 Administración de equipo de ingenieros,  con el fin de  verificar el estado de funcionamiento (LS: Línea de servicio - LM: Línea de mantenimiento - FS: Fuera de servicio) y mantener controlada la ubicación de los equipos de combate de Ingenieros, en caso de encontrar novedades se debe programar una visita y verificar las novedades de los equipos, dejando como evidencia de la validación el "formato FO-COING-963 Disponibilidad del equipo de combate."</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9" t="s">
        <v>55</v>
      </c>
      <c r="AB12" s="39" t="s">
        <v>56</v>
      </c>
      <c r="AC12" s="39"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0.8</v>
      </c>
      <c r="AI12" s="226"/>
      <c r="AJ12" s="228"/>
      <c r="AK12" s="4"/>
      <c r="AL12" s="14"/>
      <c r="AM12" s="45"/>
      <c r="AN12" s="45"/>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4"/>
      <c r="N13" s="304"/>
      <c r="O13" s="310"/>
      <c r="P13" s="306"/>
      <c r="Q13" s="312"/>
      <c r="R13" s="13" t="s">
        <v>98</v>
      </c>
      <c r="S13" s="12" t="s">
        <v>721</v>
      </c>
      <c r="T13" s="12" t="s">
        <v>722</v>
      </c>
      <c r="U13" s="12" t="s">
        <v>723</v>
      </c>
      <c r="V13" s="46" t="str">
        <f t="shared" si="0"/>
        <v>El oficial de Equipo COING verifica mensualmente el mantenimiento de los equipos de Ingenieros Militares de acuerdo al plan de mantenimiento mayor del equipo, con el fin de conocer el avance de los mantenimientos programados en la vigencia, en caso de encontrar alguna novedad con el avance de los mantenimientos se debe informar al Jefe del Departamento de Ingenieros Militares para tomar las medidas pertinentes, dejando como evidencia de la verificación "el informe de avance del plan de mantenimiento mayor de equipo"</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9" t="s">
        <v>55</v>
      </c>
      <c r="AB13" s="39" t="s">
        <v>56</v>
      </c>
      <c r="AC13" s="39"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0.8</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4"/>
      <c r="N14" s="304"/>
      <c r="O14" s="310"/>
      <c r="P14" s="306"/>
      <c r="Q14" s="312"/>
      <c r="R14" s="14" t="s">
        <v>99</v>
      </c>
      <c r="S14" s="45" t="s">
        <v>717</v>
      </c>
      <c r="T14" s="45" t="s">
        <v>266</v>
      </c>
      <c r="U14" s="45" t="s">
        <v>724</v>
      </c>
      <c r="V14" s="46" t="str">
        <f t="shared" si="0"/>
        <v>El Suboficial Equipo de Combate COING  verifica semestralmente el estado de los equipos de Ingenieros Militares en las unidades de acuerdo al plan de revistas realizado por el proceso, con el fin de verificar el estado y uso de los equipos, en caso de no cumplirse las visitas se reprogramaran para realizarlas en la vigencia, dejando como evidencia de la verificación el "informe de visita técnica."</v>
      </c>
      <c r="W14" s="47" t="str">
        <f t="shared" si="1"/>
        <v>Probabilidad</v>
      </c>
      <c r="X14" s="37" t="s">
        <v>73</v>
      </c>
      <c r="Y14" s="37" t="s">
        <v>54</v>
      </c>
      <c r="Z14" s="48" t="str">
        <f t="shared" ref="Z14" si="4">IF(AND(X14="Preventivo",Y14="Automático"),"50%",IF(AND(X14="Preventivo",Y14="Manual"),"40%",IF(AND(X14="Detectivo",Y14="Automático"),"40%",IF(AND(X14="Detectivo",Y14="Manual"),"30%",IF(AND(X14="Correctivo",Y14="Automático"),"35%",IF(AND(X14="Correctivo",Y14="Manual"),"25%",""))))))</f>
        <v>30%</v>
      </c>
      <c r="AA14" s="37" t="s">
        <v>55</v>
      </c>
      <c r="AB14" s="37" t="s">
        <v>56</v>
      </c>
      <c r="AC14" s="37" t="s">
        <v>57</v>
      </c>
      <c r="AD14" s="49">
        <f>IFERROR(IF(AND(W11="Probabilidad",W12="Probabilidad",W13="Probabilidad",W14="Probabilidad"),(AF13-(+AF13*Z14)),IF(W14="Probabilidad",(L11-(+L11*Z14)),IF(W14="Impacto",AF13,""))),"")</f>
        <v>0.12095999999999998</v>
      </c>
      <c r="AE14" s="224"/>
      <c r="AF14" s="50">
        <f t="shared" ref="AF14:AF21" si="5">+AD14</f>
        <v>0.12095999999999998</v>
      </c>
      <c r="AG14" s="224"/>
      <c r="AH14" s="50">
        <f>IFERROR(IF(AND(W13="Impacto",W14="Impacto"),(AH13-(+AH13*Z14)),IF(W14="Impacto",(P11-(+P11*Z14)),IF(W14="Probabilidad",AH13,""))),"")</f>
        <v>0.8</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4"/>
      <c r="N15" s="304"/>
      <c r="O15" s="310"/>
      <c r="P15" s="306"/>
      <c r="Q15" s="312"/>
      <c r="R15" s="14"/>
      <c r="S15" s="52"/>
      <c r="T15" s="52"/>
      <c r="U15" s="52"/>
      <c r="V15" s="46" t="str">
        <f t="shared" si="0"/>
        <v xml:space="preserve">  </v>
      </c>
      <c r="W15" s="47" t="str">
        <f t="shared" si="1"/>
        <v/>
      </c>
      <c r="X15" s="37"/>
      <c r="Y15" s="37"/>
      <c r="Z15" s="48" t="str">
        <f>IF(AND(X15="Preventivo",Y15="Automático"),"50%",IF(AND(X15="Preventivo",Y15="Manual"),"40%",IF(AND(X15="Detectivo",Y15="Automático"),"40%",IF(AND(X15="Detectivo",Y15="Manual"),"30%",IF(AND(X15="Correctivo",Y15="Automático"),"35%",IF(AND(X15="Correctivo",Y15="Manual"),"25%",""))))))</f>
        <v/>
      </c>
      <c r="AA15" s="37"/>
      <c r="AB15" s="37"/>
      <c r="AC15" s="37"/>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4"/>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customHeight="1" thickBot="1">
      <c r="A17" s="219"/>
      <c r="B17" s="221"/>
      <c r="C17" s="221"/>
      <c r="D17" s="221"/>
      <c r="E17" s="230"/>
      <c r="F17" s="230"/>
      <c r="G17" s="230"/>
      <c r="H17" s="231"/>
      <c r="I17" s="234"/>
      <c r="J17" s="219"/>
      <c r="K17" s="310"/>
      <c r="L17" s="306"/>
      <c r="M17" s="304"/>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c r="D18" s="220"/>
      <c r="E18" s="229"/>
      <c r="F18" s="230"/>
      <c r="G18" s="230"/>
      <c r="H18" s="231" t="str">
        <f t="shared" ref="H18" si="6">+CONCATENATE(E18," ",F18," ",G18)</f>
        <v xml:space="preserve">  </v>
      </c>
      <c r="I18" s="232"/>
      <c r="J18" s="219"/>
      <c r="K18" s="310" t="str">
        <f>IF(J18&lt;=0,"",IF(J18&lt;=3,"Muy Baja",IF(J18&lt;=34,"Baja",IF(J18&lt;=600,"Media",IF(J18&lt;=6000,"Alta","Muy Alta")))))</f>
        <v/>
      </c>
      <c r="L18" s="306" t="str">
        <f>IF(K18="","",IF(K18="Muy Baja",0.2,IF(K18="Baja",0.4,IF(K18="Media",0.6,IF(K18="Alta",0.8,IF(K18="Muy Alta",1,))))))</f>
        <v/>
      </c>
      <c r="M18" s="304"/>
      <c r="N18" s="304">
        <f>IF(NOT(ISERROR(MATCH(M18,'[14]Tabla Impacto'!$B$222:$B$224,0))),'[14]Tabla Impacto'!$F$224,M18)</f>
        <v>0</v>
      </c>
      <c r="O18" s="310" t="str">
        <f>IF(OR(N18='[14]Tabla Impacto'!$C$12,N18='[14]Tabla Impacto'!$D$12),"Leve",IF(OR(N18='[14]Tabla Impacto'!$C$13,N18='[14]Tabla Impacto'!$D$13),"Menor",IF(OR(N18='[14]Tabla Impacto'!$C$14,N18='[14]Tabla Impacto'!$D$14),"Moderado",IF(OR(N18='[14]Tabla Impacto'!$C$15,N18='[14]Tabla Impacto'!$D$15),"Mayor",IF(OR(N18='[14]Tabla Impacto'!$C$16,N18='[14]Tabla Impacto'!$D$16),"Catastrófico","")))))</f>
        <v/>
      </c>
      <c r="P18" s="306" t="str">
        <f>IF(O18="","",IF(O18="Leve",0.2,IF(O18="Menor",0.4,IF(O18="Moderado",0.6,IF(O18="Mayor",0.8,IF(O18="Catastrófico",1,))))))</f>
        <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
      </c>
      <c r="R18" s="14"/>
      <c r="S18" s="14"/>
      <c r="T18" s="12"/>
      <c r="U18" s="12"/>
      <c r="V18" s="46" t="str">
        <f>+CONCATENATE(S18," ",T18," ",U18)</f>
        <v xml:space="preserve">  </v>
      </c>
      <c r="W18" s="47" t="str">
        <f t="shared" si="1"/>
        <v/>
      </c>
      <c r="X18" s="37"/>
      <c r="Y18" s="37"/>
      <c r="Z18" s="48" t="str">
        <f>IF(AND(X18="Preventivo",Y18="Automático"),"50%",IF(AND(X18="Preventivo",Y18="Manual"),"40%",IF(AND(X18="Detectivo",Y18="Automático"),"40%",IF(AND(X18="Detectivo",Y18="Manual"),"30%",IF(AND(X18="Correctivo",Y18="Automático"),"35%",IF(AND(X18="Correctivo",Y18="Manual"),"25%",""))))))</f>
        <v/>
      </c>
      <c r="AA18" s="37"/>
      <c r="AB18" s="37"/>
      <c r="AC18" s="37"/>
      <c r="AD18" s="49" t="str">
        <f>IFERROR(IF(W18="Probabilidad",(L18-(+L18*Z18)),IF(W18="Impacto",L18,"")),"")</f>
        <v/>
      </c>
      <c r="AE18" s="224" t="str">
        <f>IFERROR(LOOKUP(LOOKUP(2,1/(AD18:AD24&lt;&gt;""),AD18:AD24),'[14]Opciones Tratamiento'!$I$2:$I$6,'[14]Opciones Tratamiento'!$J$2:$J$6),"")</f>
        <v/>
      </c>
      <c r="AF18" s="48" t="str">
        <f t="shared" si="5"/>
        <v/>
      </c>
      <c r="AG18" s="224" t="str">
        <f>IFERROR(LOOKUP(LOOKUP(2,1/(AH18:AH24&lt;&gt;""),AH18:AH24),'[14]Opciones Tratamiento'!L2:M6),"")</f>
        <v/>
      </c>
      <c r="AH18" s="50" t="str">
        <f>IFERROR(IF(W18="Impacto",(P18-(+P18*Z18)),IF(W18="Probabilidad",P18,"")),"")</f>
        <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
      </c>
      <c r="AJ18" s="228"/>
      <c r="AK18" s="4"/>
      <c r="AL18" s="14"/>
      <c r="AM18" s="12"/>
      <c r="AN18" s="12"/>
      <c r="AO18" s="219"/>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14"/>
      <c r="S19" s="12"/>
      <c r="T19" s="12"/>
      <c r="U19" s="12"/>
      <c r="V19" s="46" t="str">
        <f>+CONCATENATE(S19," ",T19," ",U19)</f>
        <v xml:space="preserve">  </v>
      </c>
      <c r="W19" s="47" t="str">
        <f t="shared" si="1"/>
        <v/>
      </c>
      <c r="X19" s="37"/>
      <c r="Y19" s="37"/>
      <c r="Z19" s="48" t="str">
        <f t="shared" ref="Z19" si="7">IF(AND(X19="Preventivo",Y19="Automático"),"50%",IF(AND(X19="Preventivo",Y19="Manual"),"40%",IF(AND(X19="Detectivo",Y19="Automático"),"40%",IF(AND(X19="Detectivo",Y19="Manual"),"30%",IF(AND(X19="Correctivo",Y19="Automático"),"35%",IF(AND(X19="Correctivo",Y19="Manual"),"25%",""))))))</f>
        <v/>
      </c>
      <c r="AA19" s="37"/>
      <c r="AB19" s="37"/>
      <c r="AC19" s="37"/>
      <c r="AD19" s="49" t="str">
        <f>IFERROR(IF(AND(W18="Probabilidad",W19="Probabilidad"),(AF18-(+AF18*Z19)),IF(W19="Probabilidad",(L18-(+L18*Z19)),IF(W19="Impacto",AF18,""))),"")</f>
        <v/>
      </c>
      <c r="AE19" s="224"/>
      <c r="AF19" s="48" t="str">
        <f t="shared" si="5"/>
        <v/>
      </c>
      <c r="AG19" s="224"/>
      <c r="AH19" s="50" t="str">
        <f>IFERROR(IF(AND(W18="Impacto",W19="Impacto"),(AH18-(+AH18*Z19)),IF(W19="Impacto",(P18-(+P18*Z19)),IF(W19="Probabilidad",AH18,""))),"")</f>
        <v/>
      </c>
      <c r="AI19" s="226"/>
      <c r="AJ19" s="228"/>
      <c r="AK19" s="4"/>
      <c r="AL19" s="14"/>
      <c r="AM19" s="45"/>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4"/>
      <c r="N20" s="304"/>
      <c r="O20" s="310"/>
      <c r="P20" s="306"/>
      <c r="Q20" s="312"/>
      <c r="R20" s="14"/>
      <c r="S20" s="14"/>
      <c r="T20" s="12"/>
      <c r="U20" s="12"/>
      <c r="V20" s="46" t="str">
        <f t="shared" ref="V20:V24" si="8">+CONCATENATE(S20," ",T20," ",U20)</f>
        <v xml:space="preserve">  </v>
      </c>
      <c r="W20" s="47" t="str">
        <f t="shared" si="1"/>
        <v/>
      </c>
      <c r="X20" s="37"/>
      <c r="Y20" s="37"/>
      <c r="Z20" s="48" t="str">
        <f>IF(AND(X20="Preventivo",Y20="Automático"),"50%",IF(AND(X20="Preventivo",Y20="Manual"),"40%",IF(AND(X20="Detectivo",Y20="Automático"),"40%",IF(AND(X20="Detectivo",Y20="Manual"),"30%",IF(AND(X20="Correctivo",Y20="Automático"),"35%",IF(AND(X20="Correctivo",Y20="Manual"),"25%",""))))))</f>
        <v/>
      </c>
      <c r="AA20" s="37"/>
      <c r="AB20" s="37"/>
      <c r="AC20" s="37"/>
      <c r="AD20" s="49" t="str">
        <f t="shared" ref="AD20:AD24" si="9">IFERROR(IF(AND(W19="Probabilidad",W20="Probabilidad"),(AF19-(+AF19*Z20)),IF(W20="Probabilidad",(L19-(+L19*Z20)),IF(W20="Impacto",AF19,""))),"")</f>
        <v/>
      </c>
      <c r="AE20" s="224"/>
      <c r="AF20" s="48" t="str">
        <f t="shared" si="5"/>
        <v/>
      </c>
      <c r="AG20" s="224"/>
      <c r="AH20" s="50" t="str">
        <f>IFERROR(IF(AND(W18="Impacto",W19="Impacto",W20="Impacto"),(AH19-(+AH19*Z20)),IF(W20="Impacto",(P18-(+P18*Z20)),IF(W20="Probabilidad",AH19,""))),"")</f>
        <v/>
      </c>
      <c r="AI20" s="226"/>
      <c r="AJ20" s="228"/>
      <c r="AK20" s="4"/>
      <c r="AL20" s="14"/>
      <c r="AM20" s="45"/>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4"/>
      <c r="N21" s="304"/>
      <c r="O21" s="310"/>
      <c r="P21" s="306"/>
      <c r="Q21" s="312"/>
      <c r="R21" s="14"/>
      <c r="S21" s="52"/>
      <c r="T21" s="52"/>
      <c r="U21" s="52"/>
      <c r="V21" s="46" t="str">
        <f t="shared" si="8"/>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9"/>
        <v/>
      </c>
      <c r="AE21" s="224"/>
      <c r="AF21" s="48" t="str">
        <f t="shared" si="5"/>
        <v/>
      </c>
      <c r="AG21" s="224"/>
      <c r="AH21" s="50" t="str">
        <f>IFERROR(IF(AND(W20="Impacto",W21="Impacto"),(AH20-(+AH20*Z21)),IF(W21="Impacto",(P18-(+P18*Z21)),IF(W21="Probabilidad",AH20,""))),"")</f>
        <v/>
      </c>
      <c r="AI21" s="226"/>
      <c r="AJ21" s="228"/>
      <c r="AK21" s="4"/>
      <c r="AL21" s="14"/>
      <c r="AM21" s="45"/>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customHeight="1">
      <c r="A22" s="219"/>
      <c r="B22" s="221"/>
      <c r="C22" s="221"/>
      <c r="D22" s="221"/>
      <c r="E22" s="230"/>
      <c r="F22" s="230"/>
      <c r="G22" s="230"/>
      <c r="H22" s="231"/>
      <c r="I22" s="233"/>
      <c r="J22" s="219"/>
      <c r="K22" s="310"/>
      <c r="L22" s="306"/>
      <c r="M22" s="304"/>
      <c r="N22" s="304"/>
      <c r="O22" s="310"/>
      <c r="P22" s="306"/>
      <c r="Q22" s="312"/>
      <c r="R22" s="14"/>
      <c r="S22" s="52"/>
      <c r="T22" s="52"/>
      <c r="U22" s="52"/>
      <c r="V22" s="46" t="str">
        <f t="shared" si="8"/>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9"/>
        <v/>
      </c>
      <c r="AE22" s="224"/>
      <c r="AF22" s="48" t="str">
        <f>+AD22</f>
        <v/>
      </c>
      <c r="AG22" s="224"/>
      <c r="AH22" s="50" t="str">
        <f>IFERROR(IF(AND(W21="Impacto",W22="Impacto"),(AH21-(+AH21*Z22)),IF(W22="Impacto",(P18-(+P18*Z22)),IF(W22="Probabilidad",AH21,""))),"")</f>
        <v/>
      </c>
      <c r="AI22" s="226"/>
      <c r="AJ22" s="228"/>
      <c r="AK22" s="4"/>
      <c r="AL22" s="14"/>
      <c r="AM22" s="45"/>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customHeight="1">
      <c r="A23" s="219"/>
      <c r="B23" s="221"/>
      <c r="C23" s="221"/>
      <c r="D23" s="221"/>
      <c r="E23" s="230"/>
      <c r="F23" s="230"/>
      <c r="G23" s="230"/>
      <c r="H23" s="231"/>
      <c r="I23" s="233"/>
      <c r="J23" s="219"/>
      <c r="K23" s="310"/>
      <c r="L23" s="306"/>
      <c r="M23" s="304"/>
      <c r="N23" s="304"/>
      <c r="O23" s="310"/>
      <c r="P23" s="306"/>
      <c r="Q23" s="312"/>
      <c r="R23" s="14"/>
      <c r="S23" s="52"/>
      <c r="T23" s="52"/>
      <c r="U23" s="52"/>
      <c r="V23" s="46" t="str">
        <f t="shared" si="8"/>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9"/>
        <v/>
      </c>
      <c r="AE23" s="224"/>
      <c r="AF23" s="48" t="str">
        <f>+AD23</f>
        <v/>
      </c>
      <c r="AG23" s="224"/>
      <c r="AH23" s="50" t="str">
        <f>IFERROR(IF(AND(W21="Impacto",W22="Impacto",W23="Impacto"),(AH22-(+AH22*Z23)),IF(W23="Impacto",(P18-(+P18*Z23)),IF(W23="Probabilidad",AH22,""))),"")</f>
        <v/>
      </c>
      <c r="AI23" s="226"/>
      <c r="AJ23" s="228"/>
      <c r="AK23" s="4"/>
      <c r="AL23" s="14"/>
      <c r="AM23" s="45"/>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customHeight="1" thickBot="1">
      <c r="A24" s="219"/>
      <c r="B24" s="221"/>
      <c r="C24" s="221"/>
      <c r="D24" s="221"/>
      <c r="E24" s="230"/>
      <c r="F24" s="230"/>
      <c r="G24" s="230"/>
      <c r="H24" s="231"/>
      <c r="I24" s="234"/>
      <c r="J24" s="219"/>
      <c r="K24" s="310"/>
      <c r="L24" s="306"/>
      <c r="M24" s="304"/>
      <c r="N24" s="304"/>
      <c r="O24" s="310"/>
      <c r="P24" s="306"/>
      <c r="Q24" s="312"/>
      <c r="R24" s="14"/>
      <c r="S24" s="52"/>
      <c r="T24" s="52"/>
      <c r="U24" s="52"/>
      <c r="V24" s="46" t="str">
        <f t="shared" si="8"/>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9"/>
        <v/>
      </c>
      <c r="AE24" s="224"/>
      <c r="AF24" s="48" t="str">
        <f>+AD24</f>
        <v/>
      </c>
      <c r="AG24" s="224"/>
      <c r="AH24" s="50" t="str">
        <f>IFERROR(IF(AND(W21="Impacto",W22="Impacto",W23="Impacto",W24="Impacto"),(AH23-(+AH23*Z24)),IF(W24="Impacto",(P18-(+P18*Z24)),IF(W24="Probabilidad",AH23,""))),"")</f>
        <v/>
      </c>
      <c r="AI24" s="226"/>
      <c r="AJ24" s="228"/>
      <c r="AK24" s="4"/>
      <c r="AL24" s="14"/>
      <c r="AM24" s="45"/>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c r="D25" s="220"/>
      <c r="E25" s="229"/>
      <c r="F25" s="230"/>
      <c r="G25" s="230"/>
      <c r="H25" s="231" t="str">
        <f t="shared" ref="H25" si="11">+CONCATENATE(E25," ",F25," ",G25)</f>
        <v xml:space="preserve">  </v>
      </c>
      <c r="I25" s="232"/>
      <c r="J25" s="219"/>
      <c r="K25" s="310" t="str">
        <f>IF(J25&lt;=0,"",IF(J25&lt;=3,"Muy Baja",IF(J25&lt;=34,"Baja",IF(J25&lt;=600,"Media",IF(J25&lt;=6000,"Alta","Muy Alta")))))</f>
        <v/>
      </c>
      <c r="L25" s="306" t="str">
        <f>IF(K25="","",IF(K25="Muy Baja",0.2,IF(K25="Baja",0.4,IF(K25="Media",0.6,IF(K25="Alta",0.8,IF(K25="Muy Alta",1,))))))</f>
        <v/>
      </c>
      <c r="M25" s="304"/>
      <c r="N25" s="304">
        <f>IF(NOT(ISERROR(MATCH(M25,'[14]Tabla Impacto'!$B$222:$B$224,0))),'[14]Tabla Impacto'!$F$224,M25)</f>
        <v>0</v>
      </c>
      <c r="O25" s="310" t="str">
        <f>IF(OR(N25='[14]Tabla Impacto'!$C$12,N25='[14]Tabla Impacto'!$D$12),"Leve",IF(OR(N25='[14]Tabla Impacto'!$C$13,N25='[14]Tabla Impacto'!$D$13),"Menor",IF(OR(N25='[14]Tabla Impacto'!$C$14,N25='[14]Tabla Impacto'!$D$14),"Moderado",IF(OR(N25='[14]Tabla Impacto'!$C$15,N25='[14]Tabla Impacto'!$D$15),"Mayor",IF(OR(N25='[14]Tabla Impacto'!$C$16,N25='[14]Tabla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13"/>
      <c r="S25" s="15"/>
      <c r="T25" s="15"/>
      <c r="U25" s="15"/>
      <c r="V25" s="46" t="str">
        <f>+CONCATENATE(S25," ",T25," ",U25)</f>
        <v xml:space="preserve">  </v>
      </c>
      <c r="W25" s="47" t="str">
        <f t="shared" si="1"/>
        <v/>
      </c>
      <c r="X25" s="37"/>
      <c r="Y25" s="37"/>
      <c r="Z25" s="48" t="str">
        <f>IF(AND(X25="Preventivo",Y25="Automático"),"50%",IF(AND(X25="Preventivo",Y25="Manual"),"40%",IF(AND(X25="Detectivo",Y25="Automático"),"40%",IF(AND(X25="Detectivo",Y25="Manual"),"30%",IF(AND(X25="Correctivo",Y25="Automático"),"35%",IF(AND(X25="Correctivo",Y25="Manual"),"25%",""))))))</f>
        <v/>
      </c>
      <c r="AA25" s="37"/>
      <c r="AB25" s="37"/>
      <c r="AC25" s="37"/>
      <c r="AD25" s="49" t="str">
        <f>IFERROR(IF(W25="Probabilidad",(L25-(+L25*Z25)),IF(W25="Impacto",L25,"")),"")</f>
        <v/>
      </c>
      <c r="AE25" s="224" t="str">
        <f>IFERROR(LOOKUP(LOOKUP(2,1/(AD25:AD31&lt;&gt;""),AD25:AD31),'[14]Opciones Tratamiento'!$I$2:$I$6,'[14]Opciones Tratamiento'!$J$2:$J$6),"")</f>
        <v/>
      </c>
      <c r="AF25" s="48" t="str">
        <f>+AD25</f>
        <v/>
      </c>
      <c r="AG25" s="224" t="str">
        <f>IFERROR(LOOKUP(LOOKUP(2,1/(AH25:AH31&lt;&gt;""),AH25:AH31),'[14]Opciones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4"/>
      <c r="AL25" s="14"/>
      <c r="AM25" s="15"/>
      <c r="AN25" s="15"/>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4"/>
      <c r="N26" s="304"/>
      <c r="O26" s="310"/>
      <c r="P26" s="306"/>
      <c r="Q26" s="312"/>
      <c r="R26" s="14"/>
      <c r="S26" s="12"/>
      <c r="T26" s="12"/>
      <c r="U26" s="12"/>
      <c r="V26" s="46" t="str">
        <f>+CONCATENATE(S26," ",T26," ",U26)</f>
        <v xml:space="preserve">  </v>
      </c>
      <c r="W26" s="47" t="str">
        <f t="shared" si="1"/>
        <v/>
      </c>
      <c r="X26" s="37"/>
      <c r="Y26" s="37"/>
      <c r="Z26" s="48" t="str">
        <f t="shared" ref="Z26" si="12">IF(AND(X26="Preventivo",Y26="Automático"),"50%",IF(AND(X26="Preventivo",Y26="Manual"),"40%",IF(AND(X26="Detectivo",Y26="Automático"),"40%",IF(AND(X26="Detectivo",Y26="Manual"),"30%",IF(AND(X26="Correctivo",Y26="Automático"),"35%",IF(AND(X26="Correctivo",Y26="Manual"),"25%",""))))))</f>
        <v/>
      </c>
      <c r="AA26" s="37"/>
      <c r="AB26" s="37"/>
      <c r="AC26" s="37"/>
      <c r="AD26" s="49" t="str">
        <f>IFERROR(IF(AND(W25="Probabilidad",W26="Probabilidad"),(AF25-(+AF25*Z26)),IF(W26="Probabilidad",(L25-(+L25*Z26)),IF(W26="Impacto",AF25,""))),"")</f>
        <v/>
      </c>
      <c r="AE26" s="224"/>
      <c r="AF26" s="48" t="str">
        <f t="shared" ref="AF26" si="13">+AD26</f>
        <v/>
      </c>
      <c r="AG26" s="224"/>
      <c r="AH26" s="50" t="str">
        <f>IFERROR(IF(AND(W25="Impacto",W26="Impacto"),(AH25-(+AH25*Z26)),IF(W26="Impacto",(P25-(+P25*Z26)),IF(W26="Probabilidad",AH25,""))),"")</f>
        <v/>
      </c>
      <c r="AI26" s="226"/>
      <c r="AJ26" s="228"/>
      <c r="AK26" s="4"/>
      <c r="AL26" s="14"/>
      <c r="AM26" s="45"/>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4"/>
      <c r="N27" s="304"/>
      <c r="O27" s="310"/>
      <c r="P27" s="306"/>
      <c r="Q27" s="312"/>
      <c r="R27" s="14"/>
      <c r="S27" s="12"/>
      <c r="T27" s="12"/>
      <c r="U27" s="12"/>
      <c r="V27" s="46" t="str">
        <f t="shared" ref="V27:V31" si="14">+CONCATENATE(S27," ",T27," ",U27)</f>
        <v xml:space="preserve">  </v>
      </c>
      <c r="W27" s="47" t="str">
        <f t="shared" si="1"/>
        <v/>
      </c>
      <c r="X27" s="37"/>
      <c r="Y27" s="37"/>
      <c r="Z27" s="48" t="str">
        <f>IF(AND(X27="Preventivo",Y27="Automático"),"50%",IF(AND(X27="Preventivo",Y27="Manual"),"40%",IF(AND(X27="Detectivo",Y27="Automático"),"40%",IF(AND(X27="Detectivo",Y27="Manual"),"30%",IF(AND(X27="Correctivo",Y27="Automático"),"35%",IF(AND(X27="Correctivo",Y27="Manual"),"25%",""))))))</f>
        <v/>
      </c>
      <c r="AA27" s="37"/>
      <c r="AB27" s="37"/>
      <c r="AC27" s="37"/>
      <c r="AD27" s="49" t="str">
        <f t="shared" ref="AD27:AD31" si="15">IFERROR(IF(AND(W26="Probabilidad",W27="Probabilidad"),(AF26-(+AF26*Z27)),IF(W27="Probabilidad",(L26-(+L26*Z27)),IF(W27="Impacto",AF26,""))),"")</f>
        <v/>
      </c>
      <c r="AE27" s="224"/>
      <c r="AF27" s="48" t="str">
        <f>+AD27</f>
        <v/>
      </c>
      <c r="AG27" s="224"/>
      <c r="AH27" s="50" t="str">
        <f>IFERROR(IF(AND(W25="Impacto",W26="Impacto",W27="Impacto"),(AH26-(+AH26*Z27)),IF(W27="Impacto",(P25-(+P25*Z27)),IF(W27="Probabilidad",AH26,""))),"")</f>
        <v/>
      </c>
      <c r="AI27" s="226"/>
      <c r="AJ27" s="228"/>
      <c r="AK27" s="4"/>
      <c r="AL27" s="14"/>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4"/>
      <c r="N28" s="304"/>
      <c r="O28" s="310"/>
      <c r="P28" s="306"/>
      <c r="Q28" s="312"/>
      <c r="R28" s="14"/>
      <c r="S28" s="52"/>
      <c r="T28" s="52"/>
      <c r="U28" s="52"/>
      <c r="V28" s="46" t="str">
        <f t="shared" si="14"/>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5"/>
        <v/>
      </c>
      <c r="AE28" s="224"/>
      <c r="AF28" s="48" t="str">
        <f t="shared" ref="AF28" si="17">+AD28</f>
        <v/>
      </c>
      <c r="AG28" s="224"/>
      <c r="AH28" s="50" t="str">
        <f>IFERROR(IF(AND(W27="Impacto",W28="Impacto"),(AH27-(+AH27*Z28)),IF(W28="Impacto",(P25-(+P25*Z28)),IF(W28="Probabilidad",AH27,""))),"")</f>
        <v/>
      </c>
      <c r="AI28" s="226"/>
      <c r="AJ28" s="228"/>
      <c r="AK28" s="4"/>
      <c r="AL28" s="14"/>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customHeight="1">
      <c r="A29" s="219"/>
      <c r="B29" s="221"/>
      <c r="C29" s="221"/>
      <c r="D29" s="221"/>
      <c r="E29" s="230"/>
      <c r="F29" s="230"/>
      <c r="G29" s="230"/>
      <c r="H29" s="231"/>
      <c r="I29" s="233"/>
      <c r="J29" s="219"/>
      <c r="K29" s="310"/>
      <c r="L29" s="306"/>
      <c r="M29" s="304"/>
      <c r="N29" s="304"/>
      <c r="O29" s="310"/>
      <c r="P29" s="306"/>
      <c r="Q29" s="312"/>
      <c r="R29" s="14"/>
      <c r="S29" s="52"/>
      <c r="T29" s="52"/>
      <c r="U29" s="52"/>
      <c r="V29" s="46" t="str">
        <f t="shared" si="14"/>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5"/>
        <v/>
      </c>
      <c r="AE29" s="224"/>
      <c r="AF29" s="48" t="str">
        <f>+AD29</f>
        <v/>
      </c>
      <c r="AG29" s="224"/>
      <c r="AH29" s="50" t="str">
        <f>IFERROR(IF(AND(W28="Impacto",W29="Impacto"),(AH28-(+AH28*Z29)),IF(W29="Impacto",(P25-(+P25*Z29)),IF(W29="Probabilidad",AH28,""))),"")</f>
        <v/>
      </c>
      <c r="AI29" s="226"/>
      <c r="AJ29" s="228"/>
      <c r="AK29" s="4"/>
      <c r="AL29" s="14"/>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customHeight="1">
      <c r="A30" s="219"/>
      <c r="B30" s="221"/>
      <c r="C30" s="221"/>
      <c r="D30" s="221"/>
      <c r="E30" s="230"/>
      <c r="F30" s="230"/>
      <c r="G30" s="230"/>
      <c r="H30" s="231"/>
      <c r="I30" s="233"/>
      <c r="J30" s="219"/>
      <c r="K30" s="310"/>
      <c r="L30" s="306"/>
      <c r="M30" s="304"/>
      <c r="N30" s="304"/>
      <c r="O30" s="310"/>
      <c r="P30" s="306"/>
      <c r="Q30" s="312"/>
      <c r="R30" s="14"/>
      <c r="S30" s="52"/>
      <c r="T30" s="52"/>
      <c r="U30" s="52"/>
      <c r="V30" s="46" t="str">
        <f t="shared" si="14"/>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5"/>
        <v/>
      </c>
      <c r="AE30" s="224"/>
      <c r="AF30" s="48" t="str">
        <f>+AD30</f>
        <v/>
      </c>
      <c r="AG30" s="224"/>
      <c r="AH30" s="50" t="str">
        <f>IFERROR(IF(AND(W28="Impacto",W29="Impacto",W30="Impacto"),(AH29-(+AH29*Z30)),IF(W30="Impacto",(P25-(+P25*Z30)),IF(W30="Probabilidad",AH29,""))),"")</f>
        <v/>
      </c>
      <c r="AI30" s="226"/>
      <c r="AJ30" s="228"/>
      <c r="AK30" s="4"/>
      <c r="AL30" s="14"/>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customHeight="1" thickBot="1">
      <c r="A31" s="219"/>
      <c r="B31" s="221"/>
      <c r="C31" s="221"/>
      <c r="D31" s="221"/>
      <c r="E31" s="230"/>
      <c r="F31" s="230"/>
      <c r="G31" s="230"/>
      <c r="H31" s="231"/>
      <c r="I31" s="234"/>
      <c r="J31" s="219"/>
      <c r="K31" s="310"/>
      <c r="L31" s="306"/>
      <c r="M31" s="304"/>
      <c r="N31" s="304"/>
      <c r="O31" s="310"/>
      <c r="P31" s="306"/>
      <c r="Q31" s="312"/>
      <c r="R31" s="14"/>
      <c r="S31" s="52"/>
      <c r="T31" s="52"/>
      <c r="U31" s="52"/>
      <c r="V31" s="46" t="str">
        <f t="shared" si="14"/>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5"/>
        <v/>
      </c>
      <c r="AE31" s="224"/>
      <c r="AF31" s="48" t="str">
        <f>+AD31</f>
        <v/>
      </c>
      <c r="AG31" s="224"/>
      <c r="AH31" s="50" t="str">
        <f>IFERROR(IF(AND(W28="Impacto",W29="Impacto",W30="Impacto",W31="Impacto"),(AH30-(+AH30*Z31)),IF(W31="Impacto",(P25-(+P25*Z31)),IF(W31="Probabilidad",AH30,""))),"")</f>
        <v/>
      </c>
      <c r="AI31" s="226"/>
      <c r="AJ31" s="228"/>
      <c r="AK31" s="4"/>
      <c r="AL31" s="14"/>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c r="D32" s="220"/>
      <c r="E32" s="229"/>
      <c r="F32" s="230"/>
      <c r="G32" s="230"/>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IF(NOT(ISERROR(MATCH(M32,'[14]Tabla Impacto'!$B$222:$B$224,0))),'[14]Tabla Impacto'!$F$224,M32)</f>
        <v>0</v>
      </c>
      <c r="O32" s="310" t="str">
        <f>IF(OR(N32='[14]Tabla Impacto'!$C$12,N32='[14]Tabla Impacto'!$D$12),"Leve",IF(OR(N32='[14]Tabla Impacto'!$C$13,N32='[14]Tabla Impacto'!$D$13),"Menor",IF(OR(N32='[14]Tabla Impacto'!$C$14,N32='[14]Tabla Impacto'!$D$14),"Moderado",IF(OR(N32='[14]Tabla Impacto'!$C$15,N32='[14]Tabla Impacto'!$D$15),"Mayor",IF(OR(N32='[14]Tabla Impacto'!$C$16,N32='[14]Tabla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4"/>
      <c r="S32" s="45"/>
      <c r="T32" s="52"/>
      <c r="U32" s="45"/>
      <c r="V32" s="46" t="str">
        <f>+CONCATENATE(S32," ",T32," ",U32)</f>
        <v xml:space="preserve">  </v>
      </c>
      <c r="W32" s="47" t="str">
        <f t="shared" si="1"/>
        <v/>
      </c>
      <c r="X32" s="37"/>
      <c r="Y32" s="37"/>
      <c r="Z32" s="48" t="str">
        <f>IF(AND(X32="Preventivo",Y32="Automático"),"50%",IF(AND(X32="Preventivo",Y32="Manual"),"40%",IF(AND(X32="Detectivo",Y32="Automático"),"40%",IF(AND(X32="Detectivo",Y32="Manual"),"30%",IF(AND(X32="Correctivo",Y32="Automático"),"35%",IF(AND(X32="Correctivo",Y32="Manual"),"25%",""))))))</f>
        <v/>
      </c>
      <c r="AA32" s="37"/>
      <c r="AB32" s="37"/>
      <c r="AC32" s="37"/>
      <c r="AD32" s="49" t="str">
        <f>IFERROR(IF(W32="Probabilidad",(L32-(+L32*Z32)),IF(W32="Impacto",L32,"")),"")</f>
        <v/>
      </c>
      <c r="AE32" s="224" t="str">
        <f>IFERROR(LOOKUP(LOOKUP(2,1/(AD32:AD38&lt;&gt;""),AD32:AD38),'[14]Opciones Tratamiento'!$I$2:$I$6,'[14]Opciones Tratamiento'!$J$2:$J$6),"")</f>
        <v/>
      </c>
      <c r="AF32" s="48" t="str">
        <f>+AD32</f>
        <v/>
      </c>
      <c r="AG32" s="224" t="str">
        <f>IFERROR(LOOKUP(LOOKUP(2,1/(AH32:AH38&lt;&gt;""),AH32:AH38),'[14]Opciones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4"/>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4"/>
      <c r="N33" s="304"/>
      <c r="O33" s="310"/>
      <c r="P33" s="306"/>
      <c r="Q33" s="312"/>
      <c r="R33" s="14"/>
      <c r="S33" s="52"/>
      <c r="T33" s="52"/>
      <c r="U33" s="52"/>
      <c r="V33" s="46" t="str">
        <f>+CONCATENATE(S33," ",T33," ",U33)</f>
        <v xml:space="preserve">  </v>
      </c>
      <c r="W33" s="47" t="str">
        <f t="shared" si="1"/>
        <v/>
      </c>
      <c r="X33" s="37"/>
      <c r="Y33" s="37"/>
      <c r="Z33" s="48" t="str">
        <f t="shared" ref="Z33" si="19">IF(AND(X33="Preventivo",Y33="Automático"),"50%",IF(AND(X33="Preventivo",Y33="Manual"),"40%",IF(AND(X33="Detectivo",Y33="Automático"),"40%",IF(AND(X33="Detectivo",Y33="Manual"),"30%",IF(AND(X33="Correctivo",Y33="Automático"),"35%",IF(AND(X33="Correctivo",Y33="Manual"),"25%",""))))))</f>
        <v/>
      </c>
      <c r="AA33" s="37"/>
      <c r="AB33" s="37"/>
      <c r="AC33" s="37"/>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14"/>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4"/>
      <c r="N34" s="304"/>
      <c r="O34" s="310"/>
      <c r="P34" s="306"/>
      <c r="Q34" s="312"/>
      <c r="R34" s="14"/>
      <c r="S34" s="52"/>
      <c r="T34" s="52"/>
      <c r="U34" s="52"/>
      <c r="V34" s="46" t="str">
        <f t="shared" ref="V34:V38" si="21">+CONCATENATE(S34," ",T34," ",U34)</f>
        <v xml:space="preserve">  </v>
      </c>
      <c r="W34" s="47" t="str">
        <f t="shared" si="1"/>
        <v/>
      </c>
      <c r="X34" s="37"/>
      <c r="Y34" s="37"/>
      <c r="Z34" s="48" t="str">
        <f>IF(AND(X34="Preventivo",Y34="Automático"),"50%",IF(AND(X34="Preventivo",Y34="Manual"),"40%",IF(AND(X34="Detectivo",Y34="Automático"),"40%",IF(AND(X34="Detectivo",Y34="Manual"),"30%",IF(AND(X34="Correctivo",Y34="Automático"),"35%",IF(AND(X34="Correctivo",Y34="Manual"),"25%",""))))))</f>
        <v/>
      </c>
      <c r="AA34" s="37"/>
      <c r="AB34" s="37"/>
      <c r="AC34" s="37"/>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14"/>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customHeight="1">
      <c r="A35" s="219"/>
      <c r="B35" s="221"/>
      <c r="C35" s="221"/>
      <c r="D35" s="221"/>
      <c r="E35" s="230"/>
      <c r="F35" s="230"/>
      <c r="G35" s="230"/>
      <c r="H35" s="231"/>
      <c r="I35" s="233"/>
      <c r="J35" s="219"/>
      <c r="K35" s="310"/>
      <c r="L35" s="306"/>
      <c r="M35" s="304"/>
      <c r="N35" s="304"/>
      <c r="O35" s="310"/>
      <c r="P35" s="306"/>
      <c r="Q35" s="312"/>
      <c r="R35" s="14"/>
      <c r="S35" s="52"/>
      <c r="T35" s="52"/>
      <c r="U35" s="52"/>
      <c r="V35" s="46" t="str">
        <f t="shared" si="21"/>
        <v xml:space="preserve">  </v>
      </c>
      <c r="W35" s="47" t="str">
        <f t="shared" si="1"/>
        <v/>
      </c>
      <c r="X35" s="37"/>
      <c r="Y35" s="37"/>
      <c r="Z35" s="48" t="str">
        <f t="shared" ref="Z35" si="23">IF(AND(X35="Preventivo",Y35="Automático"),"50%",IF(AND(X35="Preventivo",Y35="Manual"),"40%",IF(AND(X35="Detectivo",Y35="Automático"),"40%",IF(AND(X35="Detectivo",Y35="Manual"),"30%",IF(AND(X35="Correctivo",Y35="Automático"),"35%",IF(AND(X35="Correctivo",Y35="Manual"),"25%",""))))))</f>
        <v/>
      </c>
      <c r="AA35" s="37"/>
      <c r="AB35" s="37"/>
      <c r="AC35" s="37"/>
      <c r="AD35" s="49" t="str">
        <f t="shared" si="22"/>
        <v/>
      </c>
      <c r="AE35" s="224"/>
      <c r="AF35" s="48" t="str">
        <f t="shared" ref="AF35" si="24">+AD35</f>
        <v/>
      </c>
      <c r="AG35" s="224"/>
      <c r="AH35" s="50" t="str">
        <f>IFERROR(IF(AND(W34="Impacto",W35="Impacto"),(AH34-(+AH34*Z35)),IF(W35="Impacto",(P32-(+P32*Z35)),IF(W35="Probabilidad",AH34,""))),"")</f>
        <v/>
      </c>
      <c r="AI35" s="226"/>
      <c r="AJ35" s="228"/>
      <c r="AK35" s="4"/>
      <c r="AL35" s="14"/>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customHeight="1">
      <c r="A36" s="219"/>
      <c r="B36" s="221"/>
      <c r="C36" s="221"/>
      <c r="D36" s="221"/>
      <c r="E36" s="230"/>
      <c r="F36" s="230"/>
      <c r="G36" s="230"/>
      <c r="H36" s="231"/>
      <c r="I36" s="233"/>
      <c r="J36" s="219"/>
      <c r="K36" s="310"/>
      <c r="L36" s="306"/>
      <c r="M36" s="304"/>
      <c r="N36" s="304"/>
      <c r="O36" s="310"/>
      <c r="P36" s="306"/>
      <c r="Q36" s="312"/>
      <c r="R36" s="14"/>
      <c r="S36" s="52"/>
      <c r="T36" s="52"/>
      <c r="U36" s="52"/>
      <c r="V36" s="46" t="str">
        <f t="shared" si="21"/>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2"/>
        <v/>
      </c>
      <c r="AE36" s="224"/>
      <c r="AF36" s="48" t="str">
        <f>+AD36</f>
        <v/>
      </c>
      <c r="AG36" s="224"/>
      <c r="AH36" s="50" t="str">
        <f>IFERROR(IF(AND(W35="Impacto",W36="Impacto"),(AH35-(+AH35*Z36)),IF(W36="Impacto",(P32-(+P32*Z36)),IF(W36="Probabilidad",AH35,""))),"")</f>
        <v/>
      </c>
      <c r="AI36" s="226"/>
      <c r="AJ36" s="228"/>
      <c r="AK36" s="4"/>
      <c r="AL36" s="14"/>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customHeight="1">
      <c r="A37" s="219"/>
      <c r="B37" s="221"/>
      <c r="C37" s="221"/>
      <c r="D37" s="221"/>
      <c r="E37" s="230"/>
      <c r="F37" s="230"/>
      <c r="G37" s="230"/>
      <c r="H37" s="231"/>
      <c r="I37" s="233"/>
      <c r="J37" s="219"/>
      <c r="K37" s="310"/>
      <c r="L37" s="306"/>
      <c r="M37" s="304"/>
      <c r="N37" s="304"/>
      <c r="O37" s="310"/>
      <c r="P37" s="306"/>
      <c r="Q37" s="312"/>
      <c r="R37" s="14"/>
      <c r="S37" s="52"/>
      <c r="T37" s="52"/>
      <c r="U37" s="52"/>
      <c r="V37" s="46" t="str">
        <f t="shared" si="21"/>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2"/>
        <v/>
      </c>
      <c r="AE37" s="224"/>
      <c r="AF37" s="48" t="str">
        <f>+AD37</f>
        <v/>
      </c>
      <c r="AG37" s="224"/>
      <c r="AH37" s="50" t="str">
        <f>IFERROR(IF(AND(W35="Impacto",W36="Impacto",W37="Impacto"),(AH36-(+AH36*Z37)),IF(W37="Impacto",(P32-(+P32*Z37)),IF(W37="Probabilidad",AH36,""))),"")</f>
        <v/>
      </c>
      <c r="AI37" s="226"/>
      <c r="AJ37" s="228"/>
      <c r="AK37" s="4"/>
      <c r="AL37" s="14"/>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customHeight="1" thickBot="1">
      <c r="A38" s="219"/>
      <c r="B38" s="221"/>
      <c r="C38" s="221"/>
      <c r="D38" s="221"/>
      <c r="E38" s="230"/>
      <c r="F38" s="230"/>
      <c r="G38" s="230"/>
      <c r="H38" s="231"/>
      <c r="I38" s="234"/>
      <c r="J38" s="219"/>
      <c r="K38" s="310"/>
      <c r="L38" s="306"/>
      <c r="M38" s="304"/>
      <c r="N38" s="304"/>
      <c r="O38" s="310"/>
      <c r="P38" s="306"/>
      <c r="Q38" s="312"/>
      <c r="R38" s="14"/>
      <c r="S38" s="52"/>
      <c r="T38" s="52"/>
      <c r="U38" s="52"/>
      <c r="V38" s="46" t="str">
        <f t="shared" si="21"/>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2"/>
        <v/>
      </c>
      <c r="AE38" s="224"/>
      <c r="AF38" s="48" t="str">
        <f>+AD38</f>
        <v/>
      </c>
      <c r="AG38" s="224"/>
      <c r="AH38" s="50" t="str">
        <f>IFERROR(IF(AND(W35="Impacto",W36="Impacto",W37="Impacto",W38="Impacto"),(AH37-(+AH37*Z38)),IF(W38="Impacto",(P32-(+P32*Z38)),IF(W38="Probabilidad",AH37,""))),"")</f>
        <v/>
      </c>
      <c r="AI38" s="226"/>
      <c r="AJ38" s="228"/>
      <c r="AK38" s="4"/>
      <c r="AL38" s="14"/>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IF(NOT(ISERROR(MATCH(M39,'[14]Tabla Impacto'!$B$222:$B$224,0))),'[14]Tabla Impacto'!$F$224,M39)</f>
        <v>0</v>
      </c>
      <c r="O39" s="310" t="str">
        <f>IF(OR(N39='[14]Tabla Impacto'!$C$12,N39='[14]Tabla Impacto'!$D$12),"Leve",IF(OR(N39='[14]Tabla Impacto'!$C$13,N39='[14]Tabla Impacto'!$D$13),"Menor",IF(OR(N39='[14]Tabla Impacto'!$C$14,N39='[14]Tabla Impacto'!$D$14),"Moderado",IF(OR(N39='[14]Tabla Impacto'!$C$15,N39='[14]Tabla Impacto'!$D$15),"Mayor",IF(OR(N39='[14]Tabla Impacto'!$C$16,N39='[14]Tabla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IFERROR(LOOKUP(LOOKUP(2,1/(AD39:AD45&lt;&gt;""),AD39:AD45),'[14]Opciones Tratamiento'!$I$2:$I$6,'[14]Opciones Tratamiento'!$J$2:$J$6),"")</f>
        <v/>
      </c>
      <c r="AF39" s="48" t="str">
        <f>+AD39</f>
        <v/>
      </c>
      <c r="AG39" s="224" t="str">
        <f>IFERROR(LOOKUP(LOOKUP(2,1/(AH39:AH45&lt;&gt;""),AH39:AH45),'[14]Opciones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4"/>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4"/>
      <c r="N40" s="304"/>
      <c r="O40" s="310"/>
      <c r="P40" s="306"/>
      <c r="Q40" s="312"/>
      <c r="R40" s="14"/>
      <c r="S40" s="52"/>
      <c r="T40" s="52"/>
      <c r="U40" s="52"/>
      <c r="V40" s="46" t="str">
        <f>+CONCATENATE(S40," ",T40," ",U40)</f>
        <v xml:space="preserve">  </v>
      </c>
      <c r="W40" s="47" t="str">
        <f t="shared" si="1"/>
        <v/>
      </c>
      <c r="X40" s="37"/>
      <c r="Y40" s="37"/>
      <c r="Z40" s="48" t="str">
        <f t="shared" ref="Z40" si="26">IF(AND(X40="Preventivo",Y40="Automático"),"50%",IF(AND(X40="Preventivo",Y40="Manual"),"40%",IF(AND(X40="Detectivo",Y40="Automático"),"40%",IF(AND(X40="Detectivo",Y40="Manual"),"30%",IF(AND(X40="Correctivo",Y40="Automático"),"35%",IF(AND(X40="Correctivo",Y40="Manual"),"25%",""))))))</f>
        <v/>
      </c>
      <c r="AA40" s="37"/>
      <c r="AB40" s="37"/>
      <c r="AC40" s="37"/>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14"/>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4"/>
      <c r="N41" s="304"/>
      <c r="O41" s="310"/>
      <c r="P41" s="306"/>
      <c r="Q41" s="312"/>
      <c r="R41" s="14"/>
      <c r="S41" s="52"/>
      <c r="T41" s="52"/>
      <c r="U41" s="52"/>
      <c r="V41" s="46" t="str">
        <f t="shared" ref="V41:V45" si="28">+CONCATENATE(S41,"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customHeight="1">
      <c r="A42" s="219"/>
      <c r="B42" s="221"/>
      <c r="C42" s="221"/>
      <c r="D42" s="221"/>
      <c r="E42" s="230"/>
      <c r="F42" s="230"/>
      <c r="G42" s="230"/>
      <c r="H42" s="231"/>
      <c r="I42" s="233"/>
      <c r="J42" s="219"/>
      <c r="K42" s="310"/>
      <c r="L42" s="306"/>
      <c r="M42" s="304"/>
      <c r="N42" s="304"/>
      <c r="O42" s="310"/>
      <c r="P42" s="306"/>
      <c r="Q42" s="312"/>
      <c r="R42" s="14"/>
      <c r="S42" s="52"/>
      <c r="T42" s="52"/>
      <c r="U42" s="52"/>
      <c r="V42" s="46" t="str">
        <f t="shared" si="28"/>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9"/>
        <v/>
      </c>
      <c r="AE42" s="224"/>
      <c r="AF42" s="48" t="str">
        <f t="shared" ref="AF42" si="31">+AD42</f>
        <v/>
      </c>
      <c r="AG42" s="224"/>
      <c r="AH42" s="50" t="str">
        <f>IFERROR(IF(AND(W41="Impacto",W42="Impacto"),(AH41-(+AH41*Z42)),IF(W42="Impacto",(P39-(+P39*Z42)),IF(W42="Probabilidad",AH41,""))),"")</f>
        <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customHeight="1">
      <c r="A43" s="219"/>
      <c r="B43" s="221"/>
      <c r="C43" s="221"/>
      <c r="D43" s="221"/>
      <c r="E43" s="230"/>
      <c r="F43" s="230"/>
      <c r="G43" s="230"/>
      <c r="H43" s="231"/>
      <c r="I43" s="233"/>
      <c r="J43" s="219"/>
      <c r="K43" s="310"/>
      <c r="L43" s="306"/>
      <c r="M43" s="304"/>
      <c r="N43" s="304"/>
      <c r="O43" s="310"/>
      <c r="P43" s="306"/>
      <c r="Q43" s="312"/>
      <c r="R43" s="14"/>
      <c r="S43" s="52"/>
      <c r="T43" s="52"/>
      <c r="U43" s="52"/>
      <c r="V43" s="46" t="str">
        <f t="shared" si="28"/>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9"/>
        <v/>
      </c>
      <c r="AE43" s="224"/>
      <c r="AF43" s="48" t="str">
        <f>+AD43</f>
        <v/>
      </c>
      <c r="AG43" s="224"/>
      <c r="AH43" s="50" t="str">
        <f>IFERROR(IF(AND(W42="Impacto",W43="Impacto"),(AH42-(+AH42*Z43)),IF(W43="Impacto",(P39-(+P39*Z43)),IF(W43="Probabilidad",AH42,""))),"")</f>
        <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customHeight="1">
      <c r="A44" s="219"/>
      <c r="B44" s="221"/>
      <c r="C44" s="221"/>
      <c r="D44" s="221"/>
      <c r="E44" s="230"/>
      <c r="F44" s="230"/>
      <c r="G44" s="230"/>
      <c r="H44" s="231"/>
      <c r="I44" s="233"/>
      <c r="J44" s="219"/>
      <c r="K44" s="310"/>
      <c r="L44" s="306"/>
      <c r="M44" s="304"/>
      <c r="N44" s="304"/>
      <c r="O44" s="310"/>
      <c r="P44" s="306"/>
      <c r="Q44" s="312"/>
      <c r="R44" s="14"/>
      <c r="S44" s="52"/>
      <c r="T44" s="52"/>
      <c r="U44" s="52"/>
      <c r="V44" s="46" t="str">
        <f t="shared" si="28"/>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9"/>
        <v/>
      </c>
      <c r="AE44" s="224"/>
      <c r="AF44" s="48" t="str">
        <f>+AD44</f>
        <v/>
      </c>
      <c r="AG44" s="224"/>
      <c r="AH44" s="50" t="str">
        <f>IFERROR(IF(AND(W42="Impacto",W43="Impacto",W44="Impacto"),(AH43-(+AH43*Z44)),IF(W44="Impacto",(P39-(+P39*Z44)),IF(W44="Probabilidad",AH43,""))),"")</f>
        <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customHeight="1" thickBot="1">
      <c r="A45" s="219"/>
      <c r="B45" s="221"/>
      <c r="C45" s="221"/>
      <c r="D45" s="221"/>
      <c r="E45" s="230"/>
      <c r="F45" s="230"/>
      <c r="G45" s="230"/>
      <c r="H45" s="231"/>
      <c r="I45" s="234"/>
      <c r="J45" s="219"/>
      <c r="K45" s="310"/>
      <c r="L45" s="306"/>
      <c r="M45" s="304"/>
      <c r="N45" s="304"/>
      <c r="O45" s="310"/>
      <c r="P45" s="306"/>
      <c r="Q45" s="312"/>
      <c r="R45" s="14"/>
      <c r="S45" s="52"/>
      <c r="T45" s="52"/>
      <c r="U45" s="52"/>
      <c r="V45" s="46" t="str">
        <f t="shared" si="28"/>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9"/>
        <v/>
      </c>
      <c r="AE45" s="224"/>
      <c r="AF45" s="48" t="str">
        <f>+AD45</f>
        <v/>
      </c>
      <c r="AG45" s="224"/>
      <c r="AH45" s="50" t="str">
        <f>IFERROR(IF(AND(W42="Impacto",W43="Impacto",W44="Impacto",W45="Impacto"),(AH44-(+AH44*Z45)),IF(W45="Impacto",(P39-(+P39*Z45)),IF(W45="Probabilidad",AH44,""))),"")</f>
        <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IF(NOT(ISERROR(MATCH(M46,'[14]Tabla Impacto'!$B$222:$B$224,0))),'[14]Tabla Impacto'!$F$224,M46)</f>
        <v>0</v>
      </c>
      <c r="O46" s="310" t="str">
        <f>IF(OR(N46='[14]Tabla Impacto'!$C$12,N46='[14]Tabla Impacto'!$D$12),"Leve",IF(OR(N46='[14]Tabla Impacto'!$C$13,N46='[14]Tabla Impacto'!$D$13),"Menor",IF(OR(N46='[14]Tabla Impacto'!$C$14,N46='[14]Tabla Impacto'!$D$14),"Moderado",IF(OR(N46='[14]Tabla Impacto'!$C$15,N46='[14]Tabla Impacto'!$D$15),"Mayor",IF(OR(N46='[14]Tabla Impacto'!$C$16,N46='[14]Tabla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IFERROR(LOOKUP(LOOKUP(2,1/(AD46:AD52&lt;&gt;""),AD46:AD52),'[14]Opciones Tratamiento'!$I$2:$I$6,'[14]Opciones Tratamiento'!$J$2:$J$6),"")</f>
        <v/>
      </c>
      <c r="AF46" s="48" t="str">
        <f>+AD46</f>
        <v/>
      </c>
      <c r="AG46" s="224" t="str">
        <f>IFERROR(LOOKUP(LOOKUP(2,1/(AH46:AH52&lt;&gt;""),AH46:AH52),'[14]Opciones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4"/>
      <c r="N47" s="304"/>
      <c r="O47" s="310"/>
      <c r="P47" s="306"/>
      <c r="Q47" s="312"/>
      <c r="R47" s="14"/>
      <c r="S47" s="52"/>
      <c r="T47" s="52"/>
      <c r="U47" s="52"/>
      <c r="V47" s="46" t="str">
        <f>+CONCATENATE(S47," ",T47," ",U47)</f>
        <v xml:space="preserve">  </v>
      </c>
      <c r="W47" s="47" t="str">
        <f t="shared" si="1"/>
        <v/>
      </c>
      <c r="X47" s="37"/>
      <c r="Y47" s="37"/>
      <c r="Z47" s="48" t="str">
        <f t="shared" ref="Z47" si="33">IF(AND(X47="Preventivo",Y47="Automático"),"50%",IF(AND(X47="Preventivo",Y47="Manual"),"40%",IF(AND(X47="Detectivo",Y47="Automático"),"40%",IF(AND(X47="Detectivo",Y47="Manual"),"30%",IF(AND(X47="Correctivo",Y47="Automático"),"35%",IF(AND(X47="Correctivo",Y47="Manual"),"25%",""))))))</f>
        <v/>
      </c>
      <c r="AA47" s="37"/>
      <c r="AB47" s="37"/>
      <c r="AC47" s="37"/>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4"/>
      <c r="N48" s="304"/>
      <c r="O48" s="310"/>
      <c r="P48" s="306"/>
      <c r="Q48" s="312"/>
      <c r="R48" s="14"/>
      <c r="S48" s="52"/>
      <c r="T48" s="52"/>
      <c r="U48" s="52"/>
      <c r="V48" s="46" t="str">
        <f t="shared" ref="V48:V52" si="35">+CONCATENATE(S48,"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customHeight="1">
      <c r="A49" s="219"/>
      <c r="B49" s="221"/>
      <c r="C49" s="221"/>
      <c r="D49" s="221"/>
      <c r="E49" s="230"/>
      <c r="F49" s="230"/>
      <c r="G49" s="230"/>
      <c r="H49" s="231"/>
      <c r="I49" s="233"/>
      <c r="J49" s="219"/>
      <c r="K49" s="310"/>
      <c r="L49" s="306"/>
      <c r="M49" s="304"/>
      <c r="N49" s="304"/>
      <c r="O49" s="310"/>
      <c r="P49" s="306"/>
      <c r="Q49" s="312"/>
      <c r="R49" s="14"/>
      <c r="S49" s="52"/>
      <c r="T49" s="52"/>
      <c r="U49" s="52"/>
      <c r="V49" s="46" t="str">
        <f t="shared" si="35"/>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6"/>
        <v/>
      </c>
      <c r="AE49" s="224"/>
      <c r="AF49" s="48" t="str">
        <f t="shared" ref="AF49" si="38">+AD49</f>
        <v/>
      </c>
      <c r="AG49" s="224"/>
      <c r="AH49" s="50" t="str">
        <f>IFERROR(IF(AND(W48="Impacto",W49="Impacto"),(AH48-(+AH48*Z49)),IF(W49="Impacto",(P46-(+P46*Z49)),IF(W49="Probabilidad",AH48,""))),"")</f>
        <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customHeight="1">
      <c r="A50" s="219"/>
      <c r="B50" s="221"/>
      <c r="C50" s="221"/>
      <c r="D50" s="221"/>
      <c r="E50" s="230"/>
      <c r="F50" s="230"/>
      <c r="G50" s="230"/>
      <c r="H50" s="231"/>
      <c r="I50" s="233"/>
      <c r="J50" s="219"/>
      <c r="K50" s="310"/>
      <c r="L50" s="306"/>
      <c r="M50" s="304"/>
      <c r="N50" s="304"/>
      <c r="O50" s="310"/>
      <c r="P50" s="306"/>
      <c r="Q50" s="312"/>
      <c r="R50" s="14"/>
      <c r="S50" s="52"/>
      <c r="T50" s="52"/>
      <c r="U50" s="52"/>
      <c r="V50" s="46" t="str">
        <f t="shared" si="35"/>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6"/>
        <v/>
      </c>
      <c r="AE50" s="224"/>
      <c r="AF50" s="48" t="str">
        <f>+AD50</f>
        <v/>
      </c>
      <c r="AG50" s="224"/>
      <c r="AH50" s="50" t="str">
        <f>IFERROR(IF(AND(W49="Impacto",W50="Impacto"),(AH49-(+AH49*Z50)),IF(W50="Impacto",(P46-(+P46*Z50)),IF(W50="Probabilidad",AH49,""))),"")</f>
        <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customHeight="1">
      <c r="A51" s="219"/>
      <c r="B51" s="221"/>
      <c r="C51" s="221"/>
      <c r="D51" s="221"/>
      <c r="E51" s="230"/>
      <c r="F51" s="230"/>
      <c r="G51" s="230"/>
      <c r="H51" s="231"/>
      <c r="I51" s="233"/>
      <c r="J51" s="219"/>
      <c r="K51" s="310"/>
      <c r="L51" s="306"/>
      <c r="M51" s="304"/>
      <c r="N51" s="304"/>
      <c r="O51" s="310"/>
      <c r="P51" s="306"/>
      <c r="Q51" s="312"/>
      <c r="R51" s="14"/>
      <c r="S51" s="52"/>
      <c r="T51" s="52"/>
      <c r="U51" s="52"/>
      <c r="V51" s="46" t="str">
        <f t="shared" si="35"/>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6"/>
        <v/>
      </c>
      <c r="AE51" s="224"/>
      <c r="AF51" s="48" t="str">
        <f>+AD51</f>
        <v/>
      </c>
      <c r="AG51" s="224"/>
      <c r="AH51" s="50" t="str">
        <f>IFERROR(IF(AND(W49="Impacto",W50="Impacto",W51="Impacto"),(AH50-(+AH50*Z51)),IF(W51="Impacto",(P46-(+P46*Z51)),IF(W51="Probabilidad",AH50,""))),"")</f>
        <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customHeight="1" thickBot="1">
      <c r="A52" s="219"/>
      <c r="B52" s="221"/>
      <c r="C52" s="221"/>
      <c r="D52" s="221"/>
      <c r="E52" s="230"/>
      <c r="F52" s="230"/>
      <c r="G52" s="230"/>
      <c r="H52" s="231"/>
      <c r="I52" s="234"/>
      <c r="J52" s="219"/>
      <c r="K52" s="310"/>
      <c r="L52" s="306"/>
      <c r="M52" s="304"/>
      <c r="N52" s="304"/>
      <c r="O52" s="310"/>
      <c r="P52" s="306"/>
      <c r="Q52" s="312"/>
      <c r="R52" s="14"/>
      <c r="S52" s="52"/>
      <c r="T52" s="52"/>
      <c r="U52" s="52"/>
      <c r="V52" s="46" t="str">
        <f t="shared" si="35"/>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6"/>
        <v/>
      </c>
      <c r="AE52" s="224"/>
      <c r="AF52" s="48" t="str">
        <f>+AD52</f>
        <v/>
      </c>
      <c r="AG52" s="224"/>
      <c r="AH52" s="50" t="str">
        <f>IFERROR(IF(AND(W49="Impacto",W50="Impacto",W51="Impacto",W52="Impacto"),(AH51-(+AH51*Z52)),IF(W52="Impacto",(P46-(+P46*Z52)),IF(W52="Probabilidad",AH51,""))),"")</f>
        <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IF(NOT(ISERROR(MATCH(M53,'[14]Tabla Impacto'!$B$222:$B$224,0))),'[14]Tabla Impacto'!$F$224,M53)</f>
        <v>0</v>
      </c>
      <c r="O53" s="310" t="str">
        <f>IF(OR(N53='[14]Tabla Impacto'!$C$12,N53='[14]Tabla Impacto'!$D$12),"Leve",IF(OR(N53='[14]Tabla Impacto'!$C$13,N53='[14]Tabla Impacto'!$D$13),"Menor",IF(OR(N53='[14]Tabla Impacto'!$C$14,N53='[14]Tabla Impacto'!$D$14),"Moderado",IF(OR(N53='[14]Tabla Impacto'!$C$15,N53='[14]Tabla Impacto'!$D$15),"Mayor",IF(OR(N53='[14]Tabla Impacto'!$C$16,N53='[14]Tabla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IFERROR(LOOKUP(LOOKUP(2,1/(AD53:AD59&lt;&gt;""),AD53:AD59),'[14]Opciones Tratamiento'!$I$2:$I$6,'[14]Opciones Tratamiento'!$J$2:$J$6),"")</f>
        <v/>
      </c>
      <c r="AF53" s="48" t="str">
        <f>+AD53</f>
        <v/>
      </c>
      <c r="AG53" s="224" t="str">
        <f>IFERROR(LOOKUP(LOOKUP(2,1/(AH53:AH59&lt;&gt;""),AH53:AH59),'[14]Opciones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4"/>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4"/>
      <c r="N55" s="304"/>
      <c r="O55" s="310"/>
      <c r="P55" s="306"/>
      <c r="Q55" s="312"/>
      <c r="R55" s="14"/>
      <c r="S55" s="52"/>
      <c r="T55" s="52"/>
      <c r="U55" s="52"/>
      <c r="V55" s="46" t="str">
        <f t="shared" ref="V55:V59" si="42">+CONCATENATE(S55,"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customHeight="1">
      <c r="A56" s="219"/>
      <c r="B56" s="221"/>
      <c r="C56" s="221"/>
      <c r="D56" s="221"/>
      <c r="E56" s="230"/>
      <c r="F56" s="230"/>
      <c r="G56" s="230"/>
      <c r="H56" s="231"/>
      <c r="I56" s="233"/>
      <c r="J56" s="219"/>
      <c r="K56" s="310"/>
      <c r="L56" s="306"/>
      <c r="M56" s="304"/>
      <c r="N56" s="304"/>
      <c r="O56" s="310"/>
      <c r="P56" s="306"/>
      <c r="Q56" s="312"/>
      <c r="R56" s="14"/>
      <c r="S56" s="52"/>
      <c r="T56" s="52"/>
      <c r="U56" s="52"/>
      <c r="V56" s="46" t="str">
        <f t="shared" si="42"/>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3"/>
        <v/>
      </c>
      <c r="AE56" s="224"/>
      <c r="AF56" s="48" t="str">
        <f t="shared" ref="AF56" si="45">+AD56</f>
        <v/>
      </c>
      <c r="AG56" s="224"/>
      <c r="AH56" s="50" t="str">
        <f>IFERROR(IF(AND(W55="Impacto",W56="Impacto"),(AH55-(+AH55*Z56)),IF(W56="Impacto",(P53-(+P53*Z56)),IF(W56="Probabilidad",AH55,""))),"")</f>
        <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customHeight="1">
      <c r="A57" s="219"/>
      <c r="B57" s="221"/>
      <c r="C57" s="221"/>
      <c r="D57" s="221"/>
      <c r="E57" s="230"/>
      <c r="F57" s="230"/>
      <c r="G57" s="230"/>
      <c r="H57" s="231"/>
      <c r="I57" s="233"/>
      <c r="J57" s="219"/>
      <c r="K57" s="310"/>
      <c r="L57" s="306"/>
      <c r="M57" s="304"/>
      <c r="N57" s="304"/>
      <c r="O57" s="310"/>
      <c r="P57" s="306"/>
      <c r="Q57" s="312"/>
      <c r="R57" s="14"/>
      <c r="S57" s="52"/>
      <c r="T57" s="52"/>
      <c r="U57" s="52"/>
      <c r="V57" s="46" t="str">
        <f t="shared" si="42"/>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3"/>
        <v/>
      </c>
      <c r="AE57" s="224"/>
      <c r="AF57" s="48" t="str">
        <f>+AD57</f>
        <v/>
      </c>
      <c r="AG57" s="224"/>
      <c r="AH57" s="50" t="str">
        <f>IFERROR(IF(AND(W56="Impacto",W57="Impacto"),(AH56-(+AH56*Z57)),IF(W57="Impacto",(P53-(+P53*Z57)),IF(W57="Probabilidad",AH56,""))),"")</f>
        <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customHeight="1">
      <c r="A58" s="219"/>
      <c r="B58" s="221"/>
      <c r="C58" s="221"/>
      <c r="D58" s="221"/>
      <c r="E58" s="230"/>
      <c r="F58" s="230"/>
      <c r="G58" s="230"/>
      <c r="H58" s="231"/>
      <c r="I58" s="233"/>
      <c r="J58" s="219"/>
      <c r="K58" s="310"/>
      <c r="L58" s="306"/>
      <c r="M58" s="304"/>
      <c r="N58" s="304"/>
      <c r="O58" s="310"/>
      <c r="P58" s="306"/>
      <c r="Q58" s="312"/>
      <c r="R58" s="14"/>
      <c r="S58" s="52"/>
      <c r="T58" s="52"/>
      <c r="U58" s="52"/>
      <c r="V58" s="46" t="str">
        <f t="shared" si="42"/>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3"/>
        <v/>
      </c>
      <c r="AE58" s="224"/>
      <c r="AF58" s="48" t="str">
        <f>+AD58</f>
        <v/>
      </c>
      <c r="AG58" s="224"/>
      <c r="AH58" s="50" t="str">
        <f>IFERROR(IF(AND(W56="Impacto",W57="Impacto",W58="Impacto"),(AH57-(+AH57*Z58)),IF(W58="Impacto",(P53-(+P53*Z58)),IF(W58="Probabilidad",AH57,""))),"")</f>
        <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customHeight="1" thickBot="1">
      <c r="A59" s="219"/>
      <c r="B59" s="221"/>
      <c r="C59" s="221"/>
      <c r="D59" s="221"/>
      <c r="E59" s="230"/>
      <c r="F59" s="230"/>
      <c r="G59" s="230"/>
      <c r="H59" s="231"/>
      <c r="I59" s="234"/>
      <c r="J59" s="219"/>
      <c r="K59" s="310"/>
      <c r="L59" s="306"/>
      <c r="M59" s="304"/>
      <c r="N59" s="304"/>
      <c r="O59" s="310"/>
      <c r="P59" s="306"/>
      <c r="Q59" s="312"/>
      <c r="R59" s="14"/>
      <c r="S59" s="52"/>
      <c r="T59" s="52"/>
      <c r="U59" s="52"/>
      <c r="V59" s="46" t="str">
        <f t="shared" si="42"/>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3"/>
        <v/>
      </c>
      <c r="AE59" s="224"/>
      <c r="AF59" s="48" t="str">
        <f>+AD59</f>
        <v/>
      </c>
      <c r="AG59" s="224"/>
      <c r="AH59" s="50" t="str">
        <f>IFERROR(IF(AND(W56="Impacto",W57="Impacto",W58="Impacto",W59="Impacto"),(AH58-(+AH58*Z59)),IF(W59="Impacto",(P53-(+P53*Z59)),IF(W59="Probabilidad",AH58,""))),"")</f>
        <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IF(NOT(ISERROR(MATCH(M60,'[14]Tabla Impacto'!$B$222:$B$224,0))),'[14]Tabla Impacto'!$F$224,M60)</f>
        <v>0</v>
      </c>
      <c r="O60" s="310" t="str">
        <f>IF(OR(N60='[14]Tabla Impacto'!$C$12,N60='[14]Tabla Impacto'!$D$12),"Leve",IF(OR(N60='[14]Tabla Impacto'!$C$13,N60='[14]Tabla Impacto'!$D$13),"Menor",IF(OR(N60='[14]Tabla Impacto'!$C$14,N60='[14]Tabla Impacto'!$D$14),"Moderado",IF(OR(N60='[14]Tabla Impacto'!$C$15,N60='[14]Tabla Impacto'!$D$15),"Mayor",IF(OR(N60='[14]Tabla Impacto'!$C$16,N60='[14]Tabla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IFERROR(LOOKUP(LOOKUP(2,1/(AD60:AD66&lt;&gt;""),AD60:AD66),'[14]Opciones Tratamiento'!$I$2:$I$6,'[14]Opciones Tratamiento'!$J$2:$J$6),"")</f>
        <v/>
      </c>
      <c r="AF60" s="48" t="str">
        <f>+AD60</f>
        <v/>
      </c>
      <c r="AG60" s="224" t="str">
        <f>IFERROR(LOOKUP(LOOKUP(2,1/(AH60:AH66&lt;&gt;""),AH60:AH66),'[14]Opciones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4"/>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customHeight="1">
      <c r="A61" s="219"/>
      <c r="B61" s="221"/>
      <c r="C61" s="221"/>
      <c r="D61" s="221"/>
      <c r="E61" s="230"/>
      <c r="F61" s="230"/>
      <c r="G61" s="230"/>
      <c r="H61" s="231"/>
      <c r="I61" s="233"/>
      <c r="J61" s="219"/>
      <c r="K61" s="310"/>
      <c r="L61" s="306"/>
      <c r="M61" s="304"/>
      <c r="N61" s="304"/>
      <c r="O61" s="310"/>
      <c r="P61" s="306"/>
      <c r="Q61" s="312"/>
      <c r="R61" s="14"/>
      <c r="S61" s="52"/>
      <c r="T61" s="52"/>
      <c r="U61" s="52"/>
      <c r="V61" s="46" t="str">
        <f>+CONCATENATE(S61," ",T61," ",U61)</f>
        <v xml:space="preserve">  </v>
      </c>
      <c r="W61" s="47" t="str">
        <f t="shared" si="1"/>
        <v/>
      </c>
      <c r="X61" s="37"/>
      <c r="Y61" s="37"/>
      <c r="Z61" s="48" t="str">
        <f t="shared" ref="Z61" si="47">IF(AND(X61="Preventivo",Y61="Automático"),"50%",IF(AND(X61="Preventivo",Y61="Manual"),"40%",IF(AND(X61="Detectivo",Y61="Automático"),"40%",IF(AND(X61="Detectivo",Y61="Manual"),"30%",IF(AND(X61="Correctivo",Y61="Automático"),"35%",IF(AND(X61="Correctivo",Y61="Manual"),"25%",""))))))</f>
        <v/>
      </c>
      <c r="AA61" s="37"/>
      <c r="AB61" s="37"/>
      <c r="AC61" s="37"/>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customHeight="1">
      <c r="A62" s="219"/>
      <c r="B62" s="221"/>
      <c r="C62" s="221"/>
      <c r="D62" s="221"/>
      <c r="E62" s="230"/>
      <c r="F62" s="230"/>
      <c r="G62" s="230"/>
      <c r="H62" s="231"/>
      <c r="I62" s="233"/>
      <c r="J62" s="219"/>
      <c r="K62" s="310"/>
      <c r="L62" s="306"/>
      <c r="M62" s="304"/>
      <c r="N62" s="304"/>
      <c r="O62" s="310"/>
      <c r="P62" s="306"/>
      <c r="Q62" s="312"/>
      <c r="R62" s="14"/>
      <c r="S62" s="52"/>
      <c r="T62" s="52"/>
      <c r="U62" s="52"/>
      <c r="V62" s="46" t="str">
        <f t="shared" ref="V62:V66" si="49">+CONCATENATE(S62,"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customHeight="1">
      <c r="A63" s="219"/>
      <c r="B63" s="221"/>
      <c r="C63" s="221"/>
      <c r="D63" s="221"/>
      <c r="E63" s="230"/>
      <c r="F63" s="230"/>
      <c r="G63" s="230"/>
      <c r="H63" s="231"/>
      <c r="I63" s="233"/>
      <c r="J63" s="219"/>
      <c r="K63" s="310"/>
      <c r="L63" s="306"/>
      <c r="M63" s="304"/>
      <c r="N63" s="304"/>
      <c r="O63" s="310"/>
      <c r="P63" s="306"/>
      <c r="Q63" s="312"/>
      <c r="R63" s="14"/>
      <c r="S63" s="52"/>
      <c r="T63" s="52"/>
      <c r="U63" s="52"/>
      <c r="V63" s="46" t="str">
        <f t="shared" si="49"/>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50"/>
        <v/>
      </c>
      <c r="AE63" s="224"/>
      <c r="AF63" s="48" t="str">
        <f t="shared" ref="AF63:AF65" si="52">+AD63</f>
        <v/>
      </c>
      <c r="AG63" s="224"/>
      <c r="AH63" s="50" t="str">
        <f>IFERROR(IF(AND(W62="Impacto",W63="Impacto"),(AH62-(+AH62*Z63)),IF(W63="Impacto",(P60-(+P60*Z63)),IF(W63="Probabilidad",AH62,""))),"")</f>
        <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customHeight="1">
      <c r="A64" s="219"/>
      <c r="B64" s="221"/>
      <c r="C64" s="221"/>
      <c r="D64" s="221"/>
      <c r="E64" s="230"/>
      <c r="F64" s="230"/>
      <c r="G64" s="230"/>
      <c r="H64" s="231"/>
      <c r="I64" s="233"/>
      <c r="J64" s="219"/>
      <c r="K64" s="310"/>
      <c r="L64" s="306"/>
      <c r="M64" s="304"/>
      <c r="N64" s="304"/>
      <c r="O64" s="310"/>
      <c r="P64" s="306"/>
      <c r="Q64" s="312"/>
      <c r="R64" s="14"/>
      <c r="S64" s="52"/>
      <c r="T64" s="52"/>
      <c r="U64" s="52"/>
      <c r="V64" s="46" t="str">
        <f t="shared" si="49"/>
        <v xml:space="preserve">  </v>
      </c>
      <c r="W64" s="47" t="str">
        <f t="shared" si="1"/>
        <v/>
      </c>
      <c r="X64" s="37"/>
      <c r="Y64" s="37"/>
      <c r="Z64" s="48" t="str">
        <f t="shared" si="51"/>
        <v/>
      </c>
      <c r="AA64" s="37"/>
      <c r="AB64" s="37"/>
      <c r="AC64" s="37"/>
      <c r="AD64" s="49" t="str">
        <f t="shared" si="50"/>
        <v/>
      </c>
      <c r="AE64" s="224"/>
      <c r="AF64" s="48" t="str">
        <f t="shared" si="52"/>
        <v/>
      </c>
      <c r="AG64" s="224"/>
      <c r="AH64" s="50" t="str">
        <f>IFERROR(IF(AND(W63="Impacto",W64="Impacto"),(AH63-(+AH63*Z64)),IF(W64="Impacto",(P60-(+P60*Z64)),IF(W64="Probabilidad",AH63,""))),"")</f>
        <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customHeight="1">
      <c r="A65" s="219"/>
      <c r="B65" s="221"/>
      <c r="C65" s="221"/>
      <c r="D65" s="221"/>
      <c r="E65" s="230"/>
      <c r="F65" s="230"/>
      <c r="G65" s="230"/>
      <c r="H65" s="231"/>
      <c r="I65" s="233"/>
      <c r="J65" s="219"/>
      <c r="K65" s="310"/>
      <c r="L65" s="306"/>
      <c r="M65" s="304"/>
      <c r="N65" s="304"/>
      <c r="O65" s="310"/>
      <c r="P65" s="306"/>
      <c r="Q65" s="312"/>
      <c r="R65" s="14"/>
      <c r="S65" s="52"/>
      <c r="T65" s="52"/>
      <c r="U65" s="52"/>
      <c r="V65" s="46" t="str">
        <f t="shared" si="49"/>
        <v xml:space="preserve">  </v>
      </c>
      <c r="W65" s="47" t="str">
        <f t="shared" si="1"/>
        <v/>
      </c>
      <c r="X65" s="37"/>
      <c r="Y65" s="37"/>
      <c r="Z65" s="48" t="str">
        <f t="shared" si="51"/>
        <v/>
      </c>
      <c r="AA65" s="37"/>
      <c r="AB65" s="37"/>
      <c r="AC65" s="37"/>
      <c r="AD65" s="49" t="str">
        <f t="shared" si="50"/>
        <v/>
      </c>
      <c r="AE65" s="224"/>
      <c r="AF65" s="48" t="str">
        <f t="shared" si="52"/>
        <v/>
      </c>
      <c r="AG65" s="224"/>
      <c r="AH65" s="50" t="str">
        <f>IFERROR(IF(AND(W63="Impacto",W64="Impacto",W65="Impacto"),(AH64-(+AH64*Z65)),IF(W65="Impacto",(P60-(+P60*Z65)),IF(W65="Probabilidad",AH64,""))),"")</f>
        <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customHeight="1" thickBot="1">
      <c r="A66" s="219"/>
      <c r="B66" s="221"/>
      <c r="C66" s="221"/>
      <c r="D66" s="221"/>
      <c r="E66" s="230"/>
      <c r="F66" s="230"/>
      <c r="G66" s="230"/>
      <c r="H66" s="231"/>
      <c r="I66" s="234"/>
      <c r="J66" s="219"/>
      <c r="K66" s="310"/>
      <c r="L66" s="306"/>
      <c r="M66" s="304"/>
      <c r="N66" s="304"/>
      <c r="O66" s="310"/>
      <c r="P66" s="306"/>
      <c r="Q66" s="312"/>
      <c r="R66" s="14"/>
      <c r="S66" s="52"/>
      <c r="T66" s="52"/>
      <c r="U66" s="52"/>
      <c r="V66" s="46" t="str">
        <f t="shared" si="49"/>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50"/>
        <v/>
      </c>
      <c r="AE66" s="224"/>
      <c r="AF66" s="48" t="str">
        <f>+AD66</f>
        <v/>
      </c>
      <c r="AG66" s="224"/>
      <c r="AH66" s="50" t="str">
        <f>IFERROR(IF(AND(W63="Impacto",W64="Impacto",W65="Impacto",W66="Impacto"),(AH65-(+AH65*Z66)),IF(W66="Impacto",(P60-(+P60*Z66)),IF(W66="Probabilidad",AH65,""))),"")</f>
        <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customHeight="1">
      <c r="A67" s="219" t="s">
        <v>343</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IF(NOT(ISERROR(MATCH(M67,'[14]Tabla Impacto'!$B$222:$B$224,0))),'[14]Tabla Impacto'!$F$224,M67)</f>
        <v>0</v>
      </c>
      <c r="O67" s="310" t="str">
        <f>IF(OR(N67='[14]Tabla Impacto'!$C$12,N67='[14]Tabla Impacto'!$D$12),"Leve",IF(OR(N67='[14]Tabla Impacto'!$C$13,N67='[14]Tabla Impacto'!$D$13),"Menor",IF(OR(N67='[14]Tabla Impacto'!$C$14,N67='[14]Tabla Impacto'!$D$14),"Moderado",IF(OR(N67='[14]Tabla Impacto'!$C$15,N67='[14]Tabla Impacto'!$D$15),"Mayor",IF(OR(N67='[14]Tabla Impacto'!$C$16,N67='[14]Tabla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IFERROR(LOOKUP(LOOKUP(2,1/(AD67:AD73&lt;&gt;""),AD67:AD73),'[14]Opciones Tratamiento'!$I$2:$I$6,'[14]Opciones Tratamiento'!$J$2:$J$6),"")</f>
        <v/>
      </c>
      <c r="AF67" s="48" t="str">
        <f>+AD67</f>
        <v/>
      </c>
      <c r="AG67" s="224" t="str">
        <f>IFERROR(LOOKUP(LOOKUP(2,1/(AH67:AH73&lt;&gt;""),AH67:AH73),'[14]Opciones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customHeight="1">
      <c r="A68" s="219"/>
      <c r="B68" s="221"/>
      <c r="C68" s="221"/>
      <c r="D68" s="221"/>
      <c r="E68" s="230"/>
      <c r="F68" s="230"/>
      <c r="G68" s="230"/>
      <c r="H68" s="231"/>
      <c r="I68" s="233"/>
      <c r="J68" s="219"/>
      <c r="K68" s="310"/>
      <c r="L68" s="306"/>
      <c r="M68" s="304"/>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customHeight="1">
      <c r="A69" s="219"/>
      <c r="B69" s="221"/>
      <c r="C69" s="221"/>
      <c r="D69" s="221"/>
      <c r="E69" s="230"/>
      <c r="F69" s="230"/>
      <c r="G69" s="230"/>
      <c r="H69" s="231"/>
      <c r="I69" s="233"/>
      <c r="J69" s="219"/>
      <c r="K69" s="310"/>
      <c r="L69" s="306"/>
      <c r="M69" s="304"/>
      <c r="N69" s="304"/>
      <c r="O69" s="310"/>
      <c r="P69" s="306"/>
      <c r="Q69" s="312"/>
      <c r="R69" s="14"/>
      <c r="S69" s="52"/>
      <c r="T69" s="52"/>
      <c r="U69" s="52"/>
      <c r="V69" s="46" t="str">
        <f t="shared" ref="V69:V73" si="56">+CONCATENATE(S69,"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customHeight="1">
      <c r="A70" s="219"/>
      <c r="B70" s="221"/>
      <c r="C70" s="221"/>
      <c r="D70" s="221"/>
      <c r="E70" s="230"/>
      <c r="F70" s="230"/>
      <c r="G70" s="230"/>
      <c r="H70" s="231"/>
      <c r="I70" s="233"/>
      <c r="J70" s="219"/>
      <c r="K70" s="310"/>
      <c r="L70" s="306"/>
      <c r="M70" s="304"/>
      <c r="N70" s="304"/>
      <c r="O70" s="310"/>
      <c r="P70" s="306"/>
      <c r="Q70" s="312"/>
      <c r="R70" s="14"/>
      <c r="S70" s="52"/>
      <c r="T70" s="52"/>
      <c r="U70" s="52"/>
      <c r="V70" s="46" t="str">
        <f t="shared" si="56"/>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7"/>
        <v/>
      </c>
      <c r="AE70" s="224"/>
      <c r="AF70" s="48" t="str">
        <f t="shared" ref="AF70:AF72" si="59">+AD70</f>
        <v/>
      </c>
      <c r="AG70" s="224"/>
      <c r="AH70" s="50" t="str">
        <f>IFERROR(IF(AND(W69="Impacto",W70="Impacto"),(AH69-(+AH69*Z70)),IF(W70="Impacto",(P67-(+P67*Z70)),IF(W70="Probabilidad",AH69,""))),"")</f>
        <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customHeight="1">
      <c r="A71" s="219"/>
      <c r="B71" s="221"/>
      <c r="C71" s="221"/>
      <c r="D71" s="221"/>
      <c r="E71" s="230"/>
      <c r="F71" s="230"/>
      <c r="G71" s="230"/>
      <c r="H71" s="231"/>
      <c r="I71" s="233"/>
      <c r="J71" s="219"/>
      <c r="K71" s="310"/>
      <c r="L71" s="306"/>
      <c r="M71" s="304"/>
      <c r="N71" s="304"/>
      <c r="O71" s="310"/>
      <c r="P71" s="306"/>
      <c r="Q71" s="312"/>
      <c r="R71" s="14"/>
      <c r="S71" s="52"/>
      <c r="T71" s="52"/>
      <c r="U71" s="52"/>
      <c r="V71" s="46" t="str">
        <f t="shared" si="56"/>
        <v xml:space="preserve">  </v>
      </c>
      <c r="W71" s="47" t="str">
        <f t="shared" si="1"/>
        <v/>
      </c>
      <c r="X71" s="37"/>
      <c r="Y71" s="37"/>
      <c r="Z71" s="48" t="str">
        <f t="shared" si="58"/>
        <v/>
      </c>
      <c r="AA71" s="37"/>
      <c r="AB71" s="37"/>
      <c r="AC71" s="37"/>
      <c r="AD71" s="49" t="str">
        <f t="shared" si="57"/>
        <v/>
      </c>
      <c r="AE71" s="224"/>
      <c r="AF71" s="48" t="str">
        <f t="shared" si="59"/>
        <v/>
      </c>
      <c r="AG71" s="224"/>
      <c r="AH71" s="50" t="str">
        <f>IFERROR(IF(AND(W70="Impacto",W71="Impacto"),(AH70-(+AH70*Z71)),IF(W71="Impacto",(P67-(+P67*Z71)),IF(W71="Probabilidad",AH70,""))),"")</f>
        <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customHeight="1">
      <c r="A72" s="219"/>
      <c r="B72" s="221"/>
      <c r="C72" s="221"/>
      <c r="D72" s="221"/>
      <c r="E72" s="230"/>
      <c r="F72" s="230"/>
      <c r="G72" s="230"/>
      <c r="H72" s="231"/>
      <c r="I72" s="233"/>
      <c r="J72" s="219"/>
      <c r="K72" s="310"/>
      <c r="L72" s="306"/>
      <c r="M72" s="304"/>
      <c r="N72" s="304"/>
      <c r="O72" s="310"/>
      <c r="P72" s="306"/>
      <c r="Q72" s="312"/>
      <c r="R72" s="14"/>
      <c r="S72" s="52"/>
      <c r="T72" s="52"/>
      <c r="U72" s="52"/>
      <c r="V72" s="46" t="str">
        <f t="shared" si="56"/>
        <v xml:space="preserve">  </v>
      </c>
      <c r="W72" s="47" t="str">
        <f t="shared" si="1"/>
        <v/>
      </c>
      <c r="X72" s="37"/>
      <c r="Y72" s="37"/>
      <c r="Z72" s="48" t="str">
        <f t="shared" si="58"/>
        <v/>
      </c>
      <c r="AA72" s="37"/>
      <c r="AB72" s="37"/>
      <c r="AC72" s="37"/>
      <c r="AD72" s="49" t="str">
        <f t="shared" si="57"/>
        <v/>
      </c>
      <c r="AE72" s="224"/>
      <c r="AF72" s="48" t="str">
        <f t="shared" si="59"/>
        <v/>
      </c>
      <c r="AG72" s="224"/>
      <c r="AH72" s="50" t="str">
        <f>IFERROR(IF(AND(W70="Impacto",W71="Impacto",W72="Impacto"),(AH71-(+AH71*Z72)),IF(W72="Impacto",(P67-(+P67*Z72)),IF(W72="Probabilidad",AH71,""))),"")</f>
        <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customHeight="1" thickBot="1">
      <c r="A73" s="219"/>
      <c r="B73" s="221"/>
      <c r="C73" s="221"/>
      <c r="D73" s="221"/>
      <c r="E73" s="230"/>
      <c r="F73" s="230"/>
      <c r="G73" s="230"/>
      <c r="H73" s="231"/>
      <c r="I73" s="234"/>
      <c r="J73" s="219"/>
      <c r="K73" s="310"/>
      <c r="L73" s="306"/>
      <c r="M73" s="304"/>
      <c r="N73" s="304"/>
      <c r="O73" s="310"/>
      <c r="P73" s="306"/>
      <c r="Q73" s="312"/>
      <c r="R73" s="14"/>
      <c r="S73" s="52"/>
      <c r="T73" s="52"/>
      <c r="U73" s="52"/>
      <c r="V73" s="46" t="str">
        <f t="shared" si="56"/>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7"/>
        <v/>
      </c>
      <c r="AE73" s="224"/>
      <c r="AF73" s="48" t="str">
        <f>+AD73</f>
        <v/>
      </c>
      <c r="AG73" s="224"/>
      <c r="AH73" s="50" t="str">
        <f>IFERROR(IF(AND(W70="Impacto",W71="Impacto",W72="Impacto",W73="Impacto"),(AH72-(+AH72*Z73)),IF(W73="Impacto",(P67-(+P67*Z73)),IF(W73="Probabilidad",AH72,""))),"")</f>
        <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customHeight="1">
      <c r="A74" s="219" t="s">
        <v>344</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IF(NOT(ISERROR(MATCH(M74,'[14]Tabla Impacto'!$B$222:$B$224,0))),'[14]Tabla Impacto'!$F$224,M74)</f>
        <v>0</v>
      </c>
      <c r="O74" s="310" t="str">
        <f>IF(OR(N74='[14]Tabla Impacto'!$C$12,N74='[14]Tabla Impacto'!$D$12),"Leve",IF(OR(N74='[14]Tabla Impacto'!$C$13,N74='[14]Tabla Impacto'!$D$13),"Menor",IF(OR(N74='[14]Tabla Impacto'!$C$14,N74='[14]Tabla Impacto'!$D$14),"Moderado",IF(OR(N74='[14]Tabla Impacto'!$C$15,N74='[14]Tabla Impacto'!$D$15),"Mayor",IF(OR(N74='[14]Tabla Impacto'!$C$16,N74='[14]Tabla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IFERROR(LOOKUP(LOOKUP(2,1/(AD74:AD80&lt;&gt;""),AD74:AD80),'[14]Opciones Tratamiento'!$I$2:$I$6,'[14]Opciones Tratamiento'!$J$2:$J$6),"")</f>
        <v/>
      </c>
      <c r="AF74" s="48" t="str">
        <f>+AD74</f>
        <v/>
      </c>
      <c r="AG74" s="224" t="str">
        <f>IFERROR(LOOKUP(LOOKUP(2,1/(AH74:AH80&lt;&gt;""),AH74:AH80),'[14]Opciones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customHeight="1">
      <c r="A75" s="219"/>
      <c r="B75" s="221"/>
      <c r="C75" s="221"/>
      <c r="D75" s="221"/>
      <c r="E75" s="230"/>
      <c r="F75" s="230"/>
      <c r="G75" s="230"/>
      <c r="H75" s="231"/>
      <c r="I75" s="233"/>
      <c r="J75" s="219"/>
      <c r="K75" s="310"/>
      <c r="L75" s="306"/>
      <c r="M75" s="304"/>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customHeight="1">
      <c r="A76" s="219"/>
      <c r="B76" s="221"/>
      <c r="C76" s="221"/>
      <c r="D76" s="221"/>
      <c r="E76" s="230"/>
      <c r="F76" s="230"/>
      <c r="G76" s="230"/>
      <c r="H76" s="231"/>
      <c r="I76" s="233"/>
      <c r="J76" s="219"/>
      <c r="K76" s="310"/>
      <c r="L76" s="306"/>
      <c r="M76" s="304"/>
      <c r="N76" s="304"/>
      <c r="O76" s="310"/>
      <c r="P76" s="306"/>
      <c r="Q76" s="312"/>
      <c r="R76" s="14"/>
      <c r="S76" s="52"/>
      <c r="T76" s="52"/>
      <c r="U76" s="52"/>
      <c r="V76" s="46" t="str">
        <f t="shared" ref="V76:V80" si="63">+CONCATENATE(S76," ",T76," ",U76)</f>
        <v xml:space="preserve">  </v>
      </c>
      <c r="W76" s="47" t="str">
        <f t="shared" ref="W76:W94" si="64">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customHeight="1">
      <c r="A77" s="219"/>
      <c r="B77" s="221"/>
      <c r="C77" s="221"/>
      <c r="D77" s="221"/>
      <c r="E77" s="230"/>
      <c r="F77" s="230"/>
      <c r="G77" s="230"/>
      <c r="H77" s="231"/>
      <c r="I77" s="233"/>
      <c r="J77" s="219"/>
      <c r="K77" s="310"/>
      <c r="L77" s="306"/>
      <c r="M77" s="304"/>
      <c r="N77" s="304"/>
      <c r="O77" s="310"/>
      <c r="P77" s="306"/>
      <c r="Q77" s="312"/>
      <c r="R77" s="14"/>
      <c r="S77" s="52"/>
      <c r="T77" s="52"/>
      <c r="U77" s="52"/>
      <c r="V77" s="46" t="str">
        <f t="shared" si="63"/>
        <v xml:space="preserve">  </v>
      </c>
      <c r="W77" s="47" t="str">
        <f t="shared" si="64"/>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5"/>
        <v/>
      </c>
      <c r="AE77" s="224"/>
      <c r="AF77" s="48" t="str">
        <f t="shared" ref="AF77:AF79" si="67">+AD77</f>
        <v/>
      </c>
      <c r="AG77" s="224"/>
      <c r="AH77" s="50" t="str">
        <f>IFERROR(IF(AND(W76="Impacto",W77="Impacto"),(AH76-(+AH76*Z77)),IF(W77="Impacto",(P74-(+P74*Z77)),IF(W77="Probabilidad",AH76,""))),"")</f>
        <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customHeight="1">
      <c r="A78" s="219"/>
      <c r="B78" s="221"/>
      <c r="C78" s="221"/>
      <c r="D78" s="221"/>
      <c r="E78" s="230"/>
      <c r="F78" s="230"/>
      <c r="G78" s="230"/>
      <c r="H78" s="231"/>
      <c r="I78" s="233"/>
      <c r="J78" s="219"/>
      <c r="K78" s="310"/>
      <c r="L78" s="306"/>
      <c r="M78" s="304"/>
      <c r="N78" s="304"/>
      <c r="O78" s="310"/>
      <c r="P78" s="306"/>
      <c r="Q78" s="312"/>
      <c r="R78" s="14"/>
      <c r="S78" s="52"/>
      <c r="T78" s="52"/>
      <c r="U78" s="52"/>
      <c r="V78" s="46" t="str">
        <f t="shared" si="63"/>
        <v xml:space="preserve">  </v>
      </c>
      <c r="W78" s="47" t="str">
        <f t="shared" si="64"/>
        <v/>
      </c>
      <c r="X78" s="37"/>
      <c r="Y78" s="37"/>
      <c r="Z78" s="48" t="str">
        <f t="shared" si="66"/>
        <v/>
      </c>
      <c r="AA78" s="37"/>
      <c r="AB78" s="37"/>
      <c r="AC78" s="37"/>
      <c r="AD78" s="49" t="str">
        <f t="shared" si="65"/>
        <v/>
      </c>
      <c r="AE78" s="224"/>
      <c r="AF78" s="48" t="str">
        <f t="shared" si="67"/>
        <v/>
      </c>
      <c r="AG78" s="224"/>
      <c r="AH78" s="50" t="str">
        <f>IFERROR(IF(AND(W77="Impacto",W78="Impacto"),(AH77-(+AH77*Z78)),IF(W78="Impacto",(P74-(+P74*Z78)),IF(W78="Probabilidad",AH77,""))),"")</f>
        <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customHeight="1">
      <c r="A79" s="219"/>
      <c r="B79" s="221"/>
      <c r="C79" s="221"/>
      <c r="D79" s="221"/>
      <c r="E79" s="230"/>
      <c r="F79" s="230"/>
      <c r="G79" s="230"/>
      <c r="H79" s="231"/>
      <c r="I79" s="233"/>
      <c r="J79" s="219"/>
      <c r="K79" s="310"/>
      <c r="L79" s="306"/>
      <c r="M79" s="304"/>
      <c r="N79" s="304"/>
      <c r="O79" s="310"/>
      <c r="P79" s="306"/>
      <c r="Q79" s="312"/>
      <c r="R79" s="14"/>
      <c r="S79" s="52"/>
      <c r="T79" s="52"/>
      <c r="U79" s="52"/>
      <c r="V79" s="46" t="str">
        <f t="shared" si="63"/>
        <v xml:space="preserve">  </v>
      </c>
      <c r="W79" s="47" t="str">
        <f t="shared" si="64"/>
        <v/>
      </c>
      <c r="X79" s="37"/>
      <c r="Y79" s="37"/>
      <c r="Z79" s="48" t="str">
        <f t="shared" si="66"/>
        <v/>
      </c>
      <c r="AA79" s="37"/>
      <c r="AB79" s="37"/>
      <c r="AC79" s="37"/>
      <c r="AD79" s="49" t="str">
        <f t="shared" si="65"/>
        <v/>
      </c>
      <c r="AE79" s="224"/>
      <c r="AF79" s="48" t="str">
        <f t="shared" si="67"/>
        <v/>
      </c>
      <c r="AG79" s="224"/>
      <c r="AH79" s="50" t="str">
        <f>IFERROR(IF(AND(W77="Impacto",W78="Impacto",W79="Impacto"),(AH78-(+AH78*Z79)),IF(W79="Impacto",(P74-(+P74*Z79)),IF(W79="Probabilidad",AH78,""))),"")</f>
        <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customHeight="1" thickBot="1">
      <c r="A80" s="219"/>
      <c r="B80" s="221"/>
      <c r="C80" s="221"/>
      <c r="D80" s="221"/>
      <c r="E80" s="230"/>
      <c r="F80" s="230"/>
      <c r="G80" s="230"/>
      <c r="H80" s="231"/>
      <c r="I80" s="234"/>
      <c r="J80" s="219"/>
      <c r="K80" s="310"/>
      <c r="L80" s="306"/>
      <c r="M80" s="304"/>
      <c r="N80" s="304"/>
      <c r="O80" s="310"/>
      <c r="P80" s="306"/>
      <c r="Q80" s="312"/>
      <c r="R80" s="14"/>
      <c r="S80" s="52"/>
      <c r="T80" s="52"/>
      <c r="U80" s="52"/>
      <c r="V80" s="46" t="str">
        <f t="shared" si="63"/>
        <v xml:space="preserve">  </v>
      </c>
      <c r="W80" s="47" t="str">
        <f t="shared" si="64"/>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5"/>
        <v/>
      </c>
      <c r="AE80" s="224"/>
      <c r="AF80" s="48" t="str">
        <f>+AD80</f>
        <v/>
      </c>
      <c r="AG80" s="224"/>
      <c r="AH80" s="50" t="str">
        <f>IFERROR(IF(AND(W77="Impacto",W78="Impacto",W79="Impacto",W80="Impacto"),(AH79-(+AH79*Z80)),IF(W80="Impacto",(P74-(+P74*Z80)),IF(W80="Probabilidad",AH79,""))),"")</f>
        <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customHeight="1">
      <c r="A81" s="219" t="s">
        <v>345</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IF(NOT(ISERROR(MATCH(M81,'[14]Tabla Impacto'!$B$222:$B$224,0))),'[14]Tabla Impacto'!$F$224,M81)</f>
        <v>0</v>
      </c>
      <c r="O81" s="310" t="str">
        <f>IF(OR(N81='[14]Tabla Impacto'!$C$12,N81='[14]Tabla Impacto'!$D$12),"Leve",IF(OR(N81='[14]Tabla Impacto'!$C$13,N81='[14]Tabla Impacto'!$D$13),"Menor",IF(OR(N81='[14]Tabla Impacto'!$C$14,N81='[14]Tabla Impacto'!$D$14),"Moderado",IF(OR(N81='[14]Tabla Impacto'!$C$15,N81='[14]Tabla Impacto'!$D$15),"Mayor",IF(OR(N81='[14]Tabla Impacto'!$C$16,N81='[14]Tabla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4"/>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IFERROR(LOOKUP(LOOKUP(2,1/(AD81:AD87&lt;&gt;""),AD81:AD87),'[14]Opciones Tratamiento'!$I$2:$I$6,'[14]Opciones Tratamiento'!$J$2:$J$6),"")</f>
        <v/>
      </c>
      <c r="AF81" s="48" t="str">
        <f>+AD81</f>
        <v/>
      </c>
      <c r="AG81" s="224" t="str">
        <f>IFERROR(LOOKUP(LOOKUP(2,1/(AH81:AH87&lt;&gt;""),AH81:AH87),'[14]Opciones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customHeight="1">
      <c r="A82" s="219"/>
      <c r="B82" s="221"/>
      <c r="C82" s="221"/>
      <c r="D82" s="221"/>
      <c r="E82" s="230"/>
      <c r="F82" s="230"/>
      <c r="G82" s="230"/>
      <c r="H82" s="231"/>
      <c r="I82" s="233"/>
      <c r="J82" s="219"/>
      <c r="K82" s="310"/>
      <c r="L82" s="306"/>
      <c r="M82" s="304"/>
      <c r="N82" s="304"/>
      <c r="O82" s="310"/>
      <c r="P82" s="306"/>
      <c r="Q82" s="312"/>
      <c r="R82" s="14"/>
      <c r="S82" s="52"/>
      <c r="T82" s="52"/>
      <c r="U82" s="52"/>
      <c r="V82" s="46" t="str">
        <f>+CONCATENATE(S82," ",T82," ",U82)</f>
        <v xml:space="preserve">  </v>
      </c>
      <c r="W82" s="47" t="str">
        <f t="shared" si="64"/>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customHeight="1">
      <c r="A83" s="219"/>
      <c r="B83" s="221"/>
      <c r="C83" s="221"/>
      <c r="D83" s="221"/>
      <c r="E83" s="230"/>
      <c r="F83" s="230"/>
      <c r="G83" s="230"/>
      <c r="H83" s="231"/>
      <c r="I83" s="233"/>
      <c r="J83" s="219"/>
      <c r="K83" s="310"/>
      <c r="L83" s="306"/>
      <c r="M83" s="304"/>
      <c r="N83" s="304"/>
      <c r="O83" s="310"/>
      <c r="P83" s="306"/>
      <c r="Q83" s="312"/>
      <c r="R83" s="14"/>
      <c r="S83" s="52"/>
      <c r="T83" s="52"/>
      <c r="U83" s="52"/>
      <c r="V83" s="46" t="str">
        <f t="shared" ref="V83:V87" si="71">+CONCATENATE(S83," ",T83," ",U83)</f>
        <v xml:space="preserve">  </v>
      </c>
      <c r="W83" s="47" t="str">
        <f t="shared" si="64"/>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customHeight="1">
      <c r="A84" s="219"/>
      <c r="B84" s="221"/>
      <c r="C84" s="221"/>
      <c r="D84" s="221"/>
      <c r="E84" s="230"/>
      <c r="F84" s="230"/>
      <c r="G84" s="230"/>
      <c r="H84" s="231"/>
      <c r="I84" s="233"/>
      <c r="J84" s="219"/>
      <c r="K84" s="310"/>
      <c r="L84" s="306"/>
      <c r="M84" s="304"/>
      <c r="N84" s="304"/>
      <c r="O84" s="310"/>
      <c r="P84" s="306"/>
      <c r="Q84" s="312"/>
      <c r="R84" s="14"/>
      <c r="S84" s="52"/>
      <c r="T84" s="52"/>
      <c r="U84" s="52"/>
      <c r="V84" s="46" t="str">
        <f t="shared" si="71"/>
        <v xml:space="preserve">  </v>
      </c>
      <c r="W84" s="47" t="str">
        <f t="shared" si="64"/>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2"/>
        <v/>
      </c>
      <c r="AE84" s="224"/>
      <c r="AF84" s="48" t="str">
        <f t="shared" ref="AF84:AF86" si="74">+AD84</f>
        <v/>
      </c>
      <c r="AG84" s="224"/>
      <c r="AH84" s="50" t="str">
        <f>IFERROR(IF(AND(W83="Impacto",W84="Impacto"),(AH83-(+AH83*Z84)),IF(W84="Impacto",(P81-(+P81*Z84)),IF(W84="Probabilidad",AH83,""))),"")</f>
        <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customHeight="1">
      <c r="A85" s="219"/>
      <c r="B85" s="221"/>
      <c r="C85" s="221"/>
      <c r="D85" s="221"/>
      <c r="E85" s="230"/>
      <c r="F85" s="230"/>
      <c r="G85" s="230"/>
      <c r="H85" s="231"/>
      <c r="I85" s="233"/>
      <c r="J85" s="219"/>
      <c r="K85" s="310"/>
      <c r="L85" s="306"/>
      <c r="M85" s="304"/>
      <c r="N85" s="304"/>
      <c r="O85" s="310"/>
      <c r="P85" s="306"/>
      <c r="Q85" s="312"/>
      <c r="R85" s="14"/>
      <c r="S85" s="52"/>
      <c r="T85" s="52"/>
      <c r="U85" s="52"/>
      <c r="V85" s="46" t="str">
        <f t="shared" si="71"/>
        <v xml:space="preserve">  </v>
      </c>
      <c r="W85" s="47" t="str">
        <f t="shared" si="64"/>
        <v/>
      </c>
      <c r="X85" s="37"/>
      <c r="Y85" s="37"/>
      <c r="Z85" s="48" t="str">
        <f t="shared" si="73"/>
        <v/>
      </c>
      <c r="AA85" s="37"/>
      <c r="AB85" s="37"/>
      <c r="AC85" s="37"/>
      <c r="AD85" s="49" t="str">
        <f t="shared" si="72"/>
        <v/>
      </c>
      <c r="AE85" s="224"/>
      <c r="AF85" s="48" t="str">
        <f t="shared" si="74"/>
        <v/>
      </c>
      <c r="AG85" s="224"/>
      <c r="AH85" s="50" t="str">
        <f>IFERROR(IF(AND(W84="Impacto",W85="Impacto"),(AH84-(+AH84*Z85)),IF(W85="Impacto",(P81-(+P81*Z85)),IF(W85="Probabilidad",AH84,""))),"")</f>
        <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customHeight="1">
      <c r="A86" s="219"/>
      <c r="B86" s="221"/>
      <c r="C86" s="221"/>
      <c r="D86" s="221"/>
      <c r="E86" s="230"/>
      <c r="F86" s="230"/>
      <c r="G86" s="230"/>
      <c r="H86" s="231"/>
      <c r="I86" s="233"/>
      <c r="J86" s="219"/>
      <c r="K86" s="310"/>
      <c r="L86" s="306"/>
      <c r="M86" s="304"/>
      <c r="N86" s="304"/>
      <c r="O86" s="310"/>
      <c r="P86" s="306"/>
      <c r="Q86" s="312"/>
      <c r="R86" s="14"/>
      <c r="S86" s="52"/>
      <c r="T86" s="52"/>
      <c r="U86" s="52"/>
      <c r="V86" s="46" t="str">
        <f t="shared" si="71"/>
        <v xml:space="preserve">  </v>
      </c>
      <c r="W86" s="47" t="str">
        <f t="shared" si="64"/>
        <v/>
      </c>
      <c r="X86" s="37"/>
      <c r="Y86" s="37"/>
      <c r="Z86" s="48" t="str">
        <f t="shared" si="73"/>
        <v/>
      </c>
      <c r="AA86" s="37"/>
      <c r="AB86" s="37"/>
      <c r="AC86" s="37"/>
      <c r="AD86" s="49" t="str">
        <f t="shared" si="72"/>
        <v/>
      </c>
      <c r="AE86" s="224"/>
      <c r="AF86" s="48" t="str">
        <f t="shared" si="74"/>
        <v/>
      </c>
      <c r="AG86" s="224"/>
      <c r="AH86" s="50" t="str">
        <f>IFERROR(IF(AND(W84="Impacto",W85="Impacto",W86="Impacto"),(AH85-(+AH85*Z86)),IF(W86="Impacto",(P81-(+P81*Z86)),IF(W86="Probabilidad",AH85,""))),"")</f>
        <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customHeight="1" thickBot="1">
      <c r="A87" s="219"/>
      <c r="B87" s="221"/>
      <c r="C87" s="221"/>
      <c r="D87" s="221"/>
      <c r="E87" s="230"/>
      <c r="F87" s="230"/>
      <c r="G87" s="230"/>
      <c r="H87" s="231"/>
      <c r="I87" s="234"/>
      <c r="J87" s="219"/>
      <c r="K87" s="310"/>
      <c r="L87" s="306"/>
      <c r="M87" s="304"/>
      <c r="N87" s="304"/>
      <c r="O87" s="310"/>
      <c r="P87" s="306"/>
      <c r="Q87" s="312"/>
      <c r="R87" s="14"/>
      <c r="S87" s="52"/>
      <c r="T87" s="52"/>
      <c r="U87" s="52"/>
      <c r="V87" s="46" t="str">
        <f t="shared" si="71"/>
        <v xml:space="preserve">  </v>
      </c>
      <c r="W87" s="47" t="str">
        <f t="shared" si="64"/>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2"/>
        <v/>
      </c>
      <c r="AE87" s="224"/>
      <c r="AF87" s="48" t="str">
        <f>+AD87</f>
        <v/>
      </c>
      <c r="AG87" s="224"/>
      <c r="AH87" s="50" t="str">
        <f>IFERROR(IF(AND(W84="Impacto",W85="Impacto",W86="Impacto",W87="Impacto"),(AH86-(+AH86*Z87)),IF(W87="Impacto",(P81-(+P81*Z87)),IF(W87="Probabilidad",AH86,""))),"")</f>
        <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customHeight="1">
      <c r="A88" s="219" t="s">
        <v>346</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IF(NOT(ISERROR(MATCH(M88,'[14]Tabla Impacto'!$B$222:$B$224,0))),'[14]Tabla Impacto'!$F$224,M88)</f>
        <v>0</v>
      </c>
      <c r="O88" s="310" t="str">
        <f>IF(OR(N88='[14]Tabla Impacto'!$C$12,N88='[14]Tabla Impacto'!$D$12),"Leve",IF(OR(N88='[14]Tabla Impacto'!$C$13,N88='[14]Tabla Impacto'!$D$13),"Menor",IF(OR(N88='[14]Tabla Impacto'!$C$14,N88='[14]Tabla Impacto'!$D$14),"Moderado",IF(OR(N88='[14]Tabla Impacto'!$C$15,N88='[14]Tabla Impacto'!$D$15),"Mayor",IF(OR(N88='[14]Tabla Impacto'!$C$16,N88='[14]Tabla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4"/>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IFERROR(LOOKUP(LOOKUP(2,1/(AD88:AD94&lt;&gt;""),AD88:AD94),'[14]Opciones Tratamiento'!$I$2:$I$6,'[14]Opciones Tratamiento'!$J$2:$J$6),"")</f>
        <v/>
      </c>
      <c r="AF88" s="48" t="str">
        <f>+AD88</f>
        <v/>
      </c>
      <c r="AG88" s="224" t="str">
        <f>IFERROR(LOOKUP(LOOKUP(2,1/(AH88:AH94&lt;&gt;""),AH88:AH94),'[14]Opciones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customHeight="1">
      <c r="A89" s="219"/>
      <c r="B89" s="221"/>
      <c r="C89" s="221"/>
      <c r="D89" s="221"/>
      <c r="E89" s="230"/>
      <c r="F89" s="230"/>
      <c r="G89" s="230"/>
      <c r="H89" s="231"/>
      <c r="I89" s="233"/>
      <c r="J89" s="219"/>
      <c r="K89" s="310"/>
      <c r="L89" s="306"/>
      <c r="M89" s="304"/>
      <c r="N89" s="304"/>
      <c r="O89" s="310"/>
      <c r="P89" s="306"/>
      <c r="Q89" s="312"/>
      <c r="R89" s="14"/>
      <c r="S89" s="52"/>
      <c r="T89" s="52"/>
      <c r="U89" s="52"/>
      <c r="V89" s="46" t="str">
        <f>+CONCATENATE(S89," ",T89," ",U89)</f>
        <v xml:space="preserve">  </v>
      </c>
      <c r="W89" s="47" t="str">
        <f t="shared" si="64"/>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customHeight="1">
      <c r="A90" s="219"/>
      <c r="B90" s="221"/>
      <c r="C90" s="221"/>
      <c r="D90" s="221"/>
      <c r="E90" s="230"/>
      <c r="F90" s="230"/>
      <c r="G90" s="230"/>
      <c r="H90" s="231"/>
      <c r="I90" s="233"/>
      <c r="J90" s="219"/>
      <c r="K90" s="310"/>
      <c r="L90" s="306"/>
      <c r="M90" s="304"/>
      <c r="N90" s="304"/>
      <c r="O90" s="310"/>
      <c r="P90" s="306"/>
      <c r="Q90" s="312"/>
      <c r="R90" s="14"/>
      <c r="S90" s="52"/>
      <c r="T90" s="52"/>
      <c r="U90" s="52"/>
      <c r="V90" s="46" t="str">
        <f t="shared" ref="V90:V94" si="78">+CONCATENATE(S90," ",T90," ",U90)</f>
        <v xml:space="preserve">  </v>
      </c>
      <c r="W90" s="47" t="str">
        <f t="shared" si="64"/>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customHeight="1">
      <c r="A91" s="219"/>
      <c r="B91" s="221"/>
      <c r="C91" s="221"/>
      <c r="D91" s="221"/>
      <c r="E91" s="230"/>
      <c r="F91" s="230"/>
      <c r="G91" s="230"/>
      <c r="H91" s="231"/>
      <c r="I91" s="233"/>
      <c r="J91" s="219"/>
      <c r="K91" s="310"/>
      <c r="L91" s="306"/>
      <c r="M91" s="304"/>
      <c r="N91" s="304"/>
      <c r="O91" s="310"/>
      <c r="P91" s="306"/>
      <c r="Q91" s="312"/>
      <c r="R91" s="14"/>
      <c r="S91" s="52"/>
      <c r="T91" s="52"/>
      <c r="U91" s="52"/>
      <c r="V91" s="46" t="str">
        <f t="shared" si="78"/>
        <v xml:space="preserve">  </v>
      </c>
      <c r="W91" s="47" t="str">
        <f t="shared" si="64"/>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9"/>
        <v/>
      </c>
      <c r="AE91" s="224"/>
      <c r="AF91" s="48" t="str">
        <f t="shared" ref="AF91:AF93" si="81">+AD91</f>
        <v/>
      </c>
      <c r="AG91" s="224"/>
      <c r="AH91" s="50" t="str">
        <f>IFERROR(IF(AND(W90="Impacto",W91="Impacto"),(AH90-(+AH90*Z91)),IF(W91="Impacto",(P88-(+P88*Z91)),IF(W91="Probabilidad",AH90,""))),"")</f>
        <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customHeight="1">
      <c r="A92" s="219"/>
      <c r="B92" s="221"/>
      <c r="C92" s="221"/>
      <c r="D92" s="221"/>
      <c r="E92" s="230"/>
      <c r="F92" s="230"/>
      <c r="G92" s="230"/>
      <c r="H92" s="231"/>
      <c r="I92" s="233"/>
      <c r="J92" s="219"/>
      <c r="K92" s="310"/>
      <c r="L92" s="306"/>
      <c r="M92" s="304"/>
      <c r="N92" s="304"/>
      <c r="O92" s="310"/>
      <c r="P92" s="306"/>
      <c r="Q92" s="312"/>
      <c r="R92" s="14"/>
      <c r="S92" s="52"/>
      <c r="T92" s="52"/>
      <c r="U92" s="52"/>
      <c r="V92" s="46" t="str">
        <f t="shared" si="78"/>
        <v xml:space="preserve">  </v>
      </c>
      <c r="W92" s="47" t="str">
        <f t="shared" si="64"/>
        <v/>
      </c>
      <c r="X92" s="37"/>
      <c r="Y92" s="37"/>
      <c r="Z92" s="48" t="str">
        <f t="shared" si="80"/>
        <v/>
      </c>
      <c r="AA92" s="37"/>
      <c r="AB92" s="37"/>
      <c r="AC92" s="37"/>
      <c r="AD92" s="49" t="str">
        <f t="shared" si="79"/>
        <v/>
      </c>
      <c r="AE92" s="224"/>
      <c r="AF92" s="48" t="str">
        <f t="shared" si="81"/>
        <v/>
      </c>
      <c r="AG92" s="224"/>
      <c r="AH92" s="50" t="str">
        <f>IFERROR(IF(AND(W91="Impacto",W92="Impacto"),(AH91-(+AH91*Z92)),IF(W92="Impacto",(P88-(+P88*Z92)),IF(W92="Probabilidad",AH91,""))),"")</f>
        <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customHeight="1">
      <c r="A93" s="219"/>
      <c r="B93" s="221"/>
      <c r="C93" s="221"/>
      <c r="D93" s="221"/>
      <c r="E93" s="230"/>
      <c r="F93" s="230"/>
      <c r="G93" s="230"/>
      <c r="H93" s="231"/>
      <c r="I93" s="233"/>
      <c r="J93" s="219"/>
      <c r="K93" s="310"/>
      <c r="L93" s="306"/>
      <c r="M93" s="304"/>
      <c r="N93" s="304"/>
      <c r="O93" s="310"/>
      <c r="P93" s="306"/>
      <c r="Q93" s="312"/>
      <c r="R93" s="14"/>
      <c r="S93" s="52"/>
      <c r="T93" s="52"/>
      <c r="U93" s="52"/>
      <c r="V93" s="46" t="str">
        <f t="shared" si="78"/>
        <v xml:space="preserve">  </v>
      </c>
      <c r="W93" s="47" t="str">
        <f t="shared" si="64"/>
        <v/>
      </c>
      <c r="X93" s="37"/>
      <c r="Y93" s="37"/>
      <c r="Z93" s="48" t="str">
        <f t="shared" si="80"/>
        <v/>
      </c>
      <c r="AA93" s="37"/>
      <c r="AB93" s="37"/>
      <c r="AC93" s="37"/>
      <c r="AD93" s="49" t="str">
        <f t="shared" si="79"/>
        <v/>
      </c>
      <c r="AE93" s="224"/>
      <c r="AF93" s="48" t="str">
        <f t="shared" si="81"/>
        <v/>
      </c>
      <c r="AG93" s="224"/>
      <c r="AH93" s="50" t="str">
        <f>IFERROR(IF(AND(W91="Impacto",W92="Impacto",W93="Impacto"),(AH92-(+AH92*Z93)),IF(W93="Impacto",(P88-(+P88*Z93)),IF(W93="Probabilidad",AH92,""))),"")</f>
        <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customHeight="1">
      <c r="A94" s="219"/>
      <c r="B94" s="221"/>
      <c r="C94" s="221"/>
      <c r="D94" s="221"/>
      <c r="E94" s="230"/>
      <c r="F94" s="230"/>
      <c r="G94" s="230"/>
      <c r="H94" s="231"/>
      <c r="I94" s="234"/>
      <c r="J94" s="219"/>
      <c r="K94" s="310"/>
      <c r="L94" s="306"/>
      <c r="M94" s="304"/>
      <c r="N94" s="304"/>
      <c r="O94" s="310"/>
      <c r="P94" s="306"/>
      <c r="Q94" s="312"/>
      <c r="R94" s="14"/>
      <c r="S94" s="52"/>
      <c r="T94" s="52"/>
      <c r="U94" s="52"/>
      <c r="V94" s="46" t="str">
        <f t="shared" si="78"/>
        <v xml:space="preserve">  </v>
      </c>
      <c r="W94" s="47" t="str">
        <f t="shared" si="64"/>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9"/>
        <v/>
      </c>
      <c r="AE94" s="224"/>
      <c r="AF94" s="48" t="str">
        <f>+AD94</f>
        <v/>
      </c>
      <c r="AG94" s="224"/>
      <c r="AH94" s="50" t="str">
        <f>IFERROR(IF(AND(W91="Impacto",W92="Impacto",W93="Impacto",W94="Impacto"),(AH93-(+AH93*Z94)),IF(W94="Impacto",(P88-(+P88*Z94)),IF(W94="Probabilidad",AH93,""))),"")</f>
        <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eKlj83xCnXMEbWGrWz2ED2mScKHwdJ+NS/+C44zaIfXYPwAh1bflTFyo+kaeaMnSH5DpZcQBeCZQ/s/gGJaN0A==" saltValue="KbeX6taTkvGZBIijmZ3Zm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I53:I59"/>
    <mergeCell ref="J53:J59"/>
    <mergeCell ref="K53:K59"/>
    <mergeCell ref="L53:L59"/>
    <mergeCell ref="M53:M59"/>
    <mergeCell ref="O53:O59"/>
    <mergeCell ref="P53:P59"/>
    <mergeCell ref="Q53:Q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8003" priority="6" operator="equal">
      <formula>"Catastrófico"</formula>
    </cfRule>
    <cfRule type="cellIs" dxfId="8002" priority="7" operator="equal">
      <formula>"Mayor"</formula>
    </cfRule>
    <cfRule type="cellIs" dxfId="8001" priority="8" operator="equal">
      <formula>"Moderado"</formula>
    </cfRule>
    <cfRule type="cellIs" dxfId="8000" priority="9" operator="equal">
      <formula>"Menor"</formula>
    </cfRule>
    <cfRule type="cellIs" dxfId="7999" priority="10" operator="equal">
      <formula>"Leve"</formula>
    </cfRule>
  </conditionalFormatting>
  <conditionalFormatting sqref="AG88">
    <cfRule type="cellIs" dxfId="7998" priority="1" operator="equal">
      <formula>"Catastrófico"</formula>
    </cfRule>
    <cfRule type="cellIs" dxfId="7997" priority="2" operator="equal">
      <formula>"Mayor"</formula>
    </cfRule>
    <cfRule type="cellIs" dxfId="7996" priority="3" operator="equal">
      <formula>"Moderado"</formula>
    </cfRule>
    <cfRule type="cellIs" dxfId="7995" priority="4" operator="equal">
      <formula>"Menor"</formula>
    </cfRule>
    <cfRule type="cellIs" dxfId="7994" priority="5" operator="equal">
      <formula>"Leve"</formula>
    </cfRule>
  </conditionalFormatting>
  <conditionalFormatting sqref="K11">
    <cfRule type="cellIs" dxfId="7993" priority="339" operator="equal">
      <formula>"Muy Alta"</formula>
    </cfRule>
    <cfRule type="cellIs" dxfId="7992" priority="340" operator="equal">
      <formula>"Alta"</formula>
    </cfRule>
    <cfRule type="cellIs" dxfId="7991" priority="341" operator="equal">
      <formula>"Media"</formula>
    </cfRule>
    <cfRule type="cellIs" dxfId="7990" priority="342" operator="equal">
      <formula>"Baja"</formula>
    </cfRule>
    <cfRule type="cellIs" dxfId="7989" priority="343" operator="equal">
      <formula>"Muy Baja"</formula>
    </cfRule>
  </conditionalFormatting>
  <conditionalFormatting sqref="K18">
    <cfRule type="cellIs" dxfId="7988" priority="310" operator="equal">
      <formula>"Muy Alta"</formula>
    </cfRule>
    <cfRule type="cellIs" dxfId="7987" priority="311" operator="equal">
      <formula>"Alta"</formula>
    </cfRule>
    <cfRule type="cellIs" dxfId="7986" priority="312" operator="equal">
      <formula>"Media"</formula>
    </cfRule>
    <cfRule type="cellIs" dxfId="7985" priority="313" operator="equal">
      <formula>"Baja"</formula>
    </cfRule>
    <cfRule type="cellIs" dxfId="7984" priority="314" operator="equal">
      <formula>"Muy Baja"</formula>
    </cfRule>
  </conditionalFormatting>
  <conditionalFormatting sqref="K25">
    <cfRule type="cellIs" dxfId="7983" priority="281" operator="equal">
      <formula>"Muy Alta"</formula>
    </cfRule>
    <cfRule type="cellIs" dxfId="7982" priority="282" operator="equal">
      <formula>"Alta"</formula>
    </cfRule>
    <cfRule type="cellIs" dxfId="7981" priority="283" operator="equal">
      <formula>"Media"</formula>
    </cfRule>
    <cfRule type="cellIs" dxfId="7980" priority="284" operator="equal">
      <formula>"Baja"</formula>
    </cfRule>
    <cfRule type="cellIs" dxfId="7979" priority="285" operator="equal">
      <formula>"Muy Baja"</formula>
    </cfRule>
  </conditionalFormatting>
  <conditionalFormatting sqref="K32">
    <cfRule type="cellIs" dxfId="7978" priority="252" operator="equal">
      <formula>"Muy Alta"</formula>
    </cfRule>
    <cfRule type="cellIs" dxfId="7977" priority="253" operator="equal">
      <formula>"Alta"</formula>
    </cfRule>
    <cfRule type="cellIs" dxfId="7976" priority="254" operator="equal">
      <formula>"Media"</formula>
    </cfRule>
    <cfRule type="cellIs" dxfId="7975" priority="255" operator="equal">
      <formula>"Baja"</formula>
    </cfRule>
    <cfRule type="cellIs" dxfId="7974" priority="256" operator="equal">
      <formula>"Muy Baja"</formula>
    </cfRule>
  </conditionalFormatting>
  <conditionalFormatting sqref="K39">
    <cfRule type="cellIs" dxfId="7973" priority="223" operator="equal">
      <formula>"Muy Alta"</formula>
    </cfRule>
    <cfRule type="cellIs" dxfId="7972" priority="224" operator="equal">
      <formula>"Alta"</formula>
    </cfRule>
    <cfRule type="cellIs" dxfId="7971" priority="225" operator="equal">
      <formula>"Media"</formula>
    </cfRule>
    <cfRule type="cellIs" dxfId="7970" priority="226" operator="equal">
      <formula>"Baja"</formula>
    </cfRule>
    <cfRule type="cellIs" dxfId="7969" priority="227" operator="equal">
      <formula>"Muy Baja"</formula>
    </cfRule>
  </conditionalFormatting>
  <conditionalFormatting sqref="K46">
    <cfRule type="cellIs" dxfId="7968" priority="194" operator="equal">
      <formula>"Muy Alta"</formula>
    </cfRule>
    <cfRule type="cellIs" dxfId="7967" priority="195" operator="equal">
      <formula>"Alta"</formula>
    </cfRule>
    <cfRule type="cellIs" dxfId="7966" priority="196" operator="equal">
      <formula>"Media"</formula>
    </cfRule>
    <cfRule type="cellIs" dxfId="7965" priority="197" operator="equal">
      <formula>"Baja"</formula>
    </cfRule>
    <cfRule type="cellIs" dxfId="7964" priority="198" operator="equal">
      <formula>"Muy Baja"</formula>
    </cfRule>
  </conditionalFormatting>
  <conditionalFormatting sqref="K53">
    <cfRule type="cellIs" dxfId="7963" priority="165" operator="equal">
      <formula>"Muy Alta"</formula>
    </cfRule>
    <cfRule type="cellIs" dxfId="7962" priority="166" operator="equal">
      <formula>"Alta"</formula>
    </cfRule>
    <cfRule type="cellIs" dxfId="7961" priority="167" operator="equal">
      <formula>"Media"</formula>
    </cfRule>
    <cfRule type="cellIs" dxfId="7960" priority="168" operator="equal">
      <formula>"Baja"</formula>
    </cfRule>
    <cfRule type="cellIs" dxfId="7959" priority="169" operator="equal">
      <formula>"Muy Baja"</formula>
    </cfRule>
  </conditionalFormatting>
  <conditionalFormatting sqref="K60">
    <cfRule type="cellIs" dxfId="7958" priority="136" operator="equal">
      <formula>"Muy Alta"</formula>
    </cfRule>
    <cfRule type="cellIs" dxfId="7957" priority="137" operator="equal">
      <formula>"Alta"</formula>
    </cfRule>
    <cfRule type="cellIs" dxfId="7956" priority="138" operator="equal">
      <formula>"Media"</formula>
    </cfRule>
    <cfRule type="cellIs" dxfId="7955" priority="139" operator="equal">
      <formula>"Baja"</formula>
    </cfRule>
    <cfRule type="cellIs" dxfId="7954" priority="140" operator="equal">
      <formula>"Muy Baja"</formula>
    </cfRule>
  </conditionalFormatting>
  <conditionalFormatting sqref="K67">
    <cfRule type="cellIs" dxfId="7953" priority="107" operator="equal">
      <formula>"Muy Alta"</formula>
    </cfRule>
    <cfRule type="cellIs" dxfId="7952" priority="108" operator="equal">
      <formula>"Alta"</formula>
    </cfRule>
    <cfRule type="cellIs" dxfId="7951" priority="109" operator="equal">
      <formula>"Media"</formula>
    </cfRule>
    <cfRule type="cellIs" dxfId="7950" priority="110" operator="equal">
      <formula>"Baja"</formula>
    </cfRule>
    <cfRule type="cellIs" dxfId="7949" priority="111" operator="equal">
      <formula>"Muy Baja"</formula>
    </cfRule>
  </conditionalFormatting>
  <conditionalFormatting sqref="K74">
    <cfRule type="cellIs" dxfId="7948" priority="78" operator="equal">
      <formula>"Muy Alta"</formula>
    </cfRule>
    <cfRule type="cellIs" dxfId="7947" priority="79" operator="equal">
      <formula>"Alta"</formula>
    </cfRule>
    <cfRule type="cellIs" dxfId="7946" priority="80" operator="equal">
      <formula>"Media"</formula>
    </cfRule>
    <cfRule type="cellIs" dxfId="7945" priority="81" operator="equal">
      <formula>"Baja"</formula>
    </cfRule>
    <cfRule type="cellIs" dxfId="7944" priority="82" operator="equal">
      <formula>"Muy Baja"</formula>
    </cfRule>
  </conditionalFormatting>
  <conditionalFormatting sqref="K81">
    <cfRule type="cellIs" dxfId="7943" priority="49" operator="equal">
      <formula>"Muy Alta"</formula>
    </cfRule>
    <cfRule type="cellIs" dxfId="7942" priority="50" operator="equal">
      <formula>"Alta"</formula>
    </cfRule>
    <cfRule type="cellIs" dxfId="7941" priority="51" operator="equal">
      <formula>"Media"</formula>
    </cfRule>
    <cfRule type="cellIs" dxfId="7940" priority="52" operator="equal">
      <formula>"Baja"</formula>
    </cfRule>
    <cfRule type="cellIs" dxfId="7939" priority="53" operator="equal">
      <formula>"Muy Baja"</formula>
    </cfRule>
  </conditionalFormatting>
  <conditionalFormatting sqref="K88">
    <cfRule type="cellIs" dxfId="7938" priority="29" operator="equal">
      <formula>"Muy Alta"</formula>
    </cfRule>
    <cfRule type="cellIs" dxfId="7937" priority="30" operator="equal">
      <formula>"Alta"</formula>
    </cfRule>
    <cfRule type="cellIs" dxfId="7936" priority="31" operator="equal">
      <formula>"Media"</formula>
    </cfRule>
    <cfRule type="cellIs" dxfId="7935" priority="32" operator="equal">
      <formula>"Baja"</formula>
    </cfRule>
    <cfRule type="cellIs" dxfId="7934" priority="33" operator="equal">
      <formula>"Muy Baja"</formula>
    </cfRule>
  </conditionalFormatting>
  <conditionalFormatting sqref="N11">
    <cfRule type="containsText" dxfId="7933" priority="320" operator="containsText" text="❌">
      <formula>NOT(ISERROR(SEARCH("❌",N11)))</formula>
    </cfRule>
  </conditionalFormatting>
  <conditionalFormatting sqref="N18">
    <cfRule type="containsText" dxfId="7932" priority="291" operator="containsText" text="❌">
      <formula>NOT(ISERROR(SEARCH("❌",N18)))</formula>
    </cfRule>
  </conditionalFormatting>
  <conditionalFormatting sqref="N25">
    <cfRule type="containsText" dxfId="7931" priority="262" operator="containsText" text="❌">
      <formula>NOT(ISERROR(SEARCH("❌",N25)))</formula>
    </cfRule>
  </conditionalFormatting>
  <conditionalFormatting sqref="N32">
    <cfRule type="containsText" dxfId="7930" priority="233" operator="containsText" text="❌">
      <formula>NOT(ISERROR(SEARCH("❌",N32)))</formula>
    </cfRule>
  </conditionalFormatting>
  <conditionalFormatting sqref="N39">
    <cfRule type="containsText" dxfId="7929" priority="204" operator="containsText" text="❌">
      <formula>NOT(ISERROR(SEARCH("❌",N39)))</formula>
    </cfRule>
  </conditionalFormatting>
  <conditionalFormatting sqref="N46">
    <cfRule type="containsText" dxfId="7928" priority="175" operator="containsText" text="❌">
      <formula>NOT(ISERROR(SEARCH("❌",N46)))</formula>
    </cfRule>
  </conditionalFormatting>
  <conditionalFormatting sqref="N53">
    <cfRule type="containsText" dxfId="7927" priority="146" operator="containsText" text="❌">
      <formula>NOT(ISERROR(SEARCH("❌",N53)))</formula>
    </cfRule>
  </conditionalFormatting>
  <conditionalFormatting sqref="N60">
    <cfRule type="containsText" dxfId="7926" priority="117" operator="containsText" text="❌">
      <formula>NOT(ISERROR(SEARCH("❌",N60)))</formula>
    </cfRule>
  </conditionalFormatting>
  <conditionalFormatting sqref="N67">
    <cfRule type="containsText" dxfId="7925" priority="88" operator="containsText" text="❌">
      <formula>NOT(ISERROR(SEARCH("❌",N67)))</formula>
    </cfRule>
  </conditionalFormatting>
  <conditionalFormatting sqref="N74">
    <cfRule type="containsText" dxfId="7924" priority="59" operator="containsText" text="❌">
      <formula>NOT(ISERROR(SEARCH("❌",N74)))</formula>
    </cfRule>
  </conditionalFormatting>
  <conditionalFormatting sqref="N81">
    <cfRule type="containsText" dxfId="7923" priority="39" operator="containsText" text="❌">
      <formula>NOT(ISERROR(SEARCH("❌",N81)))</formula>
    </cfRule>
  </conditionalFormatting>
  <conditionalFormatting sqref="N88">
    <cfRule type="containsText" dxfId="7922" priority="19" operator="containsText" text="❌">
      <formula>NOT(ISERROR(SEARCH("❌",N88)))</formula>
    </cfRule>
  </conditionalFormatting>
  <conditionalFormatting sqref="O11">
    <cfRule type="cellIs" dxfId="7921" priority="344" operator="equal">
      <formula>"Catastrófico"</formula>
    </cfRule>
    <cfRule type="cellIs" dxfId="7920" priority="345" operator="equal">
      <formula>"Mayor"</formula>
    </cfRule>
    <cfRule type="cellIs" dxfId="7919" priority="346" operator="equal">
      <formula>"Moderado"</formula>
    </cfRule>
    <cfRule type="cellIs" dxfId="7918" priority="347" operator="equal">
      <formula>"Menor"</formula>
    </cfRule>
    <cfRule type="cellIs" dxfId="7917" priority="348" operator="equal">
      <formula>"Leve"</formula>
    </cfRule>
  </conditionalFormatting>
  <conditionalFormatting sqref="O18">
    <cfRule type="cellIs" dxfId="7916" priority="315" operator="equal">
      <formula>"Catastrófico"</formula>
    </cfRule>
    <cfRule type="cellIs" dxfId="7915" priority="316" operator="equal">
      <formula>"Mayor"</formula>
    </cfRule>
    <cfRule type="cellIs" dxfId="7914" priority="317" operator="equal">
      <formula>"Moderado"</formula>
    </cfRule>
    <cfRule type="cellIs" dxfId="7913" priority="318" operator="equal">
      <formula>"Menor"</formula>
    </cfRule>
    <cfRule type="cellIs" dxfId="7912" priority="319" operator="equal">
      <formula>"Leve"</formula>
    </cfRule>
  </conditionalFormatting>
  <conditionalFormatting sqref="O25">
    <cfRule type="cellIs" dxfId="7911" priority="286" operator="equal">
      <formula>"Catastrófico"</formula>
    </cfRule>
    <cfRule type="cellIs" dxfId="7910" priority="287" operator="equal">
      <formula>"Mayor"</formula>
    </cfRule>
    <cfRule type="cellIs" dxfId="7909" priority="288" operator="equal">
      <formula>"Moderado"</formula>
    </cfRule>
    <cfRule type="cellIs" dxfId="7908" priority="289" operator="equal">
      <formula>"Menor"</formula>
    </cfRule>
    <cfRule type="cellIs" dxfId="7907" priority="290" operator="equal">
      <formula>"Leve"</formula>
    </cfRule>
  </conditionalFormatting>
  <conditionalFormatting sqref="O32">
    <cfRule type="cellIs" dxfId="7906" priority="257" operator="equal">
      <formula>"Catastrófico"</formula>
    </cfRule>
    <cfRule type="cellIs" dxfId="7905" priority="258" operator="equal">
      <formula>"Mayor"</formula>
    </cfRule>
    <cfRule type="cellIs" dxfId="7904" priority="259" operator="equal">
      <formula>"Moderado"</formula>
    </cfRule>
    <cfRule type="cellIs" dxfId="7903" priority="260" operator="equal">
      <formula>"Menor"</formula>
    </cfRule>
    <cfRule type="cellIs" dxfId="7902" priority="261" operator="equal">
      <formula>"Leve"</formula>
    </cfRule>
  </conditionalFormatting>
  <conditionalFormatting sqref="O39">
    <cfRule type="cellIs" dxfId="7901" priority="228" operator="equal">
      <formula>"Catastrófico"</formula>
    </cfRule>
    <cfRule type="cellIs" dxfId="7900" priority="229" operator="equal">
      <formula>"Mayor"</formula>
    </cfRule>
    <cfRule type="cellIs" dxfId="7899" priority="230" operator="equal">
      <formula>"Moderado"</formula>
    </cfRule>
    <cfRule type="cellIs" dxfId="7898" priority="231" operator="equal">
      <formula>"Menor"</formula>
    </cfRule>
    <cfRule type="cellIs" dxfId="7897" priority="232" operator="equal">
      <formula>"Leve"</formula>
    </cfRule>
  </conditionalFormatting>
  <conditionalFormatting sqref="O46">
    <cfRule type="cellIs" dxfId="7896" priority="199" operator="equal">
      <formula>"Catastrófico"</formula>
    </cfRule>
    <cfRule type="cellIs" dxfId="7895" priority="200" operator="equal">
      <formula>"Mayor"</formula>
    </cfRule>
    <cfRule type="cellIs" dxfId="7894" priority="201" operator="equal">
      <formula>"Moderado"</formula>
    </cfRule>
    <cfRule type="cellIs" dxfId="7893" priority="202" operator="equal">
      <formula>"Menor"</formula>
    </cfRule>
    <cfRule type="cellIs" dxfId="7892" priority="203" operator="equal">
      <formula>"Leve"</formula>
    </cfRule>
  </conditionalFormatting>
  <conditionalFormatting sqref="O53">
    <cfRule type="cellIs" dxfId="7891" priority="170" operator="equal">
      <formula>"Catastrófico"</formula>
    </cfRule>
    <cfRule type="cellIs" dxfId="7890" priority="171" operator="equal">
      <formula>"Mayor"</formula>
    </cfRule>
    <cfRule type="cellIs" dxfId="7889" priority="172" operator="equal">
      <formula>"Moderado"</formula>
    </cfRule>
    <cfRule type="cellIs" dxfId="7888" priority="173" operator="equal">
      <formula>"Menor"</formula>
    </cfRule>
    <cfRule type="cellIs" dxfId="7887" priority="174" operator="equal">
      <formula>"Leve"</formula>
    </cfRule>
  </conditionalFormatting>
  <conditionalFormatting sqref="O60">
    <cfRule type="cellIs" dxfId="7886" priority="141" operator="equal">
      <formula>"Catastrófico"</formula>
    </cfRule>
    <cfRule type="cellIs" dxfId="7885" priority="142" operator="equal">
      <formula>"Mayor"</formula>
    </cfRule>
    <cfRule type="cellIs" dxfId="7884" priority="143" operator="equal">
      <formula>"Moderado"</formula>
    </cfRule>
    <cfRule type="cellIs" dxfId="7883" priority="144" operator="equal">
      <formula>"Menor"</formula>
    </cfRule>
    <cfRule type="cellIs" dxfId="7882" priority="145" operator="equal">
      <formula>"Leve"</formula>
    </cfRule>
  </conditionalFormatting>
  <conditionalFormatting sqref="O67">
    <cfRule type="cellIs" dxfId="7881" priority="112" operator="equal">
      <formula>"Catastrófico"</formula>
    </cfRule>
    <cfRule type="cellIs" dxfId="7880" priority="113" operator="equal">
      <formula>"Mayor"</formula>
    </cfRule>
    <cfRule type="cellIs" dxfId="7879" priority="114" operator="equal">
      <formula>"Moderado"</formula>
    </cfRule>
    <cfRule type="cellIs" dxfId="7878" priority="115" operator="equal">
      <formula>"Menor"</formula>
    </cfRule>
    <cfRule type="cellIs" dxfId="7877" priority="116" operator="equal">
      <formula>"Leve"</formula>
    </cfRule>
  </conditionalFormatting>
  <conditionalFormatting sqref="O74">
    <cfRule type="cellIs" dxfId="7876" priority="83" operator="equal">
      <formula>"Catastrófico"</formula>
    </cfRule>
    <cfRule type="cellIs" dxfId="7875" priority="84" operator="equal">
      <formula>"Mayor"</formula>
    </cfRule>
    <cfRule type="cellIs" dxfId="7874" priority="85" operator="equal">
      <formula>"Moderado"</formula>
    </cfRule>
    <cfRule type="cellIs" dxfId="7873" priority="86" operator="equal">
      <formula>"Menor"</formula>
    </cfRule>
    <cfRule type="cellIs" dxfId="7872" priority="87" operator="equal">
      <formula>"Leve"</formula>
    </cfRule>
  </conditionalFormatting>
  <conditionalFormatting sqref="O81">
    <cfRule type="cellIs" dxfId="7871" priority="54" operator="equal">
      <formula>"Catastrófico"</formula>
    </cfRule>
    <cfRule type="cellIs" dxfId="7870" priority="55" operator="equal">
      <formula>"Mayor"</formula>
    </cfRule>
    <cfRule type="cellIs" dxfId="7869" priority="56" operator="equal">
      <formula>"Moderado"</formula>
    </cfRule>
    <cfRule type="cellIs" dxfId="7868" priority="57" operator="equal">
      <formula>"Menor"</formula>
    </cfRule>
    <cfRule type="cellIs" dxfId="7867" priority="58" operator="equal">
      <formula>"Leve"</formula>
    </cfRule>
  </conditionalFormatting>
  <conditionalFormatting sqref="O88">
    <cfRule type="cellIs" dxfId="7866" priority="34" operator="equal">
      <formula>"Catastrófico"</formula>
    </cfRule>
    <cfRule type="cellIs" dxfId="7865" priority="35" operator="equal">
      <formula>"Mayor"</formula>
    </cfRule>
    <cfRule type="cellIs" dxfId="7864" priority="36" operator="equal">
      <formula>"Moderado"</formula>
    </cfRule>
    <cfRule type="cellIs" dxfId="7863" priority="37" operator="equal">
      <formula>"Menor"</formula>
    </cfRule>
    <cfRule type="cellIs" dxfId="7862" priority="38" operator="equal">
      <formula>"Leve"</formula>
    </cfRule>
  </conditionalFormatting>
  <conditionalFormatting sqref="Q11">
    <cfRule type="cellIs" dxfId="7861" priority="335" operator="equal">
      <formula>"Extremo"</formula>
    </cfRule>
    <cfRule type="cellIs" dxfId="7860" priority="336" operator="equal">
      <formula>"Alto"</formula>
    </cfRule>
    <cfRule type="cellIs" dxfId="7859" priority="337" operator="equal">
      <formula>"Moderado"</formula>
    </cfRule>
    <cfRule type="cellIs" dxfId="7858" priority="338" operator="equal">
      <formula>"Bajo"</formula>
    </cfRule>
  </conditionalFormatting>
  <conditionalFormatting sqref="Q18">
    <cfRule type="cellIs" dxfId="7857" priority="306" operator="equal">
      <formula>"Extremo"</formula>
    </cfRule>
    <cfRule type="cellIs" dxfId="7856" priority="307" operator="equal">
      <formula>"Alto"</formula>
    </cfRule>
    <cfRule type="cellIs" dxfId="7855" priority="308" operator="equal">
      <formula>"Moderado"</formula>
    </cfRule>
    <cfRule type="cellIs" dxfId="7854" priority="309" operator="equal">
      <formula>"Bajo"</formula>
    </cfRule>
  </conditionalFormatting>
  <conditionalFormatting sqref="Q25">
    <cfRule type="cellIs" dxfId="7853" priority="277" operator="equal">
      <formula>"Extremo"</formula>
    </cfRule>
    <cfRule type="cellIs" dxfId="7852" priority="278" operator="equal">
      <formula>"Alto"</formula>
    </cfRule>
    <cfRule type="cellIs" dxfId="7851" priority="279" operator="equal">
      <formula>"Moderado"</formula>
    </cfRule>
    <cfRule type="cellIs" dxfId="7850" priority="280" operator="equal">
      <formula>"Bajo"</formula>
    </cfRule>
  </conditionalFormatting>
  <conditionalFormatting sqref="Q32">
    <cfRule type="cellIs" dxfId="7849" priority="248" operator="equal">
      <formula>"Extremo"</formula>
    </cfRule>
    <cfRule type="cellIs" dxfId="7848" priority="249" operator="equal">
      <formula>"Alto"</formula>
    </cfRule>
    <cfRule type="cellIs" dxfId="7847" priority="250" operator="equal">
      <formula>"Moderado"</formula>
    </cfRule>
    <cfRule type="cellIs" dxfId="7846" priority="251" operator="equal">
      <formula>"Bajo"</formula>
    </cfRule>
  </conditionalFormatting>
  <conditionalFormatting sqref="Q39">
    <cfRule type="cellIs" dxfId="7845" priority="219" operator="equal">
      <formula>"Extremo"</formula>
    </cfRule>
    <cfRule type="cellIs" dxfId="7844" priority="220" operator="equal">
      <formula>"Alto"</formula>
    </cfRule>
    <cfRule type="cellIs" dxfId="7843" priority="221" operator="equal">
      <formula>"Moderado"</formula>
    </cfRule>
    <cfRule type="cellIs" dxfId="7842" priority="222" operator="equal">
      <formula>"Bajo"</formula>
    </cfRule>
  </conditionalFormatting>
  <conditionalFormatting sqref="Q46">
    <cfRule type="cellIs" dxfId="7841" priority="190" operator="equal">
      <formula>"Extremo"</formula>
    </cfRule>
    <cfRule type="cellIs" dxfId="7840" priority="191" operator="equal">
      <formula>"Alto"</formula>
    </cfRule>
    <cfRule type="cellIs" dxfId="7839" priority="192" operator="equal">
      <formula>"Moderado"</formula>
    </cfRule>
    <cfRule type="cellIs" dxfId="7838" priority="193" operator="equal">
      <formula>"Bajo"</formula>
    </cfRule>
  </conditionalFormatting>
  <conditionalFormatting sqref="Q53">
    <cfRule type="cellIs" dxfId="7837" priority="161" operator="equal">
      <formula>"Extremo"</formula>
    </cfRule>
    <cfRule type="cellIs" dxfId="7836" priority="162" operator="equal">
      <formula>"Alto"</formula>
    </cfRule>
    <cfRule type="cellIs" dxfId="7835" priority="163" operator="equal">
      <formula>"Moderado"</formula>
    </cfRule>
    <cfRule type="cellIs" dxfId="7834" priority="164" operator="equal">
      <formula>"Bajo"</formula>
    </cfRule>
  </conditionalFormatting>
  <conditionalFormatting sqref="Q60">
    <cfRule type="cellIs" dxfId="7833" priority="132" operator="equal">
      <formula>"Extremo"</formula>
    </cfRule>
    <cfRule type="cellIs" dxfId="7832" priority="133" operator="equal">
      <formula>"Alto"</formula>
    </cfRule>
    <cfRule type="cellIs" dxfId="7831" priority="134" operator="equal">
      <formula>"Moderado"</formula>
    </cfRule>
    <cfRule type="cellIs" dxfId="7830" priority="135" operator="equal">
      <formula>"Bajo"</formula>
    </cfRule>
  </conditionalFormatting>
  <conditionalFormatting sqref="Q67">
    <cfRule type="cellIs" dxfId="7829" priority="103" operator="equal">
      <formula>"Extremo"</formula>
    </cfRule>
    <cfRule type="cellIs" dxfId="7828" priority="104" operator="equal">
      <formula>"Alto"</formula>
    </cfRule>
    <cfRule type="cellIs" dxfId="7827" priority="105" operator="equal">
      <formula>"Moderado"</formula>
    </cfRule>
    <cfRule type="cellIs" dxfId="7826" priority="106" operator="equal">
      <formula>"Bajo"</formula>
    </cfRule>
  </conditionalFormatting>
  <conditionalFormatting sqref="Q74">
    <cfRule type="cellIs" dxfId="7825" priority="74" operator="equal">
      <formula>"Extremo"</formula>
    </cfRule>
    <cfRule type="cellIs" dxfId="7824" priority="75" operator="equal">
      <formula>"Alto"</formula>
    </cfRule>
    <cfRule type="cellIs" dxfId="7823" priority="76" operator="equal">
      <formula>"Moderado"</formula>
    </cfRule>
    <cfRule type="cellIs" dxfId="7822" priority="77" operator="equal">
      <formula>"Bajo"</formula>
    </cfRule>
  </conditionalFormatting>
  <conditionalFormatting sqref="Q81">
    <cfRule type="cellIs" dxfId="7821" priority="45" operator="equal">
      <formula>"Extremo"</formula>
    </cfRule>
    <cfRule type="cellIs" dxfId="7820" priority="46" operator="equal">
      <formula>"Alto"</formula>
    </cfRule>
    <cfRule type="cellIs" dxfId="7819" priority="47" operator="equal">
      <formula>"Moderado"</formula>
    </cfRule>
    <cfRule type="cellIs" dxfId="7818" priority="48" operator="equal">
      <formula>"Bajo"</formula>
    </cfRule>
  </conditionalFormatting>
  <conditionalFormatting sqref="Q88">
    <cfRule type="cellIs" dxfId="7817" priority="25" operator="equal">
      <formula>"Extremo"</formula>
    </cfRule>
    <cfRule type="cellIs" dxfId="7816" priority="26" operator="equal">
      <formula>"Alto"</formula>
    </cfRule>
    <cfRule type="cellIs" dxfId="7815" priority="27" operator="equal">
      <formula>"Moderado"</formula>
    </cfRule>
    <cfRule type="cellIs" dxfId="7814" priority="28" operator="equal">
      <formula>"Bajo"</formula>
    </cfRule>
  </conditionalFormatting>
  <conditionalFormatting sqref="AE11">
    <cfRule type="cellIs" dxfId="7813" priority="330" operator="equal">
      <formula>"Muy Alta"</formula>
    </cfRule>
    <cfRule type="cellIs" dxfId="7812" priority="331" operator="equal">
      <formula>"Alta"</formula>
    </cfRule>
    <cfRule type="cellIs" dxfId="7811" priority="332" operator="equal">
      <formula>"Media"</formula>
    </cfRule>
    <cfRule type="cellIs" dxfId="7810" priority="333" operator="equal">
      <formula>"Baja"</formula>
    </cfRule>
    <cfRule type="cellIs" dxfId="7809" priority="334" operator="equal">
      <formula>"Muy Baja"</formula>
    </cfRule>
  </conditionalFormatting>
  <conditionalFormatting sqref="AE18">
    <cfRule type="cellIs" dxfId="7808" priority="301" operator="equal">
      <formula>"Muy Alta"</formula>
    </cfRule>
    <cfRule type="cellIs" dxfId="7807" priority="302" operator="equal">
      <formula>"Alta"</formula>
    </cfRule>
    <cfRule type="cellIs" dxfId="7806" priority="303" operator="equal">
      <formula>"Media"</formula>
    </cfRule>
    <cfRule type="cellIs" dxfId="7805" priority="304" operator="equal">
      <formula>"Baja"</formula>
    </cfRule>
    <cfRule type="cellIs" dxfId="7804" priority="305" operator="equal">
      <formula>"Muy Baja"</formula>
    </cfRule>
  </conditionalFormatting>
  <conditionalFormatting sqref="AE25">
    <cfRule type="cellIs" dxfId="7803" priority="272" operator="equal">
      <formula>"Muy Alta"</formula>
    </cfRule>
    <cfRule type="cellIs" dxfId="7802" priority="273" operator="equal">
      <formula>"Alta"</formula>
    </cfRule>
    <cfRule type="cellIs" dxfId="7801" priority="274" operator="equal">
      <formula>"Media"</formula>
    </cfRule>
    <cfRule type="cellIs" dxfId="7800" priority="275" operator="equal">
      <formula>"Baja"</formula>
    </cfRule>
    <cfRule type="cellIs" dxfId="7799" priority="276" operator="equal">
      <formula>"Muy Baja"</formula>
    </cfRule>
  </conditionalFormatting>
  <conditionalFormatting sqref="AE32">
    <cfRule type="cellIs" dxfId="7798" priority="243" operator="equal">
      <formula>"Muy Alta"</formula>
    </cfRule>
    <cfRule type="cellIs" dxfId="7797" priority="244" operator="equal">
      <formula>"Alta"</formula>
    </cfRule>
    <cfRule type="cellIs" dxfId="7796" priority="245" operator="equal">
      <formula>"Media"</formula>
    </cfRule>
    <cfRule type="cellIs" dxfId="7795" priority="246" operator="equal">
      <formula>"Baja"</formula>
    </cfRule>
    <cfRule type="cellIs" dxfId="7794" priority="247" operator="equal">
      <formula>"Muy Baja"</formula>
    </cfRule>
  </conditionalFormatting>
  <conditionalFormatting sqref="AE39">
    <cfRule type="cellIs" dxfId="7793" priority="214" operator="equal">
      <formula>"Muy Alta"</formula>
    </cfRule>
    <cfRule type="cellIs" dxfId="7792" priority="215" operator="equal">
      <formula>"Alta"</formula>
    </cfRule>
    <cfRule type="cellIs" dxfId="7791" priority="216" operator="equal">
      <formula>"Media"</formula>
    </cfRule>
    <cfRule type="cellIs" dxfId="7790" priority="217" operator="equal">
      <formula>"Baja"</formula>
    </cfRule>
    <cfRule type="cellIs" dxfId="7789" priority="218" operator="equal">
      <formula>"Muy Baja"</formula>
    </cfRule>
  </conditionalFormatting>
  <conditionalFormatting sqref="AE46">
    <cfRule type="cellIs" dxfId="7788" priority="185" operator="equal">
      <formula>"Muy Alta"</formula>
    </cfRule>
    <cfRule type="cellIs" dxfId="7787" priority="186" operator="equal">
      <formula>"Alta"</formula>
    </cfRule>
    <cfRule type="cellIs" dxfId="7786" priority="187" operator="equal">
      <formula>"Media"</formula>
    </cfRule>
    <cfRule type="cellIs" dxfId="7785" priority="188" operator="equal">
      <formula>"Baja"</formula>
    </cfRule>
    <cfRule type="cellIs" dxfId="7784" priority="189" operator="equal">
      <formula>"Muy Baja"</formula>
    </cfRule>
  </conditionalFormatting>
  <conditionalFormatting sqref="AE53">
    <cfRule type="cellIs" dxfId="7783" priority="156" operator="equal">
      <formula>"Muy Alta"</formula>
    </cfRule>
    <cfRule type="cellIs" dxfId="7782" priority="157" operator="equal">
      <formula>"Alta"</formula>
    </cfRule>
    <cfRule type="cellIs" dxfId="7781" priority="158" operator="equal">
      <formula>"Media"</formula>
    </cfRule>
    <cfRule type="cellIs" dxfId="7780" priority="159" operator="equal">
      <formula>"Baja"</formula>
    </cfRule>
    <cfRule type="cellIs" dxfId="7779" priority="160" operator="equal">
      <formula>"Muy Baja"</formula>
    </cfRule>
  </conditionalFormatting>
  <conditionalFormatting sqref="AE60">
    <cfRule type="cellIs" dxfId="7778" priority="127" operator="equal">
      <formula>"Muy Alta"</formula>
    </cfRule>
    <cfRule type="cellIs" dxfId="7777" priority="128" operator="equal">
      <formula>"Alta"</formula>
    </cfRule>
    <cfRule type="cellIs" dxfId="7776" priority="129" operator="equal">
      <formula>"Media"</formula>
    </cfRule>
    <cfRule type="cellIs" dxfId="7775" priority="130" operator="equal">
      <formula>"Baja"</formula>
    </cfRule>
    <cfRule type="cellIs" dxfId="7774" priority="131" operator="equal">
      <formula>"Muy Baja"</formula>
    </cfRule>
  </conditionalFormatting>
  <conditionalFormatting sqref="AE67">
    <cfRule type="cellIs" dxfId="7773" priority="98" operator="equal">
      <formula>"Muy Alta"</formula>
    </cfRule>
    <cfRule type="cellIs" dxfId="7772" priority="99" operator="equal">
      <formula>"Alta"</formula>
    </cfRule>
    <cfRule type="cellIs" dxfId="7771" priority="100" operator="equal">
      <formula>"Media"</formula>
    </cfRule>
    <cfRule type="cellIs" dxfId="7770" priority="101" operator="equal">
      <formula>"Baja"</formula>
    </cfRule>
    <cfRule type="cellIs" dxfId="7769" priority="102" operator="equal">
      <formula>"Muy Baja"</formula>
    </cfRule>
  </conditionalFormatting>
  <conditionalFormatting sqref="AE74">
    <cfRule type="cellIs" dxfId="7768" priority="69" operator="equal">
      <formula>"Muy Alta"</formula>
    </cfRule>
    <cfRule type="cellIs" dxfId="7767" priority="70" operator="equal">
      <formula>"Alta"</formula>
    </cfRule>
    <cfRule type="cellIs" dxfId="7766" priority="71" operator="equal">
      <formula>"Media"</formula>
    </cfRule>
    <cfRule type="cellIs" dxfId="7765" priority="72" operator="equal">
      <formula>"Baja"</formula>
    </cfRule>
    <cfRule type="cellIs" dxfId="7764" priority="73" operator="equal">
      <formula>"Muy Baja"</formula>
    </cfRule>
  </conditionalFormatting>
  <conditionalFormatting sqref="AE81">
    <cfRule type="cellIs" dxfId="7763" priority="40" operator="equal">
      <formula>"Muy Alta"</formula>
    </cfRule>
    <cfRule type="cellIs" dxfId="7762" priority="41" operator="equal">
      <formula>"Alta"</formula>
    </cfRule>
    <cfRule type="cellIs" dxfId="7761" priority="42" operator="equal">
      <formula>"Media"</formula>
    </cfRule>
    <cfRule type="cellIs" dxfId="7760" priority="43" operator="equal">
      <formula>"Baja"</formula>
    </cfRule>
    <cfRule type="cellIs" dxfId="7759" priority="44" operator="equal">
      <formula>"Muy Baja"</formula>
    </cfRule>
  </conditionalFormatting>
  <conditionalFormatting sqref="AE88">
    <cfRule type="cellIs" dxfId="7758" priority="20" operator="equal">
      <formula>"Muy Alta"</formula>
    </cfRule>
    <cfRule type="cellIs" dxfId="7757" priority="21" operator="equal">
      <formula>"Alta"</formula>
    </cfRule>
    <cfRule type="cellIs" dxfId="7756" priority="22" operator="equal">
      <formula>"Media"</formula>
    </cfRule>
    <cfRule type="cellIs" dxfId="7755" priority="23" operator="equal">
      <formula>"Baja"</formula>
    </cfRule>
    <cfRule type="cellIs" dxfId="7754" priority="24" operator="equal">
      <formula>"Muy Baja"</formula>
    </cfRule>
  </conditionalFormatting>
  <conditionalFormatting sqref="AG11">
    <cfRule type="cellIs" dxfId="7753" priority="325" operator="equal">
      <formula>"Catastrófico"</formula>
    </cfRule>
    <cfRule type="cellIs" dxfId="7752" priority="326" operator="equal">
      <formula>"Mayor"</formula>
    </cfRule>
    <cfRule type="cellIs" dxfId="7751" priority="327" operator="equal">
      <formula>"Moderado"</formula>
    </cfRule>
    <cfRule type="cellIs" dxfId="7750" priority="328" operator="equal">
      <formula>"Menor"</formula>
    </cfRule>
    <cfRule type="cellIs" dxfId="7749" priority="329" operator="equal">
      <formula>"Leve"</formula>
    </cfRule>
  </conditionalFormatting>
  <conditionalFormatting sqref="AG18">
    <cfRule type="cellIs" dxfId="7748" priority="296" operator="equal">
      <formula>"Catastrófico"</formula>
    </cfRule>
    <cfRule type="cellIs" dxfId="7747" priority="297" operator="equal">
      <formula>"Mayor"</formula>
    </cfRule>
    <cfRule type="cellIs" dxfId="7746" priority="298" operator="equal">
      <formula>"Moderado"</formula>
    </cfRule>
    <cfRule type="cellIs" dxfId="7745" priority="299" operator="equal">
      <formula>"Menor"</formula>
    </cfRule>
    <cfRule type="cellIs" dxfId="7744" priority="300" operator="equal">
      <formula>"Leve"</formula>
    </cfRule>
  </conditionalFormatting>
  <conditionalFormatting sqref="AG25">
    <cfRule type="cellIs" dxfId="7743" priority="267" operator="equal">
      <formula>"Catastrófico"</formula>
    </cfRule>
    <cfRule type="cellIs" dxfId="7742" priority="268" operator="equal">
      <formula>"Mayor"</formula>
    </cfRule>
    <cfRule type="cellIs" dxfId="7741" priority="269" operator="equal">
      <formula>"Moderado"</formula>
    </cfRule>
    <cfRule type="cellIs" dxfId="7740" priority="270" operator="equal">
      <formula>"Menor"</formula>
    </cfRule>
    <cfRule type="cellIs" dxfId="7739" priority="271" operator="equal">
      <formula>"Leve"</formula>
    </cfRule>
  </conditionalFormatting>
  <conditionalFormatting sqref="AG32">
    <cfRule type="cellIs" dxfId="7738" priority="238" operator="equal">
      <formula>"Catastrófico"</formula>
    </cfRule>
    <cfRule type="cellIs" dxfId="7737" priority="239" operator="equal">
      <formula>"Mayor"</formula>
    </cfRule>
    <cfRule type="cellIs" dxfId="7736" priority="240" operator="equal">
      <formula>"Moderado"</formula>
    </cfRule>
    <cfRule type="cellIs" dxfId="7735" priority="241" operator="equal">
      <formula>"Menor"</formula>
    </cfRule>
    <cfRule type="cellIs" dxfId="7734" priority="242" operator="equal">
      <formula>"Leve"</formula>
    </cfRule>
  </conditionalFormatting>
  <conditionalFormatting sqref="AG39">
    <cfRule type="cellIs" dxfId="7733" priority="209" operator="equal">
      <formula>"Catastrófico"</formula>
    </cfRule>
    <cfRule type="cellIs" dxfId="7732" priority="210" operator="equal">
      <formula>"Mayor"</formula>
    </cfRule>
    <cfRule type="cellIs" dxfId="7731" priority="211" operator="equal">
      <formula>"Moderado"</formula>
    </cfRule>
    <cfRule type="cellIs" dxfId="7730" priority="212" operator="equal">
      <formula>"Menor"</formula>
    </cfRule>
    <cfRule type="cellIs" dxfId="7729" priority="213" operator="equal">
      <formula>"Leve"</formula>
    </cfRule>
  </conditionalFormatting>
  <conditionalFormatting sqref="AG46">
    <cfRule type="cellIs" dxfId="7728" priority="180" operator="equal">
      <formula>"Catastrófico"</formula>
    </cfRule>
    <cfRule type="cellIs" dxfId="7727" priority="181" operator="equal">
      <formula>"Mayor"</formula>
    </cfRule>
    <cfRule type="cellIs" dxfId="7726" priority="182" operator="equal">
      <formula>"Moderado"</formula>
    </cfRule>
    <cfRule type="cellIs" dxfId="7725" priority="183" operator="equal">
      <formula>"Menor"</formula>
    </cfRule>
    <cfRule type="cellIs" dxfId="7724" priority="184" operator="equal">
      <formula>"Leve"</formula>
    </cfRule>
  </conditionalFormatting>
  <conditionalFormatting sqref="AG53">
    <cfRule type="cellIs" dxfId="7723" priority="151" operator="equal">
      <formula>"Catastrófico"</formula>
    </cfRule>
    <cfRule type="cellIs" dxfId="7722" priority="152" operator="equal">
      <formula>"Mayor"</formula>
    </cfRule>
    <cfRule type="cellIs" dxfId="7721" priority="153" operator="equal">
      <formula>"Moderado"</formula>
    </cfRule>
    <cfRule type="cellIs" dxfId="7720" priority="154" operator="equal">
      <formula>"Menor"</formula>
    </cfRule>
    <cfRule type="cellIs" dxfId="7719" priority="155" operator="equal">
      <formula>"Leve"</formula>
    </cfRule>
  </conditionalFormatting>
  <conditionalFormatting sqref="AG60">
    <cfRule type="cellIs" dxfId="7718" priority="122" operator="equal">
      <formula>"Catastrófico"</formula>
    </cfRule>
    <cfRule type="cellIs" dxfId="7717" priority="123" operator="equal">
      <formula>"Mayor"</formula>
    </cfRule>
    <cfRule type="cellIs" dxfId="7716" priority="124" operator="equal">
      <formula>"Moderado"</formula>
    </cfRule>
    <cfRule type="cellIs" dxfId="7715" priority="125" operator="equal">
      <formula>"Menor"</formula>
    </cfRule>
    <cfRule type="cellIs" dxfId="7714" priority="126" operator="equal">
      <formula>"Leve"</formula>
    </cfRule>
  </conditionalFormatting>
  <conditionalFormatting sqref="AG67">
    <cfRule type="cellIs" dxfId="7713" priority="93" operator="equal">
      <formula>"Catastrófico"</formula>
    </cfRule>
    <cfRule type="cellIs" dxfId="7712" priority="94" operator="equal">
      <formula>"Mayor"</formula>
    </cfRule>
    <cfRule type="cellIs" dxfId="7711" priority="95" operator="equal">
      <formula>"Moderado"</formula>
    </cfRule>
    <cfRule type="cellIs" dxfId="7710" priority="96" operator="equal">
      <formula>"Menor"</formula>
    </cfRule>
    <cfRule type="cellIs" dxfId="7709" priority="97" operator="equal">
      <formula>"Leve"</formula>
    </cfRule>
  </conditionalFormatting>
  <conditionalFormatting sqref="AG74">
    <cfRule type="cellIs" dxfId="7708" priority="64" operator="equal">
      <formula>"Catastrófico"</formula>
    </cfRule>
    <cfRule type="cellIs" dxfId="7707" priority="65" operator="equal">
      <formula>"Mayor"</formula>
    </cfRule>
    <cfRule type="cellIs" dxfId="7706" priority="66" operator="equal">
      <formula>"Moderado"</formula>
    </cfRule>
    <cfRule type="cellIs" dxfId="7705" priority="67" operator="equal">
      <formula>"Menor"</formula>
    </cfRule>
    <cfRule type="cellIs" dxfId="7704" priority="68" operator="equal">
      <formula>"Leve"</formula>
    </cfRule>
  </conditionalFormatting>
  <conditionalFormatting sqref="AI11">
    <cfRule type="cellIs" dxfId="7703" priority="321" operator="equal">
      <formula>"Extremo"</formula>
    </cfRule>
    <cfRule type="cellIs" dxfId="7702" priority="322" operator="equal">
      <formula>"Alto"</formula>
    </cfRule>
    <cfRule type="cellIs" dxfId="7701" priority="323" operator="equal">
      <formula>"Moderado"</formula>
    </cfRule>
    <cfRule type="cellIs" dxfId="7700" priority="324" operator="equal">
      <formula>"Bajo"</formula>
    </cfRule>
  </conditionalFormatting>
  <conditionalFormatting sqref="AI18">
    <cfRule type="cellIs" dxfId="7699" priority="292" operator="equal">
      <formula>"Extremo"</formula>
    </cfRule>
    <cfRule type="cellIs" dxfId="7698" priority="293" operator="equal">
      <formula>"Alto"</formula>
    </cfRule>
    <cfRule type="cellIs" dxfId="7697" priority="294" operator="equal">
      <formula>"Moderado"</formula>
    </cfRule>
    <cfRule type="cellIs" dxfId="7696" priority="295" operator="equal">
      <formula>"Bajo"</formula>
    </cfRule>
  </conditionalFormatting>
  <conditionalFormatting sqref="AI25">
    <cfRule type="cellIs" dxfId="7695" priority="263" operator="equal">
      <formula>"Extremo"</formula>
    </cfRule>
    <cfRule type="cellIs" dxfId="7694" priority="264" operator="equal">
      <formula>"Alto"</formula>
    </cfRule>
    <cfRule type="cellIs" dxfId="7693" priority="265" operator="equal">
      <formula>"Moderado"</formula>
    </cfRule>
    <cfRule type="cellIs" dxfId="7692" priority="266" operator="equal">
      <formula>"Bajo"</formula>
    </cfRule>
  </conditionalFormatting>
  <conditionalFormatting sqref="AI32">
    <cfRule type="cellIs" dxfId="7691" priority="234" operator="equal">
      <formula>"Extremo"</formula>
    </cfRule>
    <cfRule type="cellIs" dxfId="7690" priority="235" operator="equal">
      <formula>"Alto"</formula>
    </cfRule>
    <cfRule type="cellIs" dxfId="7689" priority="236" operator="equal">
      <formula>"Moderado"</formula>
    </cfRule>
    <cfRule type="cellIs" dxfId="7688" priority="237" operator="equal">
      <formula>"Bajo"</formula>
    </cfRule>
  </conditionalFormatting>
  <conditionalFormatting sqref="AI39">
    <cfRule type="cellIs" dxfId="7687" priority="205" operator="equal">
      <formula>"Extremo"</formula>
    </cfRule>
    <cfRule type="cellIs" dxfId="7686" priority="206" operator="equal">
      <formula>"Alto"</formula>
    </cfRule>
    <cfRule type="cellIs" dxfId="7685" priority="207" operator="equal">
      <formula>"Moderado"</formula>
    </cfRule>
    <cfRule type="cellIs" dxfId="7684" priority="208" operator="equal">
      <formula>"Bajo"</formula>
    </cfRule>
  </conditionalFormatting>
  <conditionalFormatting sqref="AI46">
    <cfRule type="cellIs" dxfId="7683" priority="176" operator="equal">
      <formula>"Extremo"</formula>
    </cfRule>
    <cfRule type="cellIs" dxfId="7682" priority="177" operator="equal">
      <formula>"Alto"</formula>
    </cfRule>
    <cfRule type="cellIs" dxfId="7681" priority="178" operator="equal">
      <formula>"Moderado"</formula>
    </cfRule>
    <cfRule type="cellIs" dxfId="7680" priority="179" operator="equal">
      <formula>"Bajo"</formula>
    </cfRule>
  </conditionalFormatting>
  <conditionalFormatting sqref="AI53">
    <cfRule type="cellIs" dxfId="7679" priority="147" operator="equal">
      <formula>"Extremo"</formula>
    </cfRule>
    <cfRule type="cellIs" dxfId="7678" priority="148" operator="equal">
      <formula>"Alto"</formula>
    </cfRule>
    <cfRule type="cellIs" dxfId="7677" priority="149" operator="equal">
      <formula>"Moderado"</formula>
    </cfRule>
    <cfRule type="cellIs" dxfId="7676" priority="150" operator="equal">
      <formula>"Bajo"</formula>
    </cfRule>
  </conditionalFormatting>
  <conditionalFormatting sqref="AI60">
    <cfRule type="cellIs" dxfId="7675" priority="118" operator="equal">
      <formula>"Extremo"</formula>
    </cfRule>
    <cfRule type="cellIs" dxfId="7674" priority="119" operator="equal">
      <formula>"Alto"</formula>
    </cfRule>
    <cfRule type="cellIs" dxfId="7673" priority="120" operator="equal">
      <formula>"Moderado"</formula>
    </cfRule>
    <cfRule type="cellIs" dxfId="7672" priority="121" operator="equal">
      <formula>"Bajo"</formula>
    </cfRule>
  </conditionalFormatting>
  <conditionalFormatting sqref="AI67">
    <cfRule type="cellIs" dxfId="7671" priority="89" operator="equal">
      <formula>"Extremo"</formula>
    </cfRule>
    <cfRule type="cellIs" dxfId="7670" priority="90" operator="equal">
      <formula>"Alto"</formula>
    </cfRule>
    <cfRule type="cellIs" dxfId="7669" priority="91" operator="equal">
      <formula>"Moderado"</formula>
    </cfRule>
    <cfRule type="cellIs" dxfId="7668" priority="92" operator="equal">
      <formula>"Bajo"</formula>
    </cfRule>
  </conditionalFormatting>
  <conditionalFormatting sqref="AI74">
    <cfRule type="cellIs" dxfId="7667" priority="60" operator="equal">
      <formula>"Extremo"</formula>
    </cfRule>
    <cfRule type="cellIs" dxfId="7666" priority="61" operator="equal">
      <formula>"Alto"</formula>
    </cfRule>
    <cfRule type="cellIs" dxfId="7665" priority="62" operator="equal">
      <formula>"Moderado"</formula>
    </cfRule>
    <cfRule type="cellIs" dxfId="7664" priority="63" operator="equal">
      <formula>"Bajo"</formula>
    </cfRule>
  </conditionalFormatting>
  <conditionalFormatting sqref="AI81">
    <cfRule type="cellIs" dxfId="7663" priority="15" operator="equal">
      <formula>"Extremo"</formula>
    </cfRule>
    <cfRule type="cellIs" dxfId="7662" priority="16" operator="equal">
      <formula>"Alto"</formula>
    </cfRule>
    <cfRule type="cellIs" dxfId="7661" priority="17" operator="equal">
      <formula>"Moderado"</formula>
    </cfRule>
    <cfRule type="cellIs" dxfId="7660" priority="18" operator="equal">
      <formula>"Bajo"</formula>
    </cfRule>
  </conditionalFormatting>
  <conditionalFormatting sqref="AI88">
    <cfRule type="cellIs" dxfId="7659" priority="11" operator="equal">
      <formula>"Extremo"</formula>
    </cfRule>
    <cfRule type="cellIs" dxfId="7658" priority="12" operator="equal">
      <formula>"Alto"</formula>
    </cfRule>
    <cfRule type="cellIs" dxfId="7657" priority="13" operator="equal">
      <formula>"Moderado"</formula>
    </cfRule>
    <cfRule type="cellIs" dxfId="765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ENERO\[4. FO-CEDE5-DIGEC-487 Matriz para la Gestión Integral del Riesgo V.14 EQUIPO OK (2).xlsx]Opciones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ENERO\[4. FO-CEDE5-DIGEC-487 Matriz para la Gestión Integral del Riesgo V.14 EQUIPO OK (2).xlsx]Tabla Impacto'!#REF!</xm:f>
          </x14:formula1>
          <xm:sqref>M11:M94</xm:sqref>
        </x14:dataValidation>
        <x14:dataValidation type="list" allowBlank="1" showInputMessage="1" showErrorMessage="1">
          <x14:formula1>
            <xm:f>'D:\BACK UP 2026\RIESGOS DE INTEGRIDAD - 2026\MATRIZ ENVIÓ CEDE5 - ENERO\[4. FO-CEDE5-DIGEC-487 Matriz para la Gestión Integral del Riesgo V.14 EQUIPO OK (2).xlsx]Tabla Valoración controles'!#REF!</xm:f>
          </x14:formula1>
          <xm:sqref>X11:Y94 AA11:AC94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N94"/>
  <sheetViews>
    <sheetView zoomScale="85" zoomScaleNormal="85" workbookViewId="0">
      <selection activeCell="H25" sqref="H25:H31"/>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62" style="25" customWidth="1"/>
    <col min="22" max="22" width="80"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33"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34.5"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29.25"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312</v>
      </c>
      <c r="AQ3" s="294"/>
      <c r="AR3" s="294"/>
      <c r="AS3" s="295"/>
    </row>
    <row r="4" spans="1:66" ht="33.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313</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753</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54" customHeight="1" thickBot="1">
      <c r="A6" s="243" t="s">
        <v>15</v>
      </c>
      <c r="B6" s="244"/>
      <c r="C6" s="244"/>
      <c r="D6" s="245"/>
      <c r="E6" s="246"/>
      <c r="F6" s="247" t="s">
        <v>754</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0.5" customHeight="1" thickBot="1">
      <c r="A7" s="262" t="s">
        <v>17</v>
      </c>
      <c r="B7" s="263"/>
      <c r="C7" s="263"/>
      <c r="D7" s="264"/>
      <c r="E7" s="265"/>
      <c r="F7" s="266" t="s">
        <v>1696</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314</v>
      </c>
      <c r="S8" s="273"/>
      <c r="T8" s="273"/>
      <c r="U8" s="273"/>
      <c r="V8" s="273"/>
      <c r="W8" s="273"/>
      <c r="X8" s="273"/>
      <c r="Y8" s="273"/>
      <c r="Z8" s="273"/>
      <c r="AA8" s="273"/>
      <c r="AB8" s="273"/>
      <c r="AC8" s="274"/>
      <c r="AD8" s="272" t="s">
        <v>20</v>
      </c>
      <c r="AE8" s="273"/>
      <c r="AF8" s="273"/>
      <c r="AG8" s="273"/>
      <c r="AH8" s="273"/>
      <c r="AI8" s="273"/>
      <c r="AJ8" s="315"/>
      <c r="AK8" s="252" t="s">
        <v>315</v>
      </c>
      <c r="AL8" s="269" t="s">
        <v>21</v>
      </c>
      <c r="AM8" s="270"/>
      <c r="AN8" s="270"/>
      <c r="AO8" s="271"/>
      <c r="AP8" s="256" t="s">
        <v>316</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317</v>
      </c>
      <c r="E9" s="254" t="s">
        <v>26</v>
      </c>
      <c r="F9" s="252" t="s">
        <v>162</v>
      </c>
      <c r="G9" s="252" t="s">
        <v>318</v>
      </c>
      <c r="H9" s="254" t="s">
        <v>27</v>
      </c>
      <c r="I9" s="250" t="s">
        <v>28</v>
      </c>
      <c r="J9" s="252" t="s">
        <v>29</v>
      </c>
      <c r="K9" s="252" t="s">
        <v>30</v>
      </c>
      <c r="L9" s="254" t="s">
        <v>31</v>
      </c>
      <c r="M9" s="256" t="s">
        <v>319</v>
      </c>
      <c r="N9" s="260" t="s">
        <v>320</v>
      </c>
      <c r="O9" s="252" t="s">
        <v>32</v>
      </c>
      <c r="P9" s="254" t="s">
        <v>31</v>
      </c>
      <c r="Q9" s="252" t="s">
        <v>33</v>
      </c>
      <c r="R9" s="222" t="s">
        <v>34</v>
      </c>
      <c r="S9" s="252" t="s">
        <v>35</v>
      </c>
      <c r="T9" s="252" t="s">
        <v>321</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6</v>
      </c>
      <c r="C11" s="220" t="s">
        <v>76</v>
      </c>
      <c r="D11" s="220" t="s">
        <v>322</v>
      </c>
      <c r="E11" s="229" t="s">
        <v>334</v>
      </c>
      <c r="F11" s="229" t="s">
        <v>725</v>
      </c>
      <c r="G11" s="229" t="s">
        <v>726</v>
      </c>
      <c r="H11" s="302" t="str">
        <f>+CONCATENATE(E11," ",F11," ",G11)</f>
        <v>Posibilidad de afectación reputacional por equivocación en la información documentada que es reflejada en los informes de inspección (objetivos, alcance, hallazgos, fortalezas, recomendaciones y conclusiones)  debido al incumplimiento de los principios éticos del inspector (integridad, objetividad, confidencialidad, competencia y debido cuidado profesional), en la evaluación independiente realizada por los integrantes de las comisiones inspectoras</v>
      </c>
      <c r="I11" s="232" t="s">
        <v>324</v>
      </c>
      <c r="J11" s="218">
        <v>828</v>
      </c>
      <c r="K11" s="309" t="str">
        <f>IF(J11&lt;=0,"",IF(J11&lt;=3,"Muy Baja",IF(J11&lt;=34,"Baja",IF(J11&lt;=600,"Media",IF(J11&lt;=6000,"Alta","Muy Alta")))))</f>
        <v>Alta</v>
      </c>
      <c r="L11" s="305">
        <f>IF(K11="","",IF(K11="Muy Baja",0.2,IF(K11="Baja",0.4,IF(K11="Media",0.6,IF(K11="Alta",0.8,IF(K11="Muy Alta",1,))))))</f>
        <v>0.8</v>
      </c>
      <c r="M11" s="307" t="s">
        <v>335</v>
      </c>
      <c r="N11" s="303" t="str">
        <f>IF(NOT(ISERROR(MATCH(M11,'[16]Tabla Impacto'!$B$222:$B$224,0))),'[16]Tabla Impacto'!$F$224,M11)</f>
        <v xml:space="preserve">     El riesgo afecta la imagen de  la entidad con efecto publicitario sostenido a nivel de sector administrativo, nivel departamental o municipal</v>
      </c>
      <c r="O11" s="309" t="str">
        <f>IF(OR(N11='[16]Tabla Impacto'!$C$12,N11='[16]Tabla Impacto'!$D$12),"Leve",IF(OR(N11='[16]Tabla Impacto'!$C$13,N11='[16]Tabla Impacto'!$D$13),"Menor",IF(OR(N11='[16]Tabla Impacto'!$C$14,N11='[16]Tabla Impacto'!$D$14),"Moderado",IF(OR(N11='[16]Tabla Impacto'!$C$15,N11='[16]Tabla Impacto'!$D$15),"Mayor",IF(OR(N11='[16]Tabla Impacto'!$C$16,N11='[16]Tabla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v>1</v>
      </c>
      <c r="S11" s="34" t="s">
        <v>727</v>
      </c>
      <c r="T11" s="34" t="s">
        <v>728</v>
      </c>
      <c r="U11" s="34" t="s">
        <v>729</v>
      </c>
      <c r="V11" s="35" t="str">
        <f>+CONCATENATE(S11," ",T11," ",U11)</f>
        <v>Los Inspectores Delegados de cada área de la Inspección, el Jefe de Estado Mayor / Subdirector y el Oficial / Suboficial de Control Interno de las Unidades verifican cada vez que se realice el planeamiento de una inspección, de acuerdo con el procedimiento de Inspección (P-COEJC-CEIGE-037), que los funcionarios que van a integrar la comisión inspectora sean idóneos para el área o proceso designado, en caso de contar con la información relacionada de las competencias, perfil, experiencia y conocimientos del personal de inspectores, se solicita al área de personal los datos actualizados; dejando como evidencia el formato (FO-COEJC-CEIGE-1077) Información de Inspectores.</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0.48</v>
      </c>
      <c r="AE11" s="313" t="str">
        <f>IFERROR(LOOKUP(LOOKUP(2,1/(AD11:AD17&lt;&gt;""),AD11:AD17),'[16]Opciones Tratamiento'!$I$2:$I$6,'[16]Opciones Tratamiento'!$J$2:$J$6),"")</f>
        <v>Muy Baja</v>
      </c>
      <c r="AF11" s="41">
        <f>+AD11</f>
        <v>0.48</v>
      </c>
      <c r="AG11" s="313" t="str">
        <f>IFERROR(LOOKUP(LOOKUP(2,1/(AH11:AH17&lt;&gt;""),AH11:AH17),'[16]Opciones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
      <c r="AL11" s="13">
        <v>1</v>
      </c>
      <c r="AM11" s="34" t="s">
        <v>730</v>
      </c>
      <c r="AN11" s="34" t="s">
        <v>731</v>
      </c>
      <c r="AO11" s="218" t="s">
        <v>650</v>
      </c>
      <c r="AP11" s="332"/>
      <c r="AQ11" s="335" t="s">
        <v>732</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
        <v>2</v>
      </c>
      <c r="S12" s="45" t="s">
        <v>733</v>
      </c>
      <c r="T12" s="45" t="s">
        <v>734</v>
      </c>
      <c r="U12" s="45" t="s">
        <v>735</v>
      </c>
      <c r="V12" s="46" t="str">
        <f t="shared" ref="V12:V17" si="0">+CONCATENATE(S12," ",T12," ",U12)</f>
        <v>Los Inspectores Delegados que lideran los diferentes grupos de la Comisión Inspectora (Inspección General) y el Oficial / Suboficial de control interno de las Unidades verifican cada vez que finalice una inspección, de acuerdo con el procedimiento de Inspección (P-COEJC-CEIGE-037), que los informes aplicables según el tipo de inspección, se encuentren debidamente diligenciados, comprobando que corresponda al respectivo instructivo y que la redacción del objetivo, alcance, hallazgos, fortalezas, recomendaciones y conclusiones, sigan la estructura vigente, dejando como evidencia los informes firmados por quienes intervienen (informe o descripción de número de procesos inspeccionados, número de informes generados, tipo de inspección, unidad inspeccionada). En caso de no cumplir con la estructura del informe o fallas en la redacción; se solicita la devolución del documento para su corrección</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7" t="s">
        <v>55</v>
      </c>
      <c r="AB12" s="37" t="s">
        <v>56</v>
      </c>
      <c r="AC12" s="37"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0.8</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
        <v>3</v>
      </c>
      <c r="S13" s="45" t="s">
        <v>101</v>
      </c>
      <c r="T13" s="45" t="s">
        <v>734</v>
      </c>
      <c r="U13" s="45" t="s">
        <v>1698</v>
      </c>
      <c r="V13" s="46" t="str">
        <f t="shared" si="0"/>
        <v>El Inspector Ejecutivo, los Inspectores Delegados que lideran los diferentes grupos de la Comisión Inspectora (Inspección General), el Jefe de Estado Mayor / Subdirector y el Oficial / Suboficial de control interno de las Unidades, verifican cada vez que finalice una inspección, de acuerdo con el procedimiento de Inspección (P-COEJC-CEIGE-037), que se evalúe el desempeño de los inspectores, de acuerdo con los criterios considerados en el cuestionario establecido para este efecto, el cual debe ser entregado al término de la fase de comunicación de resultados de las inspecciones, dejando como evidencia los cuestionarios diligenciados y establecidos (puede ser físico o preferiblemente digital) y el informe enviado por el líder de la comisión al evaluador del inspector para registro en el folio de vida. en caso de no realizarse la evaluación, se debe requerir al área de cualificación de inspectores que se realice la aplicación de la misma.</v>
      </c>
      <c r="W13" s="47" t="str">
        <f t="shared" si="1"/>
        <v>Probabilidad</v>
      </c>
      <c r="X13" s="37" t="s">
        <v>73</v>
      </c>
      <c r="Y13" s="37" t="s">
        <v>54</v>
      </c>
      <c r="Z13" s="48" t="str">
        <f>IF(AND(X13="Preventivo",Y13="Automático"),"50%",IF(AND(X13="Preventivo",Y13="Manual"),"40%",IF(AND(X13="Detectivo",Y13="Automático"),"40%",IF(AND(X13="Detectivo",Y13="Manual"),"30%",IF(AND(X13="Correctivo",Y13="Automático"),"35%",IF(AND(X13="Correctivo",Y13="Manual"),"25%",""))))))</f>
        <v>30%</v>
      </c>
      <c r="AA13" s="37" t="s">
        <v>55</v>
      </c>
      <c r="AB13" s="37" t="s">
        <v>56</v>
      </c>
      <c r="AC13" s="37" t="s">
        <v>57</v>
      </c>
      <c r="AD13" s="49">
        <f>IFERROR(IF(AND(W11="Probabilidad",W12="Probabilidad",W13="Probabilidad"),(AF12-(+AF12*Z13)),IF(W13="Probabilidad",(L11-(+L11*Z13)),IF(W13="Impacto",AF12,""))),"")</f>
        <v>0.2016</v>
      </c>
      <c r="AE13" s="224"/>
      <c r="AF13" s="50">
        <f>+AD13</f>
        <v>0.2016</v>
      </c>
      <c r="AG13" s="224"/>
      <c r="AH13" s="50">
        <f>IFERROR(IF(AND(W11="Impacto",W12="Impacto",W13="Impacto"),(AH12-(+AH12*Z13)),IF(W13="Impacto",(P11-(+P11*Z13)),IF(W13="Probabilidad",AH12,""))),"")</f>
        <v>0.8</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
        <v>4</v>
      </c>
      <c r="S14" s="45" t="s">
        <v>208</v>
      </c>
      <c r="T14" s="45" t="s">
        <v>736</v>
      </c>
      <c r="U14" s="45" t="s">
        <v>1699</v>
      </c>
      <c r="V14" s="46" t="str">
        <f t="shared" si="0"/>
        <v>El Inspector Ejecutivo, los Inspectores Delegados que lideran los diferentes grupos de la Comisión Inspectora (Inspección General), el Jefe de Estado Mayor / Subdirector y el Oficial / Suboficial de control interno de las Unidades verifican aleatoriamente cada vez que se realice una inspección, de acuerdo con el procedimiento de Inspección (P-COEJC-CEIGE-037), que los inspectores hayan preparado la inspección, contando con información relacionada con los objetivos, metas, resultados de indicadores, los riesgos identificados, los controles, hallazgos de entes de control, referente al área o proceso objeto asignado, dejando como evidencia los papeles de trabajo en el expediente físico o digital de la inspección realizada (informe del estado del expediente) y el acta de reunión preliminar de la comisión inspectora. en caso de no contar con la evidencia de la preparación de la inspección, se deja constancia en la evaluación del inspector.</v>
      </c>
      <c r="W14" s="47" t="str">
        <f t="shared" si="1"/>
        <v>Probabilidad</v>
      </c>
      <c r="X14" s="37" t="s">
        <v>53</v>
      </c>
      <c r="Y14" s="37" t="s">
        <v>54</v>
      </c>
      <c r="Z14" s="48" t="str">
        <f t="shared" ref="Z14" si="4">IF(AND(X14="Preventivo",Y14="Automático"),"50%",IF(AND(X14="Preventivo",Y14="Manual"),"40%",IF(AND(X14="Detectivo",Y14="Automático"),"40%",IF(AND(X14="Detectivo",Y14="Manual"),"30%",IF(AND(X14="Correctivo",Y14="Automático"),"35%",IF(AND(X14="Correctivo",Y14="Manual"),"25%",""))))))</f>
        <v>40%</v>
      </c>
      <c r="AA14" s="37" t="s">
        <v>55</v>
      </c>
      <c r="AB14" s="37" t="s">
        <v>56</v>
      </c>
      <c r="AC14" s="37" t="s">
        <v>57</v>
      </c>
      <c r="AD14" s="49">
        <f>IFERROR(IF(AND(W11="Probabilidad",W12="Probabilidad",W13="Probabilidad",W14="Probabilidad"),(AF13-(+AF13*Z14)),IF(W14="Probabilidad",(L11-(+L11*Z14)),IF(W14="Impacto",AF13,""))),"")</f>
        <v>0.12096</v>
      </c>
      <c r="AE14" s="224"/>
      <c r="AF14" s="50">
        <f t="shared" ref="AF14:AF21" si="5">+AD14</f>
        <v>0.12096</v>
      </c>
      <c r="AG14" s="224"/>
      <c r="AH14" s="50">
        <f>IFERROR(IF(AND(W13="Impacto",W14="Impacto"),(AH13-(+AH13*Z14)),IF(W14="Impacto",(P11-(+P11*Z14)),IF(W14="Probabilidad",AH13,""))),"")</f>
        <v>0.8</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
        <v>5</v>
      </c>
      <c r="S15" s="45" t="s">
        <v>737</v>
      </c>
      <c r="T15" s="45" t="s">
        <v>738</v>
      </c>
      <c r="U15" s="45" t="s">
        <v>739</v>
      </c>
      <c r="V15" s="46" t="str">
        <f t="shared" si="0"/>
        <v>Los miembros del Subcomité Central de Coordinación de Control Interno,  validan cada vez que se presenten diferencias con los resultados de las inspecciones, de acuerdo con la  Resolución EJC No. 7722 de 2021, que en la reunión del Subcomité se tomen decisiones que resuelvan estas situaciones, siempre que se haya surtido el conducto regular ante la Inspección General del Ejército, de manera previa a la entrega del informe final de inspección, dejando como evidencia un acta de reunión de dicho Subcomité con las decisiones tomadas.
En caso de no realizarse la reunión, se solicitará la reunión con el Comandante del Ejército.
Nota: no aplica para las unidades del nivel División / Brigada y equivalentes.</v>
      </c>
      <c r="W15" s="47" t="str">
        <f t="shared" si="1"/>
        <v>Probabilidad</v>
      </c>
      <c r="X15" s="37" t="s">
        <v>53</v>
      </c>
      <c r="Y15" s="37" t="s">
        <v>54</v>
      </c>
      <c r="Z15" s="48" t="str">
        <f>IF(AND(X15="Preventivo",Y15="Automático"),"50%",IF(AND(X15="Preventivo",Y15="Manual"),"40%",IF(AND(X15="Detectivo",Y15="Automático"),"40%",IF(AND(X15="Detectivo",Y15="Manual"),"30%",IF(AND(X15="Correctivo",Y15="Automático"),"35%",IF(AND(X15="Correctivo",Y15="Manual"),"25%",""))))))</f>
        <v>40%</v>
      </c>
      <c r="AA15" s="37" t="s">
        <v>55</v>
      </c>
      <c r="AB15" s="37" t="s">
        <v>56</v>
      </c>
      <c r="AC15" s="37" t="s">
        <v>57</v>
      </c>
      <c r="AD15" s="49">
        <f>IFERROR(IF(AND(W11="Probabilidad",W12="Probabilidad",W13="Probabilidad",W14="Probabilidad",W15="Probabilidad"),(AF14-(+AF14*Z15)),IF(W15="Probabilidad",(L10-(+L10*Z15)),IF(W15="Impacto",AF14,""))),"")</f>
        <v>7.2576000000000002E-2</v>
      </c>
      <c r="AE15" s="224"/>
      <c r="AF15" s="50">
        <f t="shared" si="5"/>
        <v>7.2576000000000002E-2</v>
      </c>
      <c r="AG15" s="224"/>
      <c r="AH15" s="50">
        <f>IFERROR(IF(AND(W14="Impacto",W15="Impacto"),(AH14-(+AH14*Z15)),IF(W15="Impacto",(P11-(+P11*Z15)),IF(W15="Probabilidad",AH14,""))),"")</f>
        <v>0.8</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76</v>
      </c>
      <c r="D18" s="220" t="s">
        <v>322</v>
      </c>
      <c r="E18" s="229" t="s">
        <v>334</v>
      </c>
      <c r="F18" s="230" t="s">
        <v>1700</v>
      </c>
      <c r="G18" s="230" t="s">
        <v>740</v>
      </c>
      <c r="H18" s="231" t="str">
        <f t="shared" ref="H18" si="6">+CONCATENATE(E18," ",F18," ",G18)</f>
        <v>Posibilidad de afectación reputacional por procesos sancionatorios de la Contraloría General de la República (CGR) debido a la ineficacia del seguimiento al plan de mejoramiento institucional y/o a la respuesta extemporánea de los requerimientos.</v>
      </c>
      <c r="I18" s="232" t="s">
        <v>324</v>
      </c>
      <c r="J18" s="218">
        <v>500</v>
      </c>
      <c r="K18" s="310" t="str">
        <f>IF(J18&lt;=0,"",IF(J18&lt;=3,"Muy Baja",IF(J18&lt;=34,"Baja",IF(J18&lt;=600,"Media",IF(J18&lt;=6000,"Alta","Muy Alta")))))</f>
        <v>Media</v>
      </c>
      <c r="L18" s="306">
        <f>IF(K18="","",IF(K18="Muy Baja",0.2,IF(K18="Baja",0.4,IF(K18="Media",0.6,IF(K18="Alta",0.8,IF(K18="Muy Alta",1,))))))</f>
        <v>0.6</v>
      </c>
      <c r="M18" s="314" t="s">
        <v>335</v>
      </c>
      <c r="N18" s="304" t="str">
        <f>IF(NOT(ISERROR(MATCH(M18,'[16]Tabla Impacto'!$B$222:$B$224,0))),'[16]Tabla Impacto'!$F$224,M18)</f>
        <v xml:space="preserve">     El riesgo afecta la imagen de  la entidad con efecto publicitario sostenido a nivel de sector administrativo, nivel departamental o municipal</v>
      </c>
      <c r="O18" s="310" t="str">
        <f>IF(OR(N18='[16]Tabla Impacto'!$C$12,N18='[16]Tabla Impacto'!$D$12),"Leve",IF(OR(N18='[16]Tabla Impacto'!$C$13,N18='[16]Tabla Impacto'!$D$13),"Menor",IF(OR(N18='[16]Tabla Impacto'!$C$14,N18='[16]Tabla Impacto'!$D$14),"Moderado",IF(OR(N18='[16]Tabla Impacto'!$C$15,N18='[16]Tabla Impacto'!$D$15),"Mayor",IF(OR(N18='[16]Tabla Impacto'!$C$16,N18='[16]Tabla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4">
        <v>1</v>
      </c>
      <c r="S18" s="45" t="s">
        <v>741</v>
      </c>
      <c r="T18" s="61" t="s">
        <v>742</v>
      </c>
      <c r="U18" s="61" t="s">
        <v>743</v>
      </c>
      <c r="V18" s="46" t="str">
        <f>+CONCATENATE(S18," ",T18," ",U18)</f>
        <v>El Inspector Delegado Entes Externos, verifica semestralmente el seguimiento al plan de mejoramiento institucional emitido por la CGR. presentando como evidencia el Certificado de cargue en  la plataforma (SIRECI) de la CGR. En caso de no presentar el certificado, se solicitará al jefe de área de planeación el documento requerido</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0.36</v>
      </c>
      <c r="AE18" s="224" t="str">
        <f>IFERROR(LOOKUP(LOOKUP(2,1/(AD18:AD24&lt;&gt;""),AD18:AD24),'[16]Opciones Tratamiento'!$I$2:$I$6,'[16]Opciones Tratamiento'!$J$2:$J$6),"")</f>
        <v>Muy Baja</v>
      </c>
      <c r="AF18" s="48">
        <f t="shared" si="5"/>
        <v>0.36</v>
      </c>
      <c r="AG18" s="224" t="str">
        <f>IFERROR(LOOKUP(LOOKUP(2,1/(AH18:AH24&lt;&gt;""),AH18:AH24),'[16]Opciones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14"/>
      <c r="AM18" s="45"/>
      <c r="AN18" s="52"/>
      <c r="AO18" s="219"/>
      <c r="AP18" s="332"/>
      <c r="AQ18" s="336" t="s">
        <v>1701</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
        <v>2</v>
      </c>
      <c r="S19" s="52" t="s">
        <v>744</v>
      </c>
      <c r="T19" s="61" t="s">
        <v>745</v>
      </c>
      <c r="U19" s="61" t="s">
        <v>746</v>
      </c>
      <c r="V19" s="46" t="str">
        <f>+CONCATENATE(S19," ",T19," ",U19)</f>
        <v xml:space="preserve">El Inspector Delegado Entes Externos     verifica trimestralmente el seguimiento  y la respuesta a  los requerimientos realizados por la CGR. realizando informes detallados que documenten y analicen los hallazgos identificados durante la inspección, los cuales deben ser comparados o informados a la sección de entes externos, con el fin de comprobar el estado de coincidencia de los mismos, se deja como evidencia el reporte del estado de hallazgos totales de la unidad. En caso de no coincidir o presentar la información para comparación se ordena a los inspectores el reporte de dichas novedades. </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55</v>
      </c>
      <c r="AB19" s="37" t="s">
        <v>56</v>
      </c>
      <c r="AC19" s="37" t="s">
        <v>57</v>
      </c>
      <c r="AD19" s="49">
        <f t="shared" ref="AD19:AD24" si="8">IFERROR(IF(AND(W18="Probabilidad",W19="Probabilidad"),(AF18-(+AF18*Z19)),IF(W19="Probabilidad",(L18-(+L18*Z19)),IF(W19="Impacto",AF18,""))),"")</f>
        <v>0.216</v>
      </c>
      <c r="AE19" s="224"/>
      <c r="AF19" s="48">
        <f t="shared" si="5"/>
        <v>0.216</v>
      </c>
      <c r="AG19" s="224"/>
      <c r="AH19" s="50">
        <f>IFERROR(IF(AND(W18="Impacto",W19="Impacto"),(AH18-(+AH18*Z19)),IF(W19="Impacto",(P18-(+P18*Z19)),IF(W19="Probabilidad",AH18,""))),"")</f>
        <v>0.8</v>
      </c>
      <c r="AI19" s="226"/>
      <c r="AJ19" s="228"/>
      <c r="AK19" s="7"/>
      <c r="AL19" s="14"/>
      <c r="AM19" s="45"/>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
        <v>3</v>
      </c>
      <c r="S20" s="61" t="s">
        <v>747</v>
      </c>
      <c r="T20" s="61" t="s">
        <v>748</v>
      </c>
      <c r="U20" s="61" t="s">
        <v>746</v>
      </c>
      <c r="V20" s="46" t="str">
        <f t="shared" ref="V20:V24" si="9">+CONCATENATE(S20," ",T20," ",U20)</f>
        <v xml:space="preserve">Los Inspectores Delegados que lideran los diferentes grupos de la Comisión Inspectora, verifican los hallazgos registrados por la CGR cada vez que se realiza una inspección para la Unidad a Inspeccionar, realizando informes detallados que documenten y analicen los hallazgos identificados durante la inspección, los cuales deben ser comparados o informados a la sección de entes externos, con el fin de comprobar el estado de coincidencia de los mismos, se deja como evidencia el reporte del estado de hallazgos totales de la unidad. En caso de no coincidir o presentar la información para comparación se ordena a los inspectores el reporte de dichas novedades. </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55</v>
      </c>
      <c r="AB20" s="37" t="s">
        <v>56</v>
      </c>
      <c r="AC20" s="37" t="s">
        <v>57</v>
      </c>
      <c r="AD20" s="49">
        <f t="shared" si="8"/>
        <v>0.12959999999999999</v>
      </c>
      <c r="AE20" s="224"/>
      <c r="AF20" s="48">
        <f t="shared" si="5"/>
        <v>0.12959999999999999</v>
      </c>
      <c r="AG20" s="224"/>
      <c r="AH20" s="50">
        <f>IFERROR(IF(AND(W18="Impacto",W19="Impacto",W20="Impacto"),(AH19-(+AH19*Z20)),IF(W20="Impacto",(P18-(+P18*Z20)),IF(W20="Probabilidad",AH19,""))),"")</f>
        <v>0.8</v>
      </c>
      <c r="AI20" s="226"/>
      <c r="AJ20" s="228"/>
      <c r="AK20" s="7"/>
      <c r="AL20" s="14"/>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v>4</v>
      </c>
      <c r="S21" s="61" t="s">
        <v>749</v>
      </c>
      <c r="T21" s="61" t="s">
        <v>750</v>
      </c>
      <c r="U21" s="61" t="s">
        <v>751</v>
      </c>
      <c r="V21" s="46" t="str">
        <f t="shared" si="9"/>
        <v>Comandantes DIV / El Jefe de Estado Mayor / Directores CENAC / Subdirector y el Oficial / Suboficial de control interno o equivalentes de las Unidades, Verifican, según la periodicidad establecida en el plan de mejoramiento suscrito por la Contraloría General de la República (CGR), los hallazgos de las Unidades a su cargo. se deja como evidencia la elaboración de un informe detallado de seguimiento o avance % a las tareas programadas por la CGR, en caso de no ser presentado el avance y estado de los seguimientos se solicitará el informe al oficial responsable de la información</v>
      </c>
      <c r="W21" s="47" t="str">
        <f t="shared" si="1"/>
        <v>Probabilidad</v>
      </c>
      <c r="X21" s="37" t="s">
        <v>53</v>
      </c>
      <c r="Y21" s="37" t="s">
        <v>54</v>
      </c>
      <c r="Z21" s="48" t="str">
        <f t="shared" ref="Z21" si="10">IF(AND(X21="Preventivo",Y21="Automático"),"50%",IF(AND(X21="Preventivo",Y21="Manual"),"40%",IF(AND(X21="Detectivo",Y21="Automático"),"40%",IF(AND(X21="Detectivo",Y21="Manual"),"30%",IF(AND(X21="Correctivo",Y21="Automático"),"35%",IF(AND(X21="Correctivo",Y21="Manual"),"25%",""))))))</f>
        <v>40%</v>
      </c>
      <c r="AA21" s="37" t="s">
        <v>55</v>
      </c>
      <c r="AB21" s="37" t="s">
        <v>56</v>
      </c>
      <c r="AC21" s="37" t="s">
        <v>57</v>
      </c>
      <c r="AD21" s="49">
        <f t="shared" si="8"/>
        <v>7.7759999999999996E-2</v>
      </c>
      <c r="AE21" s="224"/>
      <c r="AF21" s="48">
        <f t="shared" si="5"/>
        <v>7.7759999999999996E-2</v>
      </c>
      <c r="AG21" s="224"/>
      <c r="AH21" s="50">
        <f>IFERROR(IF(AND(W20="Impacto",W21="Impacto"),(AH20-(+AH20*Z21)),IF(W21="Impacto",(P18-(+P18*Z21)),IF(W21="Probabilidad",AH20,""))),"")</f>
        <v>0.8</v>
      </c>
      <c r="AI21" s="226"/>
      <c r="AJ21" s="228"/>
      <c r="AK21" s="7"/>
      <c r="AL21" s="14"/>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52"/>
      <c r="U22" s="52"/>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7"/>
      <c r="AL22" s="14"/>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52"/>
      <c r="U23" s="52"/>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7"/>
      <c r="AL23" s="14"/>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52"/>
      <c r="T24" s="52"/>
      <c r="U24" s="52"/>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7"/>
      <c r="AL24" s="14"/>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76</v>
      </c>
      <c r="D25" s="220" t="s">
        <v>340</v>
      </c>
      <c r="E25" s="229" t="s">
        <v>334</v>
      </c>
      <c r="F25" s="230" t="s">
        <v>1697</v>
      </c>
      <c r="G25" s="230" t="s">
        <v>2059</v>
      </c>
      <c r="H25" s="231" t="str">
        <f>+CONCATENATE(E25," ",F25," ",G25)</f>
        <v>Posibilidad de afectación reputacional por fraude interno en la manipulación intencional de los resultados de las inspecciones por parte de los miembros de las comisiones inspectoras, en beneficio propio o de un tercero  a causa de la inobservancia de los principios éticos establecidos en las normas de auditoría.</v>
      </c>
      <c r="I25" s="232" t="s">
        <v>341</v>
      </c>
      <c r="J25" s="218">
        <v>828</v>
      </c>
      <c r="K25" s="310" t="str">
        <f>IF(J25&lt;=0,"",IF(J25&lt;=3,"Muy Baja",IF(J25&lt;=34,"Baja",IF(J25&lt;=600,"Media",IF(J25&lt;=6000,"Alta","Muy Alta")))))</f>
        <v>Alta</v>
      </c>
      <c r="L25" s="306">
        <f>IF(K25="","",IF(K25="Muy Baja",0.2,IF(K25="Baja",0.4,IF(K25="Media",0.6,IF(K25="Alta",0.8,IF(K25="Muy Alta",1,))))))</f>
        <v>0.8</v>
      </c>
      <c r="M25" s="314" t="s">
        <v>335</v>
      </c>
      <c r="N25" s="304" t="str">
        <f>IF(NOT(ISERROR(MATCH(M25,'[16]Tabla Impacto'!$B$222:$B$224,0))),'[16]Tabla Impacto'!$F$224,M25)</f>
        <v xml:space="preserve">     El riesgo afecta la imagen de  la entidad con efecto publicitario sostenido a nivel de sector administrativo, nivel departamental o municipal</v>
      </c>
      <c r="O25" s="310" t="str">
        <f>IF(OR(N25='[16]Tabla Impacto'!$C$12,N25='[16]Tabla Impacto'!$D$12),"Leve",IF(OR(N25='[16]Tabla Impacto'!$C$13,N25='[16]Tabla Impacto'!$D$13),"Menor",IF(OR(N25='[16]Tabla Impacto'!$C$14,N25='[16]Tabla Impacto'!$D$14),"Moderado",IF(OR(N25='[16]Tabla Impacto'!$C$15,N25='[16]Tabla Impacto'!$D$15),"Mayor",IF(OR(N25='[16]Tabla Impacto'!$C$16,N25='[16]Tabla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14" t="s">
        <v>94</v>
      </c>
      <c r="S25" s="45" t="s">
        <v>1702</v>
      </c>
      <c r="T25" s="45" t="s">
        <v>205</v>
      </c>
      <c r="U25" s="45" t="s">
        <v>1703</v>
      </c>
      <c r="V25" s="46" t="str">
        <f>+CONCATENATE(S25," ",T25," ",U25)</f>
        <v>El inspector general / Comandante o Director / Líder de la comisión inspectora,  verifican cada vez que se efectúe una inspección, de acuerdo con el procedimiento de inspección (P-COEJC-CEIGE-037), que en la reunión previa de la comisión inspectora, se impartan instrucciones, informando áreas y/o procesos a inspeccionar, actividades a desarrollar, situaciones especiales o aspectos críticos a verificar, alcance y objetivos, tiempo disponible, entre otros aspectos, así mismo, que los integrantes de la comisión inspectora diligencien de acuerdo a los lineamientos establecidos el ACTA DE COMPROMISO ÉTICO en la reunión preliminar (Fase de planeación), reportando los posibles impedimentos o conflictos de interés del inspector, dejando como evidencia el acta de reunión (cargar el encabezado), y el número de actas de compromiso ético, número de inspectores (cargar en un solo pdf).</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0.48</v>
      </c>
      <c r="AE25" s="224" t="str">
        <f>IFERROR(LOOKUP(LOOKUP(2,1/(AD25:AD31&lt;&gt;""),AD25:AD31),'[16]Opciones Tratamiento'!$I$2:$I$6,'[16]Opciones Tratamiento'!$J$2:$J$6),"")</f>
        <v>Muy Baja</v>
      </c>
      <c r="AF25" s="48">
        <f>+AD25</f>
        <v>0.48</v>
      </c>
      <c r="AG25" s="224" t="str">
        <f>IFERROR(LOOKUP(LOOKUP(2,1/(AH25:AH31&lt;&gt;""),AH25:AH31),'[16]Opciones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c r="AK25" s="7"/>
      <c r="AL25" s="14"/>
      <c r="AM25" s="45" t="s">
        <v>211</v>
      </c>
      <c r="AN25" s="45" t="s">
        <v>102</v>
      </c>
      <c r="AO25" s="219"/>
      <c r="AP25" s="332"/>
      <c r="AQ25" s="336" t="s">
        <v>752</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44" t="s">
        <v>96</v>
      </c>
      <c r="S26" s="45" t="s">
        <v>101</v>
      </c>
      <c r="T26" s="45" t="s">
        <v>103</v>
      </c>
      <c r="U26" s="45" t="s">
        <v>1704</v>
      </c>
      <c r="V26" s="46" t="str">
        <f>+CONCATENATE(S26," ",T26," ",U26)</f>
        <v>El Inspector Ejecutivo, los Inspectores Delegados que lideran los diferentes grupos de la Comisión Inspectora (Inspección General), el Jefe de Estado Mayor / Subdirector y el Oficial / Suboficial de control interno de las Unidades, verifican aleatoriamente cada vez que se realice una inspección, de acuerdo con el procedimiento de Inspección (P-COEJC-CEIGE-037) que los inspectores hayan preparado la inspección, contando con información relacionada con los objetivos, metas, indicadores, los riesgos identificados, los controles, el entorno de control, la articulación y comunicación del proceso, referente al área o proceso objeto asignado, dejando como evidencia los papeles de trabajo en el expediente físico o digital de la inspección realizada (certificación del estado del expediente firmada por el líder de la comisión inspectora) y el acta de reunión preliminar</v>
      </c>
      <c r="W26" s="47" t="str">
        <f t="shared" si="1"/>
        <v>Probabilidad</v>
      </c>
      <c r="X26" s="37" t="s">
        <v>53</v>
      </c>
      <c r="Y26" s="37" t="s">
        <v>54</v>
      </c>
      <c r="Z26" s="48" t="str">
        <f t="shared" ref="Z26" si="11">IF(AND(X26="Preventivo",Y26="Automático"),"50%",IF(AND(X26="Preventivo",Y26="Manual"),"40%",IF(AND(X26="Detectivo",Y26="Automático"),"40%",IF(AND(X26="Detectivo",Y26="Manual"),"30%",IF(AND(X26="Correctivo",Y26="Automático"),"35%",IF(AND(X26="Correctivo",Y26="Manual"),"25%",""))))))</f>
        <v>40%</v>
      </c>
      <c r="AA26" s="37" t="s">
        <v>55</v>
      </c>
      <c r="AB26" s="37" t="s">
        <v>56</v>
      </c>
      <c r="AC26" s="37" t="s">
        <v>57</v>
      </c>
      <c r="AD26" s="49">
        <f t="shared" ref="AD26:AD31" si="12">IFERROR(IF(AND(W25="Probabilidad",W26="Probabilidad"),(AF25-(+AF25*Z26)),IF(W26="Probabilidad",(L25-(+L25*Z26)),IF(W26="Impacto",AF25,""))),"")</f>
        <v>0.28799999999999998</v>
      </c>
      <c r="AE26" s="224"/>
      <c r="AF26" s="48">
        <f t="shared" ref="AF26" si="13">+AD26</f>
        <v>0.28799999999999998</v>
      </c>
      <c r="AG26" s="224"/>
      <c r="AH26" s="50">
        <f>IFERROR(IF(AND(W25="Impacto",W26="Impacto"),(AH25-(+AH25*Z26)),IF(W26="Impacto",(P25-(+P25*Z26)),IF(W26="Probabilidad",AH25,""))),"")</f>
        <v>0.8</v>
      </c>
      <c r="AI26" s="226"/>
      <c r="AJ26" s="228"/>
      <c r="AK26" s="7"/>
      <c r="AL26" s="14"/>
      <c r="AM26" s="45"/>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144" t="s">
        <v>98</v>
      </c>
      <c r="S27" s="45" t="s">
        <v>104</v>
      </c>
      <c r="T27" s="45" t="s">
        <v>105</v>
      </c>
      <c r="U27" s="45" t="s">
        <v>206</v>
      </c>
      <c r="V27" s="46" t="str">
        <f t="shared" ref="V27:V31" si="14">+CONCATENATE(S27," ",T27," ",U27)</f>
        <v>El Inspector General, Comandante / Director, líder de la comisión inspectora y el Oficial / Suboficial de control interno de las Unidades, valida el avance y resultados en la fase detallada de una inspección, de acuerdo con el procedimiento de inspección (P-COEJC-CEIGE-037), reuniendo a la comisión inspectora, en el momento que surjan hallazgos que generen presuntas incidencias disciplinarias, administrativas y/o penales y si es del caso hacer ajustes conducentes al plan de inspección o misión de trabajo, verificando también los papeles de trabajo de los inspectores, requiriendo aclaraciones o evidencias adicionales para que la evidencia cumpla las características establecidas y se logren los objetivos de la inspección, dejando como evidencia un acta de reunión.</v>
      </c>
      <c r="W27" s="47" t="str">
        <f t="shared" si="1"/>
        <v>Probabilidad</v>
      </c>
      <c r="X27" s="37" t="s">
        <v>53</v>
      </c>
      <c r="Y27" s="37" t="s">
        <v>54</v>
      </c>
      <c r="Z27" s="48" t="str">
        <f>IF(AND(X27="Preventivo",Y27="Automático"),"50%",IF(AND(X27="Preventivo",Y27="Manual"),"40%",IF(AND(X27="Detectivo",Y27="Automático"),"40%",IF(AND(X27="Detectivo",Y27="Manual"),"30%",IF(AND(X27="Correctivo",Y27="Automático"),"35%",IF(AND(X27="Correctivo",Y27="Manual"),"25%",""))))))</f>
        <v>40%</v>
      </c>
      <c r="AA27" s="37" t="s">
        <v>55</v>
      </c>
      <c r="AB27" s="37" t="s">
        <v>56</v>
      </c>
      <c r="AC27" s="37" t="s">
        <v>57</v>
      </c>
      <c r="AD27" s="49">
        <f t="shared" si="12"/>
        <v>0.17279999999999998</v>
      </c>
      <c r="AE27" s="224"/>
      <c r="AF27" s="48">
        <f>+AD27</f>
        <v>0.17279999999999998</v>
      </c>
      <c r="AG27" s="224"/>
      <c r="AH27" s="50">
        <f>IFERROR(IF(AND(W25="Impacto",W26="Impacto",W27="Impacto"),(AH26-(+AH26*Z27)),IF(W27="Impacto",(P25-(+P25*Z27)),IF(W27="Probabilidad",AH26,""))),"")</f>
        <v>0.8</v>
      </c>
      <c r="AI27" s="226"/>
      <c r="AJ27" s="228"/>
      <c r="AK27" s="7"/>
      <c r="AL27" s="14"/>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144" t="s">
        <v>99</v>
      </c>
      <c r="S28" s="45" t="s">
        <v>104</v>
      </c>
      <c r="T28" s="45" t="s">
        <v>207</v>
      </c>
      <c r="U28" s="45" t="s">
        <v>1705</v>
      </c>
      <c r="V28" s="46" t="str">
        <f t="shared" si="14"/>
        <v>El Inspector General, Comandante / Director, líder de la comisión inspectora y el Oficial / Suboficial de control interno de las Unidades, certifica cada vez que finalice la fase detallada de una inspección, de acuerdo con el procedimiento de inspección (P-COEJC-CEIGE-037), que durante la reunión previa al cierre (pre crítica), se incluyan los hallazgos más relevantes y con presunta incidencia de las áreas y/o procesos inspeccionados, conclusiones, recomendaciones y reconocimientos en caso que los hubiere en la presentación de la crítica, verificando que no quede por fuera ningún hallazgo relevante que se haya comunicado en las reuniones de la fase detallada, dejando como evidencia un acta de reunión.</v>
      </c>
      <c r="W28" s="47" t="str">
        <f t="shared" si="1"/>
        <v>Probabilidad</v>
      </c>
      <c r="X28" s="37" t="s">
        <v>53</v>
      </c>
      <c r="Y28" s="37" t="s">
        <v>54</v>
      </c>
      <c r="Z28" s="48" t="str">
        <f t="shared" ref="Z28" si="15">IF(AND(X28="Preventivo",Y28="Automático"),"50%",IF(AND(X28="Preventivo",Y28="Manual"),"40%",IF(AND(X28="Detectivo",Y28="Automático"),"40%",IF(AND(X28="Detectivo",Y28="Manual"),"30%",IF(AND(X28="Correctivo",Y28="Automático"),"35%",IF(AND(X28="Correctivo",Y28="Manual"),"25%",""))))))</f>
        <v>40%</v>
      </c>
      <c r="AA28" s="37" t="s">
        <v>55</v>
      </c>
      <c r="AB28" s="37" t="s">
        <v>56</v>
      </c>
      <c r="AC28" s="37" t="s">
        <v>57</v>
      </c>
      <c r="AD28" s="49">
        <f t="shared" si="12"/>
        <v>0.10367999999999998</v>
      </c>
      <c r="AE28" s="224"/>
      <c r="AF28" s="48">
        <f t="shared" ref="AF28" si="16">+AD28</f>
        <v>0.10367999999999998</v>
      </c>
      <c r="AG28" s="224"/>
      <c r="AH28" s="50">
        <f>IFERROR(IF(AND(W27="Impacto",W28="Impacto"),(AH27-(+AH27*Z28)),IF(W28="Impacto",(P25-(+P25*Z28)),IF(W28="Probabilidad",AH27,""))),"")</f>
        <v>0.8</v>
      </c>
      <c r="AI28" s="226"/>
      <c r="AJ28" s="228"/>
      <c r="AK28" s="7"/>
      <c r="AL28" s="14"/>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customHeight="1">
      <c r="A29" s="219"/>
      <c r="B29" s="221"/>
      <c r="C29" s="221"/>
      <c r="D29" s="221"/>
      <c r="E29" s="230"/>
      <c r="F29" s="230"/>
      <c r="G29" s="230"/>
      <c r="H29" s="231"/>
      <c r="I29" s="233"/>
      <c r="J29" s="219"/>
      <c r="K29" s="310"/>
      <c r="L29" s="306"/>
      <c r="M29" s="308"/>
      <c r="N29" s="304"/>
      <c r="O29" s="310"/>
      <c r="P29" s="306"/>
      <c r="Q29" s="312"/>
      <c r="R29" s="144" t="s">
        <v>131</v>
      </c>
      <c r="S29" s="45" t="s">
        <v>208</v>
      </c>
      <c r="T29" s="45" t="s">
        <v>209</v>
      </c>
      <c r="U29" s="45" t="s">
        <v>210</v>
      </c>
      <c r="V29" s="46" t="str">
        <f t="shared" si="14"/>
        <v>El Inspector Ejecutivo, los Inspectores Delegados que lideran los diferentes grupos de la Comisión Inspectora (Inspección General), el Jefe de Estado Mayor / Subdirector y el Oficial / Suboficial de control interno de las Unidades valida cada vez que finalice una inspección, de acuerdo con el procedimiento de inspección (P-COEJC-CEIGE-037), que en los informes presentados por los miembros de la comisión inspectora, haya un adecuado diligenciamiento, redacción, estructura de los hallazgos, objetivo, alcance, conclusiones, recomendaciones y que se haya incluido los aspectos relevantes presentados en la crítica, dejando como evidencia los informes firmados por quienes intervienen (cargue el oficio de remisión de informes firmado por el Inspector General / Cdte. Unidad)</v>
      </c>
      <c r="W29" s="47" t="str">
        <f t="shared" si="1"/>
        <v>Probabilidad</v>
      </c>
      <c r="X29" s="37" t="s">
        <v>53</v>
      </c>
      <c r="Y29" s="37" t="s">
        <v>54</v>
      </c>
      <c r="Z29" s="48" t="str">
        <f>IF(AND(X29="Preventivo",Y29="Automático"),"50%",IF(AND(X29="Preventivo",Y29="Manual"),"40%",IF(AND(X29="Detectivo",Y29="Automático"),"40%",IF(AND(X29="Detectivo",Y29="Manual"),"30%",IF(AND(X29="Correctivo",Y29="Automático"),"35%",IF(AND(X29="Correctivo",Y29="Manual"),"25%",""))))))</f>
        <v>40%</v>
      </c>
      <c r="AA29" s="37" t="s">
        <v>55</v>
      </c>
      <c r="AB29" s="37" t="s">
        <v>56</v>
      </c>
      <c r="AC29" s="37" t="s">
        <v>57</v>
      </c>
      <c r="AD29" s="49">
        <f t="shared" si="12"/>
        <v>6.2207999999999986E-2</v>
      </c>
      <c r="AE29" s="224"/>
      <c r="AF29" s="48">
        <f>+AD29</f>
        <v>6.2207999999999986E-2</v>
      </c>
      <c r="AG29" s="224"/>
      <c r="AH29" s="50">
        <f>IFERROR(IF(AND(W28="Impacto",W29="Impacto"),(AH28-(+AH28*Z29)),IF(W29="Impacto",(P25-(+P25*Z29)),IF(W29="Probabilidad",AH28,""))),"")</f>
        <v>0.8</v>
      </c>
      <c r="AI29" s="226"/>
      <c r="AJ29" s="228"/>
      <c r="AK29" s="7"/>
      <c r="AL29" s="14"/>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06.5" customHeight="1">
      <c r="A30" s="219"/>
      <c r="B30" s="221"/>
      <c r="C30" s="221"/>
      <c r="D30" s="221"/>
      <c r="E30" s="230"/>
      <c r="F30" s="230"/>
      <c r="G30" s="230"/>
      <c r="H30" s="231"/>
      <c r="I30" s="233"/>
      <c r="J30" s="219"/>
      <c r="K30" s="310"/>
      <c r="L30" s="306"/>
      <c r="M30" s="308"/>
      <c r="N30" s="304"/>
      <c r="O30" s="310"/>
      <c r="P30" s="306"/>
      <c r="Q30" s="312"/>
      <c r="R30" s="144" t="s">
        <v>160</v>
      </c>
      <c r="S30" s="45" t="s">
        <v>106</v>
      </c>
      <c r="T30" s="45" t="s">
        <v>107</v>
      </c>
      <c r="U30" s="45" t="s">
        <v>108</v>
      </c>
      <c r="V30" s="46" t="str">
        <f t="shared" si="14"/>
        <v>Los miembros del Subcomité Central de Coordinación de Control Interno, validan cada vez que se presenten conflictos de interés o recusaciones, de acuerdo con la Resolución EJC No. 7722 de 2021, que en la reunión del Subcomité se tomen acciones que resuelvan los posibles conflictos de interés o recusaciones contra los miembros de las comisiones inspectoras de CEIGE, dejando como evidencia un acta de reunión de dicho Subcomité con las decisiones tomadas.
Nota: no aplica para las unidades del nivel División / Brigada y equivalentes.</v>
      </c>
      <c r="W30" s="47" t="str">
        <f t="shared" si="1"/>
        <v>Probabilidad</v>
      </c>
      <c r="X30" s="37" t="s">
        <v>53</v>
      </c>
      <c r="Y30" s="37" t="s">
        <v>54</v>
      </c>
      <c r="Z30" s="48" t="str">
        <f>IF(AND(X30="Preventivo",Y30="Automático"),"50%",IF(AND(X30="Preventivo",Y30="Manual"),"40%",IF(AND(X30="Detectivo",Y30="Automático"),"40%",IF(AND(X30="Detectivo",Y30="Manual"),"30%",IF(AND(X30="Correctivo",Y30="Automático"),"35%",IF(AND(X30="Correctivo",Y30="Manual"),"25%",""))))))</f>
        <v>40%</v>
      </c>
      <c r="AA30" s="37" t="s">
        <v>55</v>
      </c>
      <c r="AB30" s="37" t="s">
        <v>56</v>
      </c>
      <c r="AC30" s="37" t="s">
        <v>57</v>
      </c>
      <c r="AD30" s="49">
        <f t="shared" si="12"/>
        <v>3.7324799999999991E-2</v>
      </c>
      <c r="AE30" s="224"/>
      <c r="AF30" s="48">
        <f>+AD30</f>
        <v>3.7324799999999991E-2</v>
      </c>
      <c r="AG30" s="224"/>
      <c r="AH30" s="50">
        <f>IFERROR(IF(AND(W28="Impacto",W29="Impacto",W30="Impacto"),(AH29-(+AH29*Z30)),IF(W30="Impacto",(P25-(+P25*Z30)),IF(W30="Probabilidad",AH29,""))),"")</f>
        <v>0.8</v>
      </c>
      <c r="AI30" s="226"/>
      <c r="AJ30" s="228"/>
      <c r="AK30" s="7"/>
      <c r="AL30" s="14"/>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45"/>
      <c r="T31" s="45"/>
      <c r="U31" s="45"/>
      <c r="V31" s="46" t="str">
        <f t="shared" si="14"/>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2"/>
        <v/>
      </c>
      <c r="AE31" s="224"/>
      <c r="AF31" s="48" t="str">
        <f>+AD31</f>
        <v/>
      </c>
      <c r="AG31" s="224"/>
      <c r="AH31" s="50" t="str">
        <f>IFERROR(IF(AND(W28="Impacto",W29="Impacto",W30="Impacto",W31="Impacto"),(AH30-(+AH30*Z31)),IF(W31="Impacto",(P25-(+P25*Z31)),IF(W31="Probabilidad",AH30,""))),"")</f>
        <v/>
      </c>
      <c r="AI31" s="226"/>
      <c r="AJ31" s="228"/>
      <c r="AK31" s="7"/>
      <c r="AL31" s="14"/>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7">+CONCATENATE(E32,"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IF(NOT(ISERROR(MATCH(M32,'[16]Tabla Impacto'!$B$222:$B$224,0))),'[16]Tabla Impacto'!$F$224,M32)</f>
        <v>0</v>
      </c>
      <c r="O32" s="310" t="str">
        <f>IF(OR(N32='[16]Tabla Impacto'!$C$12,N32='[16]Tabla Impacto'!$D$12),"Leve",IF(OR(N32='[16]Tabla Impacto'!$C$13,N32='[16]Tabla Impacto'!$D$13),"Menor",IF(OR(N32='[16]Tabla Impacto'!$C$14,N32='[16]Tabla Impacto'!$D$14),"Moderado",IF(OR(N32='[16]Tabla Impacto'!$C$15,N32='[16]Tabla Impacto'!$D$15),"Mayor",IF(OR(N32='[16]Tabla Impacto'!$C$16,N32='[16]Tabla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4"/>
      <c r="S32" s="45"/>
      <c r="T32" s="52"/>
      <c r="U32" s="45"/>
      <c r="V32" s="46" t="str">
        <f>+CONCATENATE(S32," ",T32," ",U32)</f>
        <v xml:space="preserve">  </v>
      </c>
      <c r="W32" s="47" t="str">
        <f t="shared" si="1"/>
        <v/>
      </c>
      <c r="X32" s="37"/>
      <c r="Y32" s="37"/>
      <c r="Z32" s="48" t="str">
        <f>IF(AND(X32="Preventivo",Y32="Automático"),"50%",IF(AND(X32="Preventivo",Y32="Manual"),"40%",IF(AND(X32="Detectivo",Y32="Automático"),"40%",IF(AND(X32="Detectivo",Y32="Manual"),"30%",IF(AND(X32="Correctivo",Y32="Automático"),"35%",IF(AND(X32="Correctivo",Y32="Manual"),"25%",""))))))</f>
        <v/>
      </c>
      <c r="AA32" s="37"/>
      <c r="AB32" s="37"/>
      <c r="AC32" s="37"/>
      <c r="AD32" s="49" t="str">
        <f>IFERROR(IF(W32="Probabilidad",(L32-(+L32*Z32)),IF(W32="Impacto",L32,"")),"")</f>
        <v/>
      </c>
      <c r="AE32" s="224" t="str">
        <f>IFERROR(LOOKUP(LOOKUP(2,1/(AD32:AD38&lt;&gt;""),AD32:AD38),'[16]Opciones Tratamiento'!$I$2:$I$6,'[16]Opciones Tratamiento'!$J$2:$J$6),"")</f>
        <v/>
      </c>
      <c r="AF32" s="48" t="str">
        <f>+AD32</f>
        <v/>
      </c>
      <c r="AG32" s="224" t="str">
        <f>IFERROR(LOOKUP(LOOKUP(2,1/(AH32:AH38&lt;&gt;""),AH32:AH38),'[16]Opciones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14"/>
      <c r="AM32" s="45"/>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c r="S33" s="52"/>
      <c r="T33" s="52"/>
      <c r="U33" s="52"/>
      <c r="V33" s="46" t="str">
        <f>+CONCATENATE(S33," ",T33," ",U33)</f>
        <v xml:space="preserve">  </v>
      </c>
      <c r="W33" s="47" t="str">
        <f t="shared" si="1"/>
        <v/>
      </c>
      <c r="X33" s="37"/>
      <c r="Y33" s="37"/>
      <c r="Z33" s="48" t="str">
        <f t="shared" ref="Z33" si="18">IF(AND(X33="Preventivo",Y33="Automático"),"50%",IF(AND(X33="Preventivo",Y33="Manual"),"40%",IF(AND(X33="Detectivo",Y33="Automático"),"40%",IF(AND(X33="Detectivo",Y33="Manual"),"30%",IF(AND(X33="Correctivo",Y33="Automático"),"35%",IF(AND(X33="Correctivo",Y33="Manual"),"25%",""))))))</f>
        <v/>
      </c>
      <c r="AA33" s="37"/>
      <c r="AB33" s="37"/>
      <c r="AC33" s="37"/>
      <c r="AD33" s="49" t="str">
        <f t="shared" ref="AD33:AD38" si="19">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7"/>
      <c r="AL33" s="14"/>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c r="S34" s="52"/>
      <c r="T34" s="52"/>
      <c r="U34" s="52"/>
      <c r="V34" s="46" t="str">
        <f t="shared" ref="V34:V38" si="21">+CONCATENATE(S34," ",T34," ",U34)</f>
        <v xml:space="preserve">  </v>
      </c>
      <c r="W34" s="47" t="str">
        <f t="shared" si="1"/>
        <v/>
      </c>
      <c r="X34" s="37"/>
      <c r="Y34" s="37"/>
      <c r="Z34" s="48" t="str">
        <f>IF(AND(X34="Preventivo",Y34="Automático"),"50%",IF(AND(X34="Preventivo",Y34="Manual"),"40%",IF(AND(X34="Detectivo",Y34="Automático"),"40%",IF(AND(X34="Detectivo",Y34="Manual"),"30%",IF(AND(X34="Correctivo",Y34="Automático"),"35%",IF(AND(X34="Correctivo",Y34="Manual"),"25%",""))))))</f>
        <v/>
      </c>
      <c r="AA34" s="37"/>
      <c r="AB34" s="37"/>
      <c r="AC34" s="37"/>
      <c r="AD34" s="49" t="str">
        <f t="shared" si="19"/>
        <v/>
      </c>
      <c r="AE34" s="224"/>
      <c r="AF34" s="48" t="str">
        <f>+AD34</f>
        <v/>
      </c>
      <c r="AG34" s="224"/>
      <c r="AH34" s="50" t="str">
        <f>IFERROR(IF(AND(W32="Impacto",W33="Impacto",W34="Impacto"),(AH33-(+AH33*Z34)),IF(W34="Impacto",(P32-(+P32*Z34)),IF(W34="Probabilidad",AH33,""))),"")</f>
        <v/>
      </c>
      <c r="AI34" s="226"/>
      <c r="AJ34" s="228"/>
      <c r="AK34" s="7"/>
      <c r="AL34" s="14"/>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c r="S35" s="52"/>
      <c r="T35" s="52"/>
      <c r="U35" s="52"/>
      <c r="V35" s="46" t="str">
        <f t="shared" si="21"/>
        <v xml:space="preserve">  </v>
      </c>
      <c r="W35" s="47" t="str">
        <f t="shared" si="1"/>
        <v/>
      </c>
      <c r="X35" s="37"/>
      <c r="Y35" s="37"/>
      <c r="Z35" s="48" t="str">
        <f t="shared" ref="Z35" si="22">IF(AND(X35="Preventivo",Y35="Automático"),"50%",IF(AND(X35="Preventivo",Y35="Manual"),"40%",IF(AND(X35="Detectivo",Y35="Automático"),"40%",IF(AND(X35="Detectivo",Y35="Manual"),"30%",IF(AND(X35="Correctivo",Y35="Automático"),"35%",IF(AND(X35="Correctivo",Y35="Manual"),"25%",""))))))</f>
        <v/>
      </c>
      <c r="AA35" s="37"/>
      <c r="AB35" s="37"/>
      <c r="AC35" s="37"/>
      <c r="AD35" s="49" t="str">
        <f t="shared" si="19"/>
        <v/>
      </c>
      <c r="AE35" s="224"/>
      <c r="AF35" s="48" t="str">
        <f t="shared" ref="AF35" si="23">+AD35</f>
        <v/>
      </c>
      <c r="AG35" s="224"/>
      <c r="AH35" s="50" t="str">
        <f>IFERROR(IF(AND(W34="Impacto",W35="Impacto"),(AH34-(+AH34*Z35)),IF(W35="Impacto",(P32-(+P32*Z35)),IF(W35="Probabilidad",AH34,""))),"")</f>
        <v/>
      </c>
      <c r="AI35" s="226"/>
      <c r="AJ35" s="228"/>
      <c r="AK35" s="7"/>
      <c r="AL35" s="14"/>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tr">
        <f t="shared" si="21"/>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19"/>
        <v/>
      </c>
      <c r="AE36" s="224"/>
      <c r="AF36" s="48" t="str">
        <f>+AD36</f>
        <v/>
      </c>
      <c r="AG36" s="224"/>
      <c r="AH36" s="50" t="str">
        <f>IFERROR(IF(AND(W35="Impacto",W36="Impacto"),(AH35-(+AH35*Z36)),IF(W36="Impacto",(P32-(+P32*Z36)),IF(W36="Probabilidad",AH35,""))),"")</f>
        <v/>
      </c>
      <c r="AI36" s="226"/>
      <c r="AJ36" s="228"/>
      <c r="AK36" s="7"/>
      <c r="AL36" s="14"/>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tr">
        <f t="shared" si="21"/>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19"/>
        <v/>
      </c>
      <c r="AE37" s="224"/>
      <c r="AF37" s="48" t="str">
        <f>+AD37</f>
        <v/>
      </c>
      <c r="AG37" s="224"/>
      <c r="AH37" s="50" t="str">
        <f>IFERROR(IF(AND(W35="Impacto",W36="Impacto",W37="Impacto"),(AH36-(+AH36*Z37)),IF(W37="Impacto",(P32-(+P32*Z37)),IF(W37="Probabilidad",AH36,""))),"")</f>
        <v/>
      </c>
      <c r="AI37" s="226"/>
      <c r="AJ37" s="228"/>
      <c r="AK37" s="7"/>
      <c r="AL37" s="14"/>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tr">
        <f t="shared" si="21"/>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19"/>
        <v/>
      </c>
      <c r="AE38" s="224"/>
      <c r="AF38" s="48" t="str">
        <f>+AD38</f>
        <v/>
      </c>
      <c r="AG38" s="224"/>
      <c r="AH38" s="50" t="str">
        <f>IFERROR(IF(AND(W35="Impacto",W36="Impacto",W37="Impacto",W38="Impacto"),(AH37-(+AH37*Z38)),IF(W38="Impacto",(P32-(+P32*Z38)),IF(W38="Probabilidad",AH37,""))),"")</f>
        <v/>
      </c>
      <c r="AI38" s="226"/>
      <c r="AJ38" s="228"/>
      <c r="AK38" s="7"/>
      <c r="AL38" s="14"/>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4">+CONCATENATE(E39,"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IF(NOT(ISERROR(MATCH(M39,'[16]Tabla Impacto'!$B$222:$B$224,0))),'[16]Tabla Impacto'!$F$224,M39)</f>
        <v>0</v>
      </c>
      <c r="O39" s="310" t="str">
        <f>IF(OR(N39='[16]Tabla Impacto'!$C$12,N39='[16]Tabla Impacto'!$D$12),"Leve",IF(OR(N39='[16]Tabla Impacto'!$C$13,N39='[16]Tabla Impacto'!$D$13),"Menor",IF(OR(N39='[16]Tabla Impacto'!$C$14,N39='[16]Tabla Impacto'!$D$14),"Moderado",IF(OR(N39='[16]Tabla Impacto'!$C$15,N39='[16]Tabla Impacto'!$D$15),"Mayor",IF(OR(N39='[16]Tabla Impacto'!$C$16,N39='[16]Tabla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IFERROR(LOOKUP(LOOKUP(2,1/(AD39:AD45&lt;&gt;""),AD39:AD45),'[16]Opciones Tratamiento'!$I$2:$I$6,'[16]Opciones Tratamiento'!$J$2:$J$6),"")</f>
        <v/>
      </c>
      <c r="AF39" s="48" t="str">
        <f>+AD39</f>
        <v/>
      </c>
      <c r="AG39" s="224" t="str">
        <f>IFERROR(LOOKUP(LOOKUP(2,1/(AH39:AH45&lt;&gt;""),AH39:AH45),'[16]Opciones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14"/>
      <c r="AM39" s="45"/>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52"/>
      <c r="T40" s="52"/>
      <c r="U40" s="52"/>
      <c r="V40" s="46" t="str">
        <f>+CONCATENATE(S40," ",T40," ",U40)</f>
        <v xml:space="preserve">  </v>
      </c>
      <c r="W40" s="47" t="str">
        <f t="shared" si="1"/>
        <v/>
      </c>
      <c r="X40" s="37"/>
      <c r="Y40" s="37"/>
      <c r="Z40" s="48" t="str">
        <f t="shared" ref="Z40" si="25">IF(AND(X40="Preventivo",Y40="Automático"),"50%",IF(AND(X40="Preventivo",Y40="Manual"),"40%",IF(AND(X40="Detectivo",Y40="Automático"),"40%",IF(AND(X40="Detectivo",Y40="Manual"),"30%",IF(AND(X40="Correctivo",Y40="Automático"),"35%",IF(AND(X40="Correctivo",Y40="Manual"),"25%",""))))))</f>
        <v/>
      </c>
      <c r="AA40" s="37"/>
      <c r="AB40" s="37"/>
      <c r="AC40" s="37"/>
      <c r="AD40" s="49" t="str">
        <f t="shared" ref="AD40:AD45" si="26">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52"/>
      <c r="T41" s="52"/>
      <c r="U41" s="52"/>
      <c r="V41" s="46" t="str">
        <f t="shared" ref="V41:V45" si="28">+CONCATENATE(S41,"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si="26"/>
        <v/>
      </c>
      <c r="AE41" s="224"/>
      <c r="AF41" s="48" t="str">
        <f>+AD41</f>
        <v/>
      </c>
      <c r="AG41" s="224"/>
      <c r="AH41" s="50" t="str">
        <f>IFERROR(IF(AND(W39="Impacto",W40="Impacto",W41="Impacto"),(AH40-(+AH40*Z41)),IF(W41="Impacto",(P39-(+P39*Z41)),IF(W41="Probabilidad",AH40,""))),"")</f>
        <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tr">
        <f t="shared" si="28"/>
        <v xml:space="preserve">  </v>
      </c>
      <c r="W42" s="47" t="str">
        <f t="shared" si="1"/>
        <v/>
      </c>
      <c r="X42" s="37"/>
      <c r="Y42" s="37"/>
      <c r="Z42" s="48" t="str">
        <f t="shared" ref="Z42" si="29">IF(AND(X42="Preventivo",Y42="Automático"),"50%",IF(AND(X42="Preventivo",Y42="Manual"),"40%",IF(AND(X42="Detectivo",Y42="Automático"),"40%",IF(AND(X42="Detectivo",Y42="Manual"),"30%",IF(AND(X42="Correctivo",Y42="Automático"),"35%",IF(AND(X42="Correctivo",Y42="Manual"),"25%",""))))))</f>
        <v/>
      </c>
      <c r="AA42" s="37"/>
      <c r="AB42" s="37"/>
      <c r="AC42" s="37"/>
      <c r="AD42" s="49" t="str">
        <f t="shared" si="26"/>
        <v/>
      </c>
      <c r="AE42" s="224"/>
      <c r="AF42" s="48" t="str">
        <f t="shared" ref="AF42" si="30">+AD42</f>
        <v/>
      </c>
      <c r="AG42" s="224"/>
      <c r="AH42" s="50" t="str">
        <f>IFERROR(IF(AND(W41="Impacto",W42="Impacto"),(AH41-(+AH41*Z42)),IF(W42="Impacto",(P39-(+P39*Z42)),IF(W42="Probabilidad",AH41,""))),"")</f>
        <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tr">
        <f t="shared" si="28"/>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6"/>
        <v/>
      </c>
      <c r="AE43" s="224"/>
      <c r="AF43" s="48" t="str">
        <f>+AD43</f>
        <v/>
      </c>
      <c r="AG43" s="224"/>
      <c r="AH43" s="50" t="str">
        <f>IFERROR(IF(AND(W42="Impacto",W43="Impacto"),(AH42-(+AH42*Z43)),IF(W43="Impacto",(P39-(+P39*Z43)),IF(W43="Probabilidad",AH42,""))),"")</f>
        <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tr">
        <f t="shared" si="28"/>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6"/>
        <v/>
      </c>
      <c r="AE44" s="224"/>
      <c r="AF44" s="48" t="str">
        <f>+AD44</f>
        <v/>
      </c>
      <c r="AG44" s="224"/>
      <c r="AH44" s="50" t="str">
        <f>IFERROR(IF(AND(W42="Impacto",W43="Impacto",W44="Impacto"),(AH43-(+AH43*Z44)),IF(W44="Impacto",(P39-(+P39*Z44)),IF(W44="Probabilidad",AH43,""))),"")</f>
        <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tr">
        <f t="shared" si="28"/>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6"/>
        <v/>
      </c>
      <c r="AE45" s="224"/>
      <c r="AF45" s="48" t="str">
        <f>+AD45</f>
        <v/>
      </c>
      <c r="AG45" s="224"/>
      <c r="AH45" s="50" t="str">
        <f>IFERROR(IF(AND(W42="Impacto",W43="Impacto",W44="Impacto",W45="Impacto"),(AH44-(+AH44*Z45)),IF(W45="Impacto",(P39-(+P39*Z45)),IF(W45="Probabilidad",AH44,""))),"")</f>
        <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1">+CONCATENATE(E46,"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IF(NOT(ISERROR(MATCH(M46,'[16]Tabla Impacto'!$B$222:$B$224,0))),'[16]Tabla Impacto'!$F$224,M46)</f>
        <v>0</v>
      </c>
      <c r="O46" s="310" t="str">
        <f>IF(OR(N46='[16]Tabla Impacto'!$C$12,N46='[16]Tabla Impacto'!$D$12),"Leve",IF(OR(N46='[16]Tabla Impacto'!$C$13,N46='[16]Tabla Impacto'!$D$13),"Menor",IF(OR(N46='[16]Tabla Impacto'!$C$14,N46='[16]Tabla Impacto'!$D$14),"Moderado",IF(OR(N46='[16]Tabla Impacto'!$C$15,N46='[16]Tabla Impacto'!$D$15),"Mayor",IF(OR(N46='[16]Tabla Impacto'!$C$16,N46='[16]Tabla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IFERROR(LOOKUP(LOOKUP(2,1/(AD46:AD52&lt;&gt;""),AD46:AD52),'[16]Opciones Tratamiento'!$I$2:$I$6,'[16]Opciones Tratamiento'!$J$2:$J$6),"")</f>
        <v/>
      </c>
      <c r="AF46" s="48" t="str">
        <f>+AD46</f>
        <v/>
      </c>
      <c r="AG46" s="224" t="str">
        <f>IFERROR(LOOKUP(LOOKUP(2,1/(AH46:AH52&lt;&gt;""),AH46:AH52),'[16]Opciones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4"/>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tr">
        <f>+CONCATENATE(S47," ",T47," ",U47)</f>
        <v xml:space="preserve">  </v>
      </c>
      <c r="W47" s="47" t="str">
        <f t="shared" si="1"/>
        <v/>
      </c>
      <c r="X47" s="37"/>
      <c r="Y47" s="37"/>
      <c r="Z47" s="48" t="str">
        <f t="shared" ref="Z47" si="32">IF(AND(X47="Preventivo",Y47="Automático"),"50%",IF(AND(X47="Preventivo",Y47="Manual"),"40%",IF(AND(X47="Detectivo",Y47="Automático"),"40%",IF(AND(X47="Detectivo",Y47="Manual"),"30%",IF(AND(X47="Correctivo",Y47="Automático"),"35%",IF(AND(X47="Correctivo",Y47="Manual"),"25%",""))))))</f>
        <v/>
      </c>
      <c r="AA47" s="37"/>
      <c r="AB47" s="37"/>
      <c r="AC47" s="37"/>
      <c r="AD47" s="49" t="str">
        <f t="shared" ref="AD47:AD52" si="33">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tr">
        <f t="shared" ref="V48:V52" si="35">+CONCATENATE(S48,"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si="33"/>
        <v/>
      </c>
      <c r="AE48" s="224"/>
      <c r="AF48" s="48" t="str">
        <f>+AD48</f>
        <v/>
      </c>
      <c r="AG48" s="224"/>
      <c r="AH48" s="50" t="str">
        <f>IFERROR(IF(AND(W46="Impacto",W47="Impacto",W48="Impacto"),(AH47-(+AH47*Z48)),IF(W48="Impacto",(P46-(+P46*Z48)),IF(W48="Probabilidad",AH47,""))),"")</f>
        <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tr">
        <f t="shared" si="35"/>
        <v xml:space="preserve">  </v>
      </c>
      <c r="W49" s="47" t="str">
        <f t="shared" si="1"/>
        <v/>
      </c>
      <c r="X49" s="37"/>
      <c r="Y49" s="37"/>
      <c r="Z49" s="48" t="str">
        <f t="shared" ref="Z49" si="36">IF(AND(X49="Preventivo",Y49="Automático"),"50%",IF(AND(X49="Preventivo",Y49="Manual"),"40%",IF(AND(X49="Detectivo",Y49="Automático"),"40%",IF(AND(X49="Detectivo",Y49="Manual"),"30%",IF(AND(X49="Correctivo",Y49="Automático"),"35%",IF(AND(X49="Correctivo",Y49="Manual"),"25%",""))))))</f>
        <v/>
      </c>
      <c r="AA49" s="37"/>
      <c r="AB49" s="37"/>
      <c r="AC49" s="37"/>
      <c r="AD49" s="49" t="str">
        <f t="shared" si="33"/>
        <v/>
      </c>
      <c r="AE49" s="224"/>
      <c r="AF49" s="48" t="str">
        <f t="shared" ref="AF49" si="37">+AD49</f>
        <v/>
      </c>
      <c r="AG49" s="224"/>
      <c r="AH49" s="50" t="str">
        <f>IFERROR(IF(AND(W48="Impacto",W49="Impacto"),(AH48-(+AH48*Z49)),IF(W49="Impacto",(P46-(+P46*Z49)),IF(W49="Probabilidad",AH48,""))),"")</f>
        <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tr">
        <f t="shared" si="35"/>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3"/>
        <v/>
      </c>
      <c r="AE50" s="224"/>
      <c r="AF50" s="48" t="str">
        <f>+AD50</f>
        <v/>
      </c>
      <c r="AG50" s="224"/>
      <c r="AH50" s="50" t="str">
        <f>IFERROR(IF(AND(W49="Impacto",W50="Impacto"),(AH49-(+AH49*Z50)),IF(W50="Impacto",(P46-(+P46*Z50)),IF(W50="Probabilidad",AH49,""))),"")</f>
        <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tr">
        <f t="shared" si="35"/>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3"/>
        <v/>
      </c>
      <c r="AE51" s="224"/>
      <c r="AF51" s="48" t="str">
        <f>+AD51</f>
        <v/>
      </c>
      <c r="AG51" s="224"/>
      <c r="AH51" s="50" t="str">
        <f>IFERROR(IF(AND(W49="Impacto",W50="Impacto",W51="Impacto"),(AH50-(+AH50*Z51)),IF(W51="Impacto",(P46-(+P46*Z51)),IF(W51="Probabilidad",AH50,""))),"")</f>
        <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tr">
        <f t="shared" si="35"/>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3"/>
        <v/>
      </c>
      <c r="AE52" s="224"/>
      <c r="AF52" s="48" t="str">
        <f>+AD52</f>
        <v/>
      </c>
      <c r="AG52" s="224"/>
      <c r="AH52" s="50" t="str">
        <f>IFERROR(IF(AND(W49="Impacto",W50="Impacto",W51="Impacto",W52="Impacto"),(AH51-(+AH51*Z52)),IF(W52="Impacto",(P46-(+P46*Z52)),IF(W52="Probabilidad",AH51,""))),"")</f>
        <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8">+CONCATENATE(E53,"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IF(NOT(ISERROR(MATCH(M53,'[16]Tabla Impacto'!$B$222:$B$224,0))),'[16]Tabla Impacto'!$F$224,M53)</f>
        <v>0</v>
      </c>
      <c r="O53" s="310" t="str">
        <f>IF(OR(N53='[16]Tabla Impacto'!$C$12,N53='[16]Tabla Impacto'!$D$12),"Leve",IF(OR(N53='[16]Tabla Impacto'!$C$13,N53='[16]Tabla Impacto'!$D$13),"Menor",IF(OR(N53='[16]Tabla Impacto'!$C$14,N53='[16]Tabla Impacto'!$D$14),"Moderado",IF(OR(N53='[16]Tabla Impacto'!$C$15,N53='[16]Tabla Impacto'!$D$15),"Mayor",IF(OR(N53='[16]Tabla Impacto'!$C$16,N53='[16]Tabla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IFERROR(LOOKUP(LOOKUP(2,1/(AD53:AD59&lt;&gt;""),AD53:AD59),'[16]Opciones Tratamiento'!$I$2:$I$6,'[16]Opciones Tratamiento'!$J$2:$J$6),"")</f>
        <v/>
      </c>
      <c r="AF53" s="48" t="str">
        <f>+AD53</f>
        <v/>
      </c>
      <c r="AG53" s="224" t="str">
        <f>IFERROR(LOOKUP(LOOKUP(2,1/(AH53:AH59&lt;&gt;""),AH53:AH59),'[16]Opciones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4"/>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tr">
        <f>+CONCATENATE(S54," ",T54," ",U54)</f>
        <v xml:space="preserve">  </v>
      </c>
      <c r="W54" s="47" t="str">
        <f t="shared" si="1"/>
        <v/>
      </c>
      <c r="X54" s="37"/>
      <c r="Y54" s="37"/>
      <c r="Z54" s="48" t="str">
        <f t="shared" ref="Z54" si="39">IF(AND(X54="Preventivo",Y54="Automático"),"50%",IF(AND(X54="Preventivo",Y54="Manual"),"40%",IF(AND(X54="Detectivo",Y54="Automático"),"40%",IF(AND(X54="Detectivo",Y54="Manual"),"30%",IF(AND(X54="Correctivo",Y54="Automático"),"35%",IF(AND(X54="Correctivo",Y54="Manual"),"25%",""))))))</f>
        <v/>
      </c>
      <c r="AA54" s="37"/>
      <c r="AB54" s="37"/>
      <c r="AC54" s="37"/>
      <c r="AD54" s="49" t="str">
        <f t="shared" ref="AD54:AD59" si="40">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tr">
        <f t="shared" ref="V55:V59" si="42">+CONCATENATE(S55,"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si="40"/>
        <v/>
      </c>
      <c r="AE55" s="224"/>
      <c r="AF55" s="48" t="str">
        <f>+AD55</f>
        <v/>
      </c>
      <c r="AG55" s="224"/>
      <c r="AH55" s="50" t="str">
        <f>IFERROR(IF(AND(W53="Impacto",W54="Impacto",W55="Impacto"),(AH54-(+AH54*Z55)),IF(W55="Impacto",(P53-(+P53*Z55)),IF(W55="Probabilidad",AH54,""))),"")</f>
        <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tr">
        <f t="shared" si="42"/>
        <v xml:space="preserve">  </v>
      </c>
      <c r="W56" s="47" t="str">
        <f t="shared" si="1"/>
        <v/>
      </c>
      <c r="X56" s="37"/>
      <c r="Y56" s="37"/>
      <c r="Z56" s="48" t="str">
        <f t="shared" ref="Z56" si="43">IF(AND(X56="Preventivo",Y56="Automático"),"50%",IF(AND(X56="Preventivo",Y56="Manual"),"40%",IF(AND(X56="Detectivo",Y56="Automático"),"40%",IF(AND(X56="Detectivo",Y56="Manual"),"30%",IF(AND(X56="Correctivo",Y56="Automático"),"35%",IF(AND(X56="Correctivo",Y56="Manual"),"25%",""))))))</f>
        <v/>
      </c>
      <c r="AA56" s="37"/>
      <c r="AB56" s="37"/>
      <c r="AC56" s="37"/>
      <c r="AD56" s="49" t="str">
        <f t="shared" si="40"/>
        <v/>
      </c>
      <c r="AE56" s="224"/>
      <c r="AF56" s="48" t="str">
        <f t="shared" ref="AF56" si="44">+AD56</f>
        <v/>
      </c>
      <c r="AG56" s="224"/>
      <c r="AH56" s="50" t="str">
        <f>IFERROR(IF(AND(W55="Impacto",W56="Impacto"),(AH55-(+AH55*Z56)),IF(W56="Impacto",(P53-(+P53*Z56)),IF(W56="Probabilidad",AH55,""))),"")</f>
        <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tr">
        <f t="shared" si="42"/>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0"/>
        <v/>
      </c>
      <c r="AE57" s="224"/>
      <c r="AF57" s="48" t="str">
        <f>+AD57</f>
        <v/>
      </c>
      <c r="AG57" s="224"/>
      <c r="AH57" s="50" t="str">
        <f>IFERROR(IF(AND(W56="Impacto",W57="Impacto"),(AH56-(+AH56*Z57)),IF(W57="Impacto",(P53-(+P53*Z57)),IF(W57="Probabilidad",AH56,""))),"")</f>
        <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2"/>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0"/>
        <v/>
      </c>
      <c r="AE58" s="224"/>
      <c r="AF58" s="48" t="str">
        <f>+AD58</f>
        <v/>
      </c>
      <c r="AG58" s="224"/>
      <c r="AH58" s="50" t="str">
        <f>IFERROR(IF(AND(W56="Impacto",W57="Impacto",W58="Impacto"),(AH57-(+AH57*Z58)),IF(W58="Impacto",(P53-(+P53*Z58)),IF(W58="Probabilidad",AH57,""))),"")</f>
        <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2"/>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0"/>
        <v/>
      </c>
      <c r="AE59" s="224"/>
      <c r="AF59" s="48" t="str">
        <f>+AD59</f>
        <v/>
      </c>
      <c r="AG59" s="224"/>
      <c r="AH59" s="50" t="str">
        <f>IFERROR(IF(AND(W56="Impacto",W57="Impacto",W58="Impacto",W59="Impacto"),(AH58-(+AH58*Z59)),IF(W59="Impacto",(P53-(+P53*Z59)),IF(W59="Probabilidad",AH58,""))),"")</f>
        <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5">+CONCATENATE(E60,"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IF(NOT(ISERROR(MATCH(M60,'[16]Tabla Impacto'!$B$222:$B$224,0))),'[16]Tabla Impacto'!$F$224,M60)</f>
        <v>0</v>
      </c>
      <c r="O60" s="310" t="str">
        <f>IF(OR(N60='[16]Tabla Impacto'!$C$12,N60='[16]Tabla Impacto'!$D$12),"Leve",IF(OR(N60='[16]Tabla Impacto'!$C$13,N60='[16]Tabla Impacto'!$D$13),"Menor",IF(OR(N60='[16]Tabla Impacto'!$C$14,N60='[16]Tabla Impacto'!$D$14),"Moderado",IF(OR(N60='[16]Tabla Impacto'!$C$15,N60='[16]Tabla Impacto'!$D$15),"Mayor",IF(OR(N60='[16]Tabla Impacto'!$C$16,N60='[16]Tabla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IFERROR(LOOKUP(LOOKUP(2,1/(AD60:AD66&lt;&gt;""),AD60:AD66),'[16]Opciones Tratamiento'!$I$2:$I$6,'[16]Opciones Tratamiento'!$J$2:$J$6),"")</f>
        <v/>
      </c>
      <c r="AF60" s="48" t="str">
        <f>+AD60</f>
        <v/>
      </c>
      <c r="AG60" s="224" t="str">
        <f>IFERROR(LOOKUP(LOOKUP(2,1/(AH60:AH66&lt;&gt;""),AH60:AH66),'[16]Opciones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4"/>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tr">
        <f>+CONCATENATE(S61," ",T61," ",U61)</f>
        <v xml:space="preserve">  </v>
      </c>
      <c r="W61" s="47" t="str">
        <f t="shared" si="1"/>
        <v/>
      </c>
      <c r="X61" s="37"/>
      <c r="Y61" s="37"/>
      <c r="Z61" s="48" t="str">
        <f t="shared" ref="Z61" si="46">IF(AND(X61="Preventivo",Y61="Automático"),"50%",IF(AND(X61="Preventivo",Y61="Manual"),"40%",IF(AND(X61="Detectivo",Y61="Automático"),"40%",IF(AND(X61="Detectivo",Y61="Manual"),"30%",IF(AND(X61="Correctivo",Y61="Automático"),"35%",IF(AND(X61="Correctivo",Y61="Manual"),"25%",""))))))</f>
        <v/>
      </c>
      <c r="AA61" s="37"/>
      <c r="AB61" s="37"/>
      <c r="AC61" s="37"/>
      <c r="AD61" s="49" t="str">
        <f t="shared" ref="AD61:AD66" si="47">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tr">
        <f t="shared" ref="V62:V66" si="49">+CONCATENATE(S62,"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si="47"/>
        <v/>
      </c>
      <c r="AE62" s="224"/>
      <c r="AF62" s="48" t="str">
        <f>+AD62</f>
        <v/>
      </c>
      <c r="AG62" s="224"/>
      <c r="AH62" s="50" t="str">
        <f>IFERROR(IF(AND(W60="Impacto",W61="Impacto",W62="Impacto"),(AH61-(+AH61*Z62)),IF(W62="Impacto",(P60-(+P60*Z62)),IF(W62="Probabilidad",AH61,""))),"")</f>
        <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tr">
        <f t="shared" si="49"/>
        <v xml:space="preserve">  </v>
      </c>
      <c r="W63" s="47" t="str">
        <f t="shared" si="1"/>
        <v/>
      </c>
      <c r="X63" s="37"/>
      <c r="Y63" s="37"/>
      <c r="Z63" s="48" t="str">
        <f t="shared" ref="Z63:Z65" si="50">IF(AND(X63="Preventivo",Y63="Automático"),"50%",IF(AND(X63="Preventivo",Y63="Manual"),"40%",IF(AND(X63="Detectivo",Y63="Automático"),"40%",IF(AND(X63="Detectivo",Y63="Manual"),"30%",IF(AND(X63="Correctivo",Y63="Automático"),"35%",IF(AND(X63="Correctivo",Y63="Manual"),"25%",""))))))</f>
        <v/>
      </c>
      <c r="AA63" s="37"/>
      <c r="AB63" s="37"/>
      <c r="AC63" s="37"/>
      <c r="AD63" s="49" t="str">
        <f t="shared" si="47"/>
        <v/>
      </c>
      <c r="AE63" s="224"/>
      <c r="AF63" s="48" t="str">
        <f t="shared" ref="AF63:AF65" si="51">+AD63</f>
        <v/>
      </c>
      <c r="AG63" s="224"/>
      <c r="AH63" s="50" t="str">
        <f>IFERROR(IF(AND(W62="Impacto",W63="Impacto"),(AH62-(+AH62*Z63)),IF(W63="Impacto",(P60-(+P60*Z63)),IF(W63="Probabilidad",AH62,""))),"")</f>
        <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49"/>
        <v xml:space="preserve">  </v>
      </c>
      <c r="W64" s="47" t="str">
        <f t="shared" si="1"/>
        <v/>
      </c>
      <c r="X64" s="37"/>
      <c r="Y64" s="37"/>
      <c r="Z64" s="48" t="str">
        <f t="shared" si="50"/>
        <v/>
      </c>
      <c r="AA64" s="37"/>
      <c r="AB64" s="37"/>
      <c r="AC64" s="37"/>
      <c r="AD64" s="49" t="str">
        <f t="shared" si="47"/>
        <v/>
      </c>
      <c r="AE64" s="224"/>
      <c r="AF64" s="48" t="str">
        <f t="shared" si="51"/>
        <v/>
      </c>
      <c r="AG64" s="224"/>
      <c r="AH64" s="50" t="str">
        <f>IFERROR(IF(AND(W63="Impacto",W64="Impacto"),(AH63-(+AH63*Z64)),IF(W64="Impacto",(P60-(+P60*Z64)),IF(W64="Probabilidad",AH63,""))),"")</f>
        <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49"/>
        <v xml:space="preserve">  </v>
      </c>
      <c r="W65" s="47" t="str">
        <f t="shared" si="1"/>
        <v/>
      </c>
      <c r="X65" s="37"/>
      <c r="Y65" s="37"/>
      <c r="Z65" s="48" t="str">
        <f t="shared" si="50"/>
        <v/>
      </c>
      <c r="AA65" s="37"/>
      <c r="AB65" s="37"/>
      <c r="AC65" s="37"/>
      <c r="AD65" s="49" t="str">
        <f t="shared" si="47"/>
        <v/>
      </c>
      <c r="AE65" s="224"/>
      <c r="AF65" s="48" t="str">
        <f t="shared" si="51"/>
        <v/>
      </c>
      <c r="AG65" s="224"/>
      <c r="AH65" s="50" t="str">
        <f>IFERROR(IF(AND(W63="Impacto",W64="Impacto",W65="Impacto"),(AH64-(+AH64*Z65)),IF(W65="Impacto",(P60-(+P60*Z65)),IF(W65="Probabilidad",AH64,""))),"")</f>
        <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49"/>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7"/>
        <v/>
      </c>
      <c r="AE66" s="224"/>
      <c r="AF66" s="48" t="str">
        <f>+AD66</f>
        <v/>
      </c>
      <c r="AG66" s="224"/>
      <c r="AH66" s="50" t="str">
        <f>IFERROR(IF(AND(W63="Impacto",W64="Impacto",W65="Impacto",W66="Impacto"),(AH65-(+AH65*Z66)),IF(W66="Impacto",(P60-(+P60*Z66)),IF(W66="Probabilidad",AH65,""))),"")</f>
        <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343</v>
      </c>
      <c r="B67" s="221"/>
      <c r="C67" s="221"/>
      <c r="D67" s="220"/>
      <c r="E67" s="229"/>
      <c r="F67" s="230"/>
      <c r="G67" s="230"/>
      <c r="H67" s="231" t="str">
        <f t="shared" ref="H67" si="52">+CONCATENATE(E67,"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IF(NOT(ISERROR(MATCH(M67,'[16]Tabla Impacto'!$B$222:$B$224,0))),'[16]Tabla Impacto'!$F$224,M67)</f>
        <v>0</v>
      </c>
      <c r="O67" s="310" t="str">
        <f>IF(OR(N67='[16]Tabla Impacto'!$C$12,N67='[16]Tabla Impacto'!$D$12),"Leve",IF(OR(N67='[16]Tabla Impacto'!$C$13,N67='[16]Tabla Impacto'!$D$13),"Menor",IF(OR(N67='[16]Tabla Impacto'!$C$14,N67='[16]Tabla Impacto'!$D$14),"Moderado",IF(OR(N67='[16]Tabla Impacto'!$C$15,N67='[16]Tabla Impacto'!$D$15),"Mayor",IF(OR(N67='[16]Tabla Impacto'!$C$16,N67='[16]Tabla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IFERROR(LOOKUP(LOOKUP(2,1/(AD67:AD73&lt;&gt;""),AD67:AD73),'[16]Opciones Tratamiento'!$I$2:$I$6,'[16]Opciones Tratamiento'!$J$2:$J$6),"")</f>
        <v/>
      </c>
      <c r="AF67" s="48" t="str">
        <f>+AD67</f>
        <v/>
      </c>
      <c r="AG67" s="224" t="str">
        <f>IFERROR(LOOKUP(LOOKUP(2,1/(AH67:AH73&lt;&gt;""),AH67:AH73),'[16]Opciones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4"/>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tr">
        <f>+CONCATENATE(S68," ",T68," ",U68)</f>
        <v xml:space="preserve">  </v>
      </c>
      <c r="W68" s="47" t="str">
        <f t="shared" si="1"/>
        <v/>
      </c>
      <c r="X68" s="37"/>
      <c r="Y68" s="37"/>
      <c r="Z68" s="48" t="str">
        <f t="shared" ref="Z68" si="53">IF(AND(X68="Preventivo",Y68="Automático"),"50%",IF(AND(X68="Preventivo",Y68="Manual"),"40%",IF(AND(X68="Detectivo",Y68="Automático"),"40%",IF(AND(X68="Detectivo",Y68="Manual"),"30%",IF(AND(X68="Correctivo",Y68="Automático"),"35%",IF(AND(X68="Correctivo",Y68="Manual"),"25%",""))))))</f>
        <v/>
      </c>
      <c r="AA68" s="37"/>
      <c r="AB68" s="37"/>
      <c r="AC68" s="37"/>
      <c r="AD68" s="49" t="str">
        <f t="shared" ref="AD68:AD73" si="54">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tr">
        <f t="shared" ref="V69:V73" si="56">+CONCATENATE(S69,"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si="54"/>
        <v/>
      </c>
      <c r="AE69" s="224"/>
      <c r="AF69" s="48" t="str">
        <f>+AD69</f>
        <v/>
      </c>
      <c r="AG69" s="224"/>
      <c r="AH69" s="50" t="str">
        <f>IFERROR(IF(AND(W67="Impacto",W68="Impacto",W69="Impacto"),(AH68-(+AH68*Z69)),IF(W69="Impacto",(P67-(+P67*Z69)),IF(W69="Probabilidad",AH68,""))),"")</f>
        <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6"/>
        <v xml:space="preserve">  </v>
      </c>
      <c r="W70" s="47" t="str">
        <f t="shared" si="1"/>
        <v/>
      </c>
      <c r="X70" s="37"/>
      <c r="Y70" s="37"/>
      <c r="Z70" s="48" t="str">
        <f t="shared" ref="Z70:Z72" si="57">IF(AND(X70="Preventivo",Y70="Automático"),"50%",IF(AND(X70="Preventivo",Y70="Manual"),"40%",IF(AND(X70="Detectivo",Y70="Automático"),"40%",IF(AND(X70="Detectivo",Y70="Manual"),"30%",IF(AND(X70="Correctivo",Y70="Automático"),"35%",IF(AND(X70="Correctivo",Y70="Manual"),"25%",""))))))</f>
        <v/>
      </c>
      <c r="AA70" s="37"/>
      <c r="AB70" s="37"/>
      <c r="AC70" s="37"/>
      <c r="AD70" s="49" t="str">
        <f t="shared" si="54"/>
        <v/>
      </c>
      <c r="AE70" s="224"/>
      <c r="AF70" s="48" t="str">
        <f t="shared" ref="AF70:AF72" si="58">+AD70</f>
        <v/>
      </c>
      <c r="AG70" s="224"/>
      <c r="AH70" s="50" t="str">
        <f>IFERROR(IF(AND(W69="Impacto",W70="Impacto"),(AH69-(+AH69*Z70)),IF(W70="Impacto",(P67-(+P67*Z70)),IF(W70="Probabilidad",AH69,""))),"")</f>
        <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6"/>
        <v xml:space="preserve">  </v>
      </c>
      <c r="W71" s="47" t="str">
        <f t="shared" si="1"/>
        <v/>
      </c>
      <c r="X71" s="37"/>
      <c r="Y71" s="37"/>
      <c r="Z71" s="48" t="str">
        <f t="shared" si="57"/>
        <v/>
      </c>
      <c r="AA71" s="37"/>
      <c r="AB71" s="37"/>
      <c r="AC71" s="37"/>
      <c r="AD71" s="49" t="str">
        <f t="shared" si="54"/>
        <v/>
      </c>
      <c r="AE71" s="224"/>
      <c r="AF71" s="48" t="str">
        <f t="shared" si="58"/>
        <v/>
      </c>
      <c r="AG71" s="224"/>
      <c r="AH71" s="50" t="str">
        <f>IFERROR(IF(AND(W70="Impacto",W71="Impacto"),(AH70-(+AH70*Z71)),IF(W71="Impacto",(P67-(+P67*Z71)),IF(W71="Probabilidad",AH70,""))),"")</f>
        <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6"/>
        <v xml:space="preserve">  </v>
      </c>
      <c r="W72" s="47" t="str">
        <f t="shared" si="1"/>
        <v/>
      </c>
      <c r="X72" s="37"/>
      <c r="Y72" s="37"/>
      <c r="Z72" s="48" t="str">
        <f t="shared" si="57"/>
        <v/>
      </c>
      <c r="AA72" s="37"/>
      <c r="AB72" s="37"/>
      <c r="AC72" s="37"/>
      <c r="AD72" s="49" t="str">
        <f t="shared" si="54"/>
        <v/>
      </c>
      <c r="AE72" s="224"/>
      <c r="AF72" s="48" t="str">
        <f t="shared" si="58"/>
        <v/>
      </c>
      <c r="AG72" s="224"/>
      <c r="AH72" s="50" t="str">
        <f>IFERROR(IF(AND(W70="Impacto",W71="Impacto",W72="Impacto"),(AH71-(+AH71*Z72)),IF(W72="Impacto",(P67-(+P67*Z72)),IF(W72="Probabilidad",AH71,""))),"")</f>
        <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6"/>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4"/>
        <v/>
      </c>
      <c r="AE73" s="224"/>
      <c r="AF73" s="48" t="str">
        <f>+AD73</f>
        <v/>
      </c>
      <c r="AG73" s="224"/>
      <c r="AH73" s="50" t="str">
        <f>IFERROR(IF(AND(W70="Impacto",W71="Impacto",W72="Impacto",W73="Impacto"),(AH72-(+AH72*Z73)),IF(W73="Impacto",(P67-(+P67*Z73)),IF(W73="Probabilidad",AH72,""))),"")</f>
        <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344</v>
      </c>
      <c r="B74" s="221"/>
      <c r="C74" s="221"/>
      <c r="D74" s="220"/>
      <c r="E74" s="229"/>
      <c r="F74" s="230"/>
      <c r="G74" s="230"/>
      <c r="H74" s="231" t="str">
        <f t="shared" ref="H74" si="59">+CONCATENATE(E74,"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IF(NOT(ISERROR(MATCH(M74,'[16]Tabla Impacto'!$B$222:$B$224,0))),'[16]Tabla Impacto'!$F$224,M74)</f>
        <v>0</v>
      </c>
      <c r="O74" s="310" t="str">
        <f>IF(OR(N74='[16]Tabla Impacto'!$C$12,N74='[16]Tabla Impacto'!$D$12),"Leve",IF(OR(N74='[16]Tabla Impacto'!$C$13,N74='[16]Tabla Impacto'!$D$13),"Menor",IF(OR(N74='[16]Tabla Impacto'!$C$14,N74='[16]Tabla Impacto'!$D$14),"Moderado",IF(OR(N74='[16]Tabla Impacto'!$C$15,N74='[16]Tabla Impacto'!$D$15),"Mayor",IF(OR(N74='[16]Tabla Impacto'!$C$16,N74='[16]Tabla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IFERROR(LOOKUP(LOOKUP(2,1/(AD74:AD80&lt;&gt;""),AD74:AD80),'[16]Opciones Tratamiento'!$I$2:$I$6,'[16]Opciones Tratamiento'!$J$2:$J$6),"")</f>
        <v/>
      </c>
      <c r="AF74" s="48" t="str">
        <f>+AD74</f>
        <v/>
      </c>
      <c r="AG74" s="224" t="str">
        <f>IFERROR(LOOKUP(LOOKUP(2,1/(AH74:AH80&lt;&gt;""),AH74:AH80),'[16]Opciones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4"/>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tr">
        <f>+CONCATENATE(S75," ",T75," ",U75)</f>
        <v xml:space="preserve">  </v>
      </c>
      <c r="W75" s="47" t="str">
        <f t="shared" si="1"/>
        <v/>
      </c>
      <c r="X75" s="37"/>
      <c r="Y75" s="37"/>
      <c r="Z75" s="48" t="str">
        <f t="shared" ref="Z75" si="60">IF(AND(X75="Preventivo",Y75="Automático"),"50%",IF(AND(X75="Preventivo",Y75="Manual"),"40%",IF(AND(X75="Detectivo",Y75="Automático"),"40%",IF(AND(X75="Detectivo",Y75="Manual"),"30%",IF(AND(X75="Correctivo",Y75="Automático"),"35%",IF(AND(X75="Correctivo",Y75="Manual"),"25%",""))))))</f>
        <v/>
      </c>
      <c r="AA75" s="37"/>
      <c r="AB75" s="37"/>
      <c r="AC75" s="37"/>
      <c r="AD75" s="49" t="str">
        <f t="shared" ref="AD75:AD80" si="61">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tr">
        <f t="shared" ref="V76:V80" si="63">+CONCATENATE(S76," ",T76," ",U76)</f>
        <v xml:space="preserve">  </v>
      </c>
      <c r="W76" s="47" t="str">
        <f t="shared" ref="W76:W94" si="64">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si="61"/>
        <v/>
      </c>
      <c r="AE76" s="224"/>
      <c r="AF76" s="48" t="str">
        <f>+AD76</f>
        <v/>
      </c>
      <c r="AG76" s="224"/>
      <c r="AH76" s="50" t="str">
        <f>IFERROR(IF(AND(W74="Impacto",W75="Impacto",W76="Impacto"),(AH75-(+AH75*Z76)),IF(W76="Impacto",(P74-(+P74*Z76)),IF(W76="Probabilidad",AH75,""))),"")</f>
        <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tr">
        <f t="shared" si="63"/>
        <v xml:space="preserve">  </v>
      </c>
      <c r="W77" s="47" t="str">
        <f t="shared" si="64"/>
        <v/>
      </c>
      <c r="X77" s="37"/>
      <c r="Y77" s="37"/>
      <c r="Z77" s="48" t="str">
        <f t="shared" ref="Z77:Z79" si="65">IF(AND(X77="Preventivo",Y77="Automático"),"50%",IF(AND(X77="Preventivo",Y77="Manual"),"40%",IF(AND(X77="Detectivo",Y77="Automático"),"40%",IF(AND(X77="Detectivo",Y77="Manual"),"30%",IF(AND(X77="Correctivo",Y77="Automático"),"35%",IF(AND(X77="Correctivo",Y77="Manual"),"25%",""))))))</f>
        <v/>
      </c>
      <c r="AA77" s="37"/>
      <c r="AB77" s="37"/>
      <c r="AC77" s="37"/>
      <c r="AD77" s="49" t="str">
        <f t="shared" si="61"/>
        <v/>
      </c>
      <c r="AE77" s="224"/>
      <c r="AF77" s="48" t="str">
        <f t="shared" ref="AF77:AF79" si="66">+AD77</f>
        <v/>
      </c>
      <c r="AG77" s="224"/>
      <c r="AH77" s="50" t="str">
        <f>IFERROR(IF(AND(W76="Impacto",W77="Impacto"),(AH76-(+AH76*Z77)),IF(W77="Impacto",(P74-(+P74*Z77)),IF(W77="Probabilidad",AH76,""))),"")</f>
        <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tr">
        <f t="shared" si="63"/>
        <v xml:space="preserve">  </v>
      </c>
      <c r="W78" s="47" t="str">
        <f t="shared" si="64"/>
        <v/>
      </c>
      <c r="X78" s="37"/>
      <c r="Y78" s="37"/>
      <c r="Z78" s="48" t="str">
        <f t="shared" si="65"/>
        <v/>
      </c>
      <c r="AA78" s="37"/>
      <c r="AB78" s="37"/>
      <c r="AC78" s="37"/>
      <c r="AD78" s="49" t="str">
        <f t="shared" si="61"/>
        <v/>
      </c>
      <c r="AE78" s="224"/>
      <c r="AF78" s="48" t="str">
        <f t="shared" si="66"/>
        <v/>
      </c>
      <c r="AG78" s="224"/>
      <c r="AH78" s="50" t="str">
        <f>IFERROR(IF(AND(W77="Impacto",W78="Impacto"),(AH77-(+AH77*Z78)),IF(W78="Impacto",(P74-(+P74*Z78)),IF(W78="Probabilidad",AH77,""))),"")</f>
        <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3"/>
        <v xml:space="preserve">  </v>
      </c>
      <c r="W79" s="47" t="str">
        <f t="shared" si="64"/>
        <v/>
      </c>
      <c r="X79" s="37"/>
      <c r="Y79" s="37"/>
      <c r="Z79" s="48" t="str">
        <f t="shared" si="65"/>
        <v/>
      </c>
      <c r="AA79" s="37"/>
      <c r="AB79" s="37"/>
      <c r="AC79" s="37"/>
      <c r="AD79" s="49" t="str">
        <f t="shared" si="61"/>
        <v/>
      </c>
      <c r="AE79" s="224"/>
      <c r="AF79" s="48" t="str">
        <f t="shared" si="66"/>
        <v/>
      </c>
      <c r="AG79" s="224"/>
      <c r="AH79" s="50" t="str">
        <f>IFERROR(IF(AND(W77="Impacto",W78="Impacto",W79="Impacto"),(AH78-(+AH78*Z79)),IF(W79="Impacto",(P74-(+P74*Z79)),IF(W79="Probabilidad",AH78,""))),"")</f>
        <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3"/>
        <v xml:space="preserve">  </v>
      </c>
      <c r="W80" s="47" t="str">
        <f t="shared" si="64"/>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1"/>
        <v/>
      </c>
      <c r="AE80" s="224"/>
      <c r="AF80" s="48" t="str">
        <f>+AD80</f>
        <v/>
      </c>
      <c r="AG80" s="224"/>
      <c r="AH80" s="50" t="str">
        <f>IFERROR(IF(AND(W77="Impacto",W78="Impacto",W79="Impacto",W80="Impacto"),(AH79-(+AH79*Z80)),IF(W80="Impacto",(P74-(+P74*Z80)),IF(W80="Probabilidad",AH79,""))),"")</f>
        <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345</v>
      </c>
      <c r="B81" s="221"/>
      <c r="C81" s="221"/>
      <c r="D81" s="220"/>
      <c r="E81" s="229"/>
      <c r="F81" s="230"/>
      <c r="G81" s="230"/>
      <c r="H81" s="231" t="str">
        <f t="shared" ref="H81" si="67">+CONCATENATE(E81,"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IF(NOT(ISERROR(MATCH(M81,'[16]Tabla Impacto'!$B$222:$B$224,0))),'[16]Tabla Impacto'!$F$224,M81)</f>
        <v>0</v>
      </c>
      <c r="O81" s="310" t="str">
        <f>IF(OR(N81='[16]Tabla Impacto'!$C$12,N81='[16]Tabla Impacto'!$D$12),"Leve",IF(OR(N81='[16]Tabla Impacto'!$C$13,N81='[16]Tabla Impacto'!$D$13),"Menor",IF(OR(N81='[16]Tabla Impacto'!$C$14,N81='[16]Tabla Impacto'!$D$14),"Moderado",IF(OR(N81='[16]Tabla Impacto'!$C$15,N81='[16]Tabla Impacto'!$D$15),"Mayor",IF(OR(N81='[16]Tabla Impacto'!$C$16,N81='[16]Tabla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4"/>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IFERROR(LOOKUP(LOOKUP(2,1/(AD81:AD87&lt;&gt;""),AD81:AD87),'[16]Opciones Tratamiento'!$I$2:$I$6,'[16]Opciones Tratamiento'!$J$2:$J$6),"")</f>
        <v/>
      </c>
      <c r="AF81" s="48" t="str">
        <f>+AD81</f>
        <v/>
      </c>
      <c r="AG81" s="224" t="str">
        <f>IFERROR(LOOKUP(LOOKUP(2,1/(AH81:AH87&lt;&gt;""),AH81:AH87),'[16]Opciones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4"/>
        <v/>
      </c>
      <c r="X82" s="37"/>
      <c r="Y82" s="37"/>
      <c r="Z82" s="48" t="str">
        <f t="shared" ref="Z82" si="68">IF(AND(X82="Preventivo",Y82="Automático"),"50%",IF(AND(X82="Preventivo",Y82="Manual"),"40%",IF(AND(X82="Detectivo",Y82="Automático"),"40%",IF(AND(X82="Detectivo",Y82="Manual"),"30%",IF(AND(X82="Correctivo",Y82="Automático"),"35%",IF(AND(X82="Correctivo",Y82="Manual"),"25%",""))))))</f>
        <v/>
      </c>
      <c r="AA82" s="37"/>
      <c r="AB82" s="37"/>
      <c r="AC82" s="37"/>
      <c r="AD82" s="49" t="str">
        <f t="shared" ref="AD82:AD87" si="69">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1">+CONCATENATE(S83," ",T83," ",U83)</f>
        <v xml:space="preserve">  </v>
      </c>
      <c r="W83" s="47" t="str">
        <f t="shared" si="64"/>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69"/>
        <v/>
      </c>
      <c r="AE83" s="224"/>
      <c r="AF83" s="48" t="str">
        <f>+AD83</f>
        <v/>
      </c>
      <c r="AG83" s="224"/>
      <c r="AH83" s="50" t="str">
        <f>IFERROR(IF(AND(W81="Impacto",W82="Impacto",W83="Impacto"),(AH82-(+AH82*Z83)),IF(W83="Impacto",(P81-(+P81*Z83)),IF(W83="Probabilidad",AH82,""))),"")</f>
        <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1"/>
        <v xml:space="preserve">  </v>
      </c>
      <c r="W84" s="47" t="str">
        <f t="shared" si="64"/>
        <v/>
      </c>
      <c r="X84" s="37"/>
      <c r="Y84" s="37"/>
      <c r="Z84" s="48" t="str">
        <f t="shared" ref="Z84:Z86" si="72">IF(AND(X84="Preventivo",Y84="Automático"),"50%",IF(AND(X84="Preventivo",Y84="Manual"),"40%",IF(AND(X84="Detectivo",Y84="Automático"),"40%",IF(AND(X84="Detectivo",Y84="Manual"),"30%",IF(AND(X84="Correctivo",Y84="Automático"),"35%",IF(AND(X84="Correctivo",Y84="Manual"),"25%",""))))))</f>
        <v/>
      </c>
      <c r="AA84" s="37"/>
      <c r="AB84" s="37"/>
      <c r="AC84" s="37"/>
      <c r="AD84" s="49" t="str">
        <f t="shared" si="69"/>
        <v/>
      </c>
      <c r="AE84" s="224"/>
      <c r="AF84" s="48" t="str">
        <f t="shared" ref="AF84:AF86" si="73">+AD84</f>
        <v/>
      </c>
      <c r="AG84" s="224"/>
      <c r="AH84" s="50" t="str">
        <f>IFERROR(IF(AND(W83="Impacto",W84="Impacto"),(AH83-(+AH83*Z84)),IF(W84="Impacto",(P81-(+P81*Z84)),IF(W84="Probabilidad",AH83,""))),"")</f>
        <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1"/>
        <v xml:space="preserve">  </v>
      </c>
      <c r="W85" s="47" t="str">
        <f t="shared" si="64"/>
        <v/>
      </c>
      <c r="X85" s="37"/>
      <c r="Y85" s="37"/>
      <c r="Z85" s="48" t="str">
        <f t="shared" si="72"/>
        <v/>
      </c>
      <c r="AA85" s="37"/>
      <c r="AB85" s="37"/>
      <c r="AC85" s="37"/>
      <c r="AD85" s="49" t="str">
        <f t="shared" si="69"/>
        <v/>
      </c>
      <c r="AE85" s="224"/>
      <c r="AF85" s="48" t="str">
        <f t="shared" si="73"/>
        <v/>
      </c>
      <c r="AG85" s="224"/>
      <c r="AH85" s="50" t="str">
        <f>IFERROR(IF(AND(W84="Impacto",W85="Impacto"),(AH84-(+AH84*Z85)),IF(W85="Impacto",(P81-(+P81*Z85)),IF(W85="Probabilidad",AH84,""))),"")</f>
        <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1"/>
        <v xml:space="preserve">  </v>
      </c>
      <c r="W86" s="47" t="str">
        <f t="shared" si="64"/>
        <v/>
      </c>
      <c r="X86" s="37"/>
      <c r="Y86" s="37"/>
      <c r="Z86" s="48" t="str">
        <f t="shared" si="72"/>
        <v/>
      </c>
      <c r="AA86" s="37"/>
      <c r="AB86" s="37"/>
      <c r="AC86" s="37"/>
      <c r="AD86" s="49" t="str">
        <f t="shared" si="69"/>
        <v/>
      </c>
      <c r="AE86" s="224"/>
      <c r="AF86" s="48" t="str">
        <f t="shared" si="73"/>
        <v/>
      </c>
      <c r="AG86" s="224"/>
      <c r="AH86" s="50" t="str">
        <f>IFERROR(IF(AND(W84="Impacto",W85="Impacto",W86="Impacto"),(AH85-(+AH85*Z86)),IF(W86="Impacto",(P81-(+P81*Z86)),IF(W86="Probabilidad",AH85,""))),"")</f>
        <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1"/>
        <v xml:space="preserve">  </v>
      </c>
      <c r="W87" s="47" t="str">
        <f t="shared" si="64"/>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69"/>
        <v/>
      </c>
      <c r="AE87" s="224"/>
      <c r="AF87" s="48" t="str">
        <f>+AD87</f>
        <v/>
      </c>
      <c r="AG87" s="224"/>
      <c r="AH87" s="50" t="str">
        <f>IFERROR(IF(AND(W84="Impacto",W85="Impacto",W86="Impacto",W87="Impacto"),(AH86-(+AH86*Z87)),IF(W87="Impacto",(P81-(+P81*Z87)),IF(W87="Probabilidad",AH86,""))),"")</f>
        <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346</v>
      </c>
      <c r="B88" s="221"/>
      <c r="C88" s="221"/>
      <c r="D88" s="220"/>
      <c r="E88" s="229"/>
      <c r="F88" s="230"/>
      <c r="G88" s="230"/>
      <c r="H88" s="231" t="str">
        <f t="shared" ref="H88" si="74">+CONCATENATE(E88,"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IF(NOT(ISERROR(MATCH(M88,'[16]Tabla Impacto'!$B$222:$B$224,0))),'[16]Tabla Impacto'!$F$224,M88)</f>
        <v>0</v>
      </c>
      <c r="O88" s="310" t="str">
        <f>IF(OR(N88='[16]Tabla Impacto'!$C$12,N88='[16]Tabla Impacto'!$D$12),"Leve",IF(OR(N88='[16]Tabla Impacto'!$C$13,N88='[16]Tabla Impacto'!$D$13),"Menor",IF(OR(N88='[16]Tabla Impacto'!$C$14,N88='[16]Tabla Impacto'!$D$14),"Moderado",IF(OR(N88='[16]Tabla Impacto'!$C$15,N88='[16]Tabla Impacto'!$D$15),"Mayor",IF(OR(N88='[16]Tabla Impacto'!$C$16,N88='[16]Tabla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4"/>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IFERROR(LOOKUP(LOOKUP(2,1/(AD88:AD94&lt;&gt;""),AD88:AD94),'[16]Opciones Tratamiento'!$I$2:$I$6,'[16]Opciones Tratamiento'!$J$2:$J$6),"")</f>
        <v/>
      </c>
      <c r="AF88" s="48" t="str">
        <f>+AD88</f>
        <v/>
      </c>
      <c r="AG88" s="224" t="str">
        <f>IFERROR(LOOKUP(LOOKUP(2,1/(AH88:AH94&lt;&gt;""),AH88:AH94),'[16]Opciones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4"/>
        <v/>
      </c>
      <c r="X89" s="37"/>
      <c r="Y89" s="37"/>
      <c r="Z89" s="48" t="str">
        <f t="shared" ref="Z89" si="75">IF(AND(X89="Preventivo",Y89="Automático"),"50%",IF(AND(X89="Preventivo",Y89="Manual"),"40%",IF(AND(X89="Detectivo",Y89="Automático"),"40%",IF(AND(X89="Detectivo",Y89="Manual"),"30%",IF(AND(X89="Correctivo",Y89="Automático"),"35%",IF(AND(X89="Correctivo",Y89="Manual"),"25%",""))))))</f>
        <v/>
      </c>
      <c r="AA89" s="37"/>
      <c r="AB89" s="37"/>
      <c r="AC89" s="37"/>
      <c r="AD89" s="49" t="str">
        <f t="shared" ref="AD89:AD94" si="76">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8">+CONCATENATE(S90," ",T90," ",U90)</f>
        <v xml:space="preserve">  </v>
      </c>
      <c r="W90" s="47" t="str">
        <f t="shared" si="64"/>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6"/>
        <v/>
      </c>
      <c r="AE90" s="224"/>
      <c r="AF90" s="48" t="str">
        <f>+AD90</f>
        <v/>
      </c>
      <c r="AG90" s="224"/>
      <c r="AH90" s="50" t="str">
        <f>IFERROR(IF(AND(W88="Impacto",W89="Impacto",W90="Impacto"),(AH89-(+AH89*Z90)),IF(W90="Impacto",(P88-(+P88*Z90)),IF(W90="Probabilidad",AH89,""))),"")</f>
        <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8"/>
        <v xml:space="preserve">  </v>
      </c>
      <c r="W91" s="47" t="str">
        <f t="shared" si="64"/>
        <v/>
      </c>
      <c r="X91" s="37"/>
      <c r="Y91" s="37"/>
      <c r="Z91" s="48" t="str">
        <f t="shared" ref="Z91:Z93" si="79">IF(AND(X91="Preventivo",Y91="Automático"),"50%",IF(AND(X91="Preventivo",Y91="Manual"),"40%",IF(AND(X91="Detectivo",Y91="Automático"),"40%",IF(AND(X91="Detectivo",Y91="Manual"),"30%",IF(AND(X91="Correctivo",Y91="Automático"),"35%",IF(AND(X91="Correctivo",Y91="Manual"),"25%",""))))))</f>
        <v/>
      </c>
      <c r="AA91" s="37"/>
      <c r="AB91" s="37"/>
      <c r="AC91" s="37"/>
      <c r="AD91" s="49" t="str">
        <f t="shared" si="76"/>
        <v/>
      </c>
      <c r="AE91" s="224"/>
      <c r="AF91" s="48" t="str">
        <f t="shared" ref="AF91:AF93" si="80">+AD91</f>
        <v/>
      </c>
      <c r="AG91" s="224"/>
      <c r="AH91" s="50" t="str">
        <f>IFERROR(IF(AND(W90="Impacto",W91="Impacto"),(AH90-(+AH90*Z91)),IF(W91="Impacto",(P88-(+P88*Z91)),IF(W91="Probabilidad",AH90,""))),"")</f>
        <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8"/>
        <v xml:space="preserve">  </v>
      </c>
      <c r="W92" s="47" t="str">
        <f t="shared" si="64"/>
        <v/>
      </c>
      <c r="X92" s="37"/>
      <c r="Y92" s="37"/>
      <c r="Z92" s="48" t="str">
        <f t="shared" si="79"/>
        <v/>
      </c>
      <c r="AA92" s="37"/>
      <c r="AB92" s="37"/>
      <c r="AC92" s="37"/>
      <c r="AD92" s="49" t="str">
        <f t="shared" si="76"/>
        <v/>
      </c>
      <c r="AE92" s="224"/>
      <c r="AF92" s="48" t="str">
        <f t="shared" si="80"/>
        <v/>
      </c>
      <c r="AG92" s="224"/>
      <c r="AH92" s="50" t="str">
        <f>IFERROR(IF(AND(W91="Impacto",W92="Impacto"),(AH91-(+AH91*Z92)),IF(W92="Impacto",(P88-(+P88*Z92)),IF(W92="Probabilidad",AH91,""))),"")</f>
        <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8"/>
        <v xml:space="preserve">  </v>
      </c>
      <c r="W93" s="47" t="str">
        <f t="shared" si="64"/>
        <v/>
      </c>
      <c r="X93" s="37"/>
      <c r="Y93" s="37"/>
      <c r="Z93" s="48" t="str">
        <f t="shared" si="79"/>
        <v/>
      </c>
      <c r="AA93" s="37"/>
      <c r="AB93" s="37"/>
      <c r="AC93" s="37"/>
      <c r="AD93" s="49" t="str">
        <f t="shared" si="76"/>
        <v/>
      </c>
      <c r="AE93" s="224"/>
      <c r="AF93" s="48" t="str">
        <f t="shared" si="80"/>
        <v/>
      </c>
      <c r="AG93" s="224"/>
      <c r="AH93" s="50" t="str">
        <f>IFERROR(IF(AND(W91="Impacto",W92="Impacto",W93="Impacto"),(AH92-(+AH92*Z93)),IF(W93="Impacto",(P88-(+P88*Z93)),IF(W93="Probabilidad",AH92,""))),"")</f>
        <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8"/>
        <v xml:space="preserve">  </v>
      </c>
      <c r="W94" s="47" t="str">
        <f t="shared" si="64"/>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6"/>
        <v/>
      </c>
      <c r="AE94" s="224"/>
      <c r="AF94" s="48" t="str">
        <f>+AD94</f>
        <v/>
      </c>
      <c r="AG94" s="224"/>
      <c r="AH94" s="50" t="str">
        <f>IFERROR(IF(AND(W91="Impacto",W92="Impacto",W93="Impacto",W94="Impacto"),(AH93-(+AH93*Z94)),IF(W94="Impacto",(P88-(+P88*Z94)),IF(W94="Probabilidad",AH93,""))),"")</f>
        <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pBHUNS/HFeiUO1yV8NQUoQ9Am6IUZpMM2uOfnsWgvB6k5RgvsqDpVQkRwj479wncA4PKuJF7rvPWVSptOivXHA==" saltValue="DIJBeFd+nEAkglYy1Lhfrg==" spinCount="100000" sheet="1" objects="1" scenarios="1"/>
  <mergeCells count="335">
    <mergeCell ref="G81:G87"/>
    <mergeCell ref="AG88:AG94"/>
    <mergeCell ref="AI88:AI94"/>
    <mergeCell ref="AJ88:AJ94"/>
    <mergeCell ref="AO88:AO94"/>
    <mergeCell ref="AP88:AP94"/>
    <mergeCell ref="AQ88:AS94"/>
    <mergeCell ref="M88:M94"/>
    <mergeCell ref="N88:N94"/>
    <mergeCell ref="O88:O94"/>
    <mergeCell ref="P88:P94"/>
    <mergeCell ref="Q88:Q94"/>
    <mergeCell ref="AE88:AE94"/>
    <mergeCell ref="K88:K94"/>
    <mergeCell ref="L88:L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C81:C87"/>
    <mergeCell ref="D81:D87"/>
    <mergeCell ref="E81:E87"/>
    <mergeCell ref="F81:F87"/>
    <mergeCell ref="G88:G94"/>
    <mergeCell ref="H88:H94"/>
    <mergeCell ref="I88:I94"/>
    <mergeCell ref="J88:J94"/>
    <mergeCell ref="AQ74:AS80"/>
    <mergeCell ref="M74:M80"/>
    <mergeCell ref="N74:N80"/>
    <mergeCell ref="O74:O80"/>
    <mergeCell ref="P74:P80"/>
    <mergeCell ref="Q74:Q80"/>
    <mergeCell ref="AE74:AE80"/>
    <mergeCell ref="AP81:AP87"/>
    <mergeCell ref="AQ81:AS87"/>
    <mergeCell ref="AE81:AE87"/>
    <mergeCell ref="AG81:AG87"/>
    <mergeCell ref="AI74:AI80"/>
    <mergeCell ref="AJ74:AJ80"/>
    <mergeCell ref="AO74:AO80"/>
    <mergeCell ref="AP74:AP80"/>
    <mergeCell ref="AI81:AI87"/>
    <mergeCell ref="AJ81:AJ87"/>
    <mergeCell ref="AO81:AO87"/>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C67:C73"/>
    <mergeCell ref="D67:D73"/>
    <mergeCell ref="E67:E73"/>
    <mergeCell ref="F67:F73"/>
    <mergeCell ref="G74:G80"/>
    <mergeCell ref="H74:H80"/>
    <mergeCell ref="I74:I80"/>
    <mergeCell ref="J74:J80"/>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AP60:AP66"/>
    <mergeCell ref="G67:G73"/>
    <mergeCell ref="AG74:AG80"/>
    <mergeCell ref="AI53:AI59"/>
    <mergeCell ref="AJ53:AJ59"/>
    <mergeCell ref="AO53:AO59"/>
    <mergeCell ref="G53:G59"/>
    <mergeCell ref="AG60:AG66"/>
    <mergeCell ref="AI60:AI66"/>
    <mergeCell ref="AJ60:AJ66"/>
    <mergeCell ref="AO60:AO66"/>
    <mergeCell ref="K74:K80"/>
    <mergeCell ref="L74:L80"/>
    <mergeCell ref="D53:D59"/>
    <mergeCell ref="E53:E59"/>
    <mergeCell ref="F53:F59"/>
    <mergeCell ref="G60:G66"/>
    <mergeCell ref="H60:H66"/>
    <mergeCell ref="I60:I66"/>
    <mergeCell ref="J60:J66"/>
    <mergeCell ref="K60:K66"/>
    <mergeCell ref="L60:L66"/>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AI39:AI45"/>
    <mergeCell ref="AJ39:AJ45"/>
    <mergeCell ref="AO39:AO45"/>
    <mergeCell ref="AG46:AG52"/>
    <mergeCell ref="AI46:AI52"/>
    <mergeCell ref="AJ46:AJ52"/>
    <mergeCell ref="AO46:AO52"/>
    <mergeCell ref="AP46:AP52"/>
    <mergeCell ref="AQ46:AS52"/>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18:A24"/>
    <mergeCell ref="C18:C24"/>
    <mergeCell ref="D18:D24"/>
    <mergeCell ref="E18:E24"/>
    <mergeCell ref="F18:F24"/>
    <mergeCell ref="G18:G24"/>
    <mergeCell ref="H18:H24"/>
    <mergeCell ref="I18:I24"/>
    <mergeCell ref="J18:J24"/>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C1:Q1"/>
    <mergeCell ref="R1:AO4"/>
    <mergeCell ref="AP1:AS1"/>
    <mergeCell ref="C2:Q2"/>
    <mergeCell ref="AP2:AS2"/>
    <mergeCell ref="C3:Q3"/>
    <mergeCell ref="AP3:AS3"/>
    <mergeCell ref="C4:Q4"/>
    <mergeCell ref="AP4:AS4"/>
  </mergeCells>
  <conditionalFormatting sqref="K11">
    <cfRule type="cellIs" dxfId="7655" priority="339" operator="equal">
      <formula>"Muy Alta"</formula>
    </cfRule>
    <cfRule type="cellIs" dxfId="7654" priority="340" operator="equal">
      <formula>"Alta"</formula>
    </cfRule>
    <cfRule type="cellIs" dxfId="7653" priority="341" operator="equal">
      <formula>"Media"</formula>
    </cfRule>
    <cfRule type="cellIs" dxfId="7652" priority="342" operator="equal">
      <formula>"Baja"</formula>
    </cfRule>
    <cfRule type="cellIs" dxfId="7651" priority="343" operator="equal">
      <formula>"Muy Baja"</formula>
    </cfRule>
  </conditionalFormatting>
  <conditionalFormatting sqref="K18">
    <cfRule type="cellIs" dxfId="7650" priority="310" operator="equal">
      <formula>"Muy Alta"</formula>
    </cfRule>
    <cfRule type="cellIs" dxfId="7649" priority="311" operator="equal">
      <formula>"Alta"</formula>
    </cfRule>
    <cfRule type="cellIs" dxfId="7648" priority="312" operator="equal">
      <formula>"Media"</formula>
    </cfRule>
    <cfRule type="cellIs" dxfId="7647" priority="313" operator="equal">
      <formula>"Baja"</formula>
    </cfRule>
    <cfRule type="cellIs" dxfId="7646" priority="314" operator="equal">
      <formula>"Muy Baja"</formula>
    </cfRule>
  </conditionalFormatting>
  <conditionalFormatting sqref="K25">
    <cfRule type="cellIs" dxfId="7645" priority="281" operator="equal">
      <formula>"Muy Alta"</formula>
    </cfRule>
    <cfRule type="cellIs" dxfId="7644" priority="282" operator="equal">
      <formula>"Alta"</formula>
    </cfRule>
    <cfRule type="cellIs" dxfId="7643" priority="283" operator="equal">
      <formula>"Media"</formula>
    </cfRule>
    <cfRule type="cellIs" dxfId="7642" priority="284" operator="equal">
      <formula>"Baja"</formula>
    </cfRule>
    <cfRule type="cellIs" dxfId="7641" priority="285" operator="equal">
      <formula>"Muy Baja"</formula>
    </cfRule>
  </conditionalFormatting>
  <conditionalFormatting sqref="K32">
    <cfRule type="cellIs" dxfId="7640" priority="252" operator="equal">
      <formula>"Muy Alta"</formula>
    </cfRule>
    <cfRule type="cellIs" dxfId="7639" priority="253" operator="equal">
      <formula>"Alta"</formula>
    </cfRule>
    <cfRule type="cellIs" dxfId="7638" priority="254" operator="equal">
      <formula>"Media"</formula>
    </cfRule>
    <cfRule type="cellIs" dxfId="7637" priority="255" operator="equal">
      <formula>"Baja"</formula>
    </cfRule>
    <cfRule type="cellIs" dxfId="7636" priority="256" operator="equal">
      <formula>"Muy Baja"</formula>
    </cfRule>
  </conditionalFormatting>
  <conditionalFormatting sqref="K39">
    <cfRule type="cellIs" dxfId="7635" priority="223" operator="equal">
      <formula>"Muy Alta"</formula>
    </cfRule>
    <cfRule type="cellIs" dxfId="7634" priority="224" operator="equal">
      <formula>"Alta"</formula>
    </cfRule>
    <cfRule type="cellIs" dxfId="7633" priority="225" operator="equal">
      <formula>"Media"</formula>
    </cfRule>
    <cfRule type="cellIs" dxfId="7632" priority="226" operator="equal">
      <formula>"Baja"</formula>
    </cfRule>
    <cfRule type="cellIs" dxfId="7631" priority="227" operator="equal">
      <formula>"Muy Baja"</formula>
    </cfRule>
  </conditionalFormatting>
  <conditionalFormatting sqref="K46">
    <cfRule type="cellIs" dxfId="7630" priority="194" operator="equal">
      <formula>"Muy Alta"</formula>
    </cfRule>
    <cfRule type="cellIs" dxfId="7629" priority="195" operator="equal">
      <formula>"Alta"</formula>
    </cfRule>
    <cfRule type="cellIs" dxfId="7628" priority="196" operator="equal">
      <formula>"Media"</formula>
    </cfRule>
    <cfRule type="cellIs" dxfId="7627" priority="197" operator="equal">
      <formula>"Baja"</formula>
    </cfRule>
    <cfRule type="cellIs" dxfId="7626" priority="198" operator="equal">
      <formula>"Muy Baja"</formula>
    </cfRule>
  </conditionalFormatting>
  <conditionalFormatting sqref="K53">
    <cfRule type="cellIs" dxfId="7625" priority="165" operator="equal">
      <formula>"Muy Alta"</formula>
    </cfRule>
    <cfRule type="cellIs" dxfId="7624" priority="166" operator="equal">
      <formula>"Alta"</formula>
    </cfRule>
    <cfRule type="cellIs" dxfId="7623" priority="167" operator="equal">
      <formula>"Media"</formula>
    </cfRule>
    <cfRule type="cellIs" dxfId="7622" priority="168" operator="equal">
      <formula>"Baja"</formula>
    </cfRule>
    <cfRule type="cellIs" dxfId="7621" priority="169" operator="equal">
      <formula>"Muy Baja"</formula>
    </cfRule>
  </conditionalFormatting>
  <conditionalFormatting sqref="K60">
    <cfRule type="cellIs" dxfId="7620" priority="136" operator="equal">
      <formula>"Muy Alta"</formula>
    </cfRule>
    <cfRule type="cellIs" dxfId="7619" priority="137" operator="equal">
      <formula>"Alta"</formula>
    </cfRule>
    <cfRule type="cellIs" dxfId="7618" priority="138" operator="equal">
      <formula>"Media"</formula>
    </cfRule>
    <cfRule type="cellIs" dxfId="7617" priority="139" operator="equal">
      <formula>"Baja"</formula>
    </cfRule>
    <cfRule type="cellIs" dxfId="7616" priority="140" operator="equal">
      <formula>"Muy Baja"</formula>
    </cfRule>
  </conditionalFormatting>
  <conditionalFormatting sqref="N11">
    <cfRule type="containsText" dxfId="7615" priority="320" operator="containsText" text="❌">
      <formula>NOT(ISERROR(SEARCH("❌",N11)))</formula>
    </cfRule>
  </conditionalFormatting>
  <conditionalFormatting sqref="N18">
    <cfRule type="containsText" dxfId="7614" priority="291" operator="containsText" text="❌">
      <formula>NOT(ISERROR(SEARCH("❌",N18)))</formula>
    </cfRule>
  </conditionalFormatting>
  <conditionalFormatting sqref="N25">
    <cfRule type="containsText" dxfId="7613" priority="262" operator="containsText" text="❌">
      <formula>NOT(ISERROR(SEARCH("❌",N25)))</formula>
    </cfRule>
  </conditionalFormatting>
  <conditionalFormatting sqref="N32">
    <cfRule type="containsText" dxfId="7612" priority="233" operator="containsText" text="❌">
      <formula>NOT(ISERROR(SEARCH("❌",N32)))</formula>
    </cfRule>
  </conditionalFormatting>
  <conditionalFormatting sqref="N39">
    <cfRule type="containsText" dxfId="7611" priority="204" operator="containsText" text="❌">
      <formula>NOT(ISERROR(SEARCH("❌",N39)))</formula>
    </cfRule>
  </conditionalFormatting>
  <conditionalFormatting sqref="N46">
    <cfRule type="containsText" dxfId="7610" priority="175" operator="containsText" text="❌">
      <formula>NOT(ISERROR(SEARCH("❌",N46)))</formula>
    </cfRule>
  </conditionalFormatting>
  <conditionalFormatting sqref="N53">
    <cfRule type="containsText" dxfId="7609" priority="146" operator="containsText" text="❌">
      <formula>NOT(ISERROR(SEARCH("❌",N53)))</formula>
    </cfRule>
  </conditionalFormatting>
  <conditionalFormatting sqref="N60">
    <cfRule type="containsText" dxfId="7608" priority="117" operator="containsText" text="❌">
      <formula>NOT(ISERROR(SEARCH("❌",N60)))</formula>
    </cfRule>
  </conditionalFormatting>
  <conditionalFormatting sqref="O11">
    <cfRule type="cellIs" dxfId="7607" priority="344" operator="equal">
      <formula>"Catastrófico"</formula>
    </cfRule>
    <cfRule type="cellIs" dxfId="7606" priority="345" operator="equal">
      <formula>"Mayor"</formula>
    </cfRule>
    <cfRule type="cellIs" dxfId="7605" priority="346" operator="equal">
      <formula>"Moderado"</formula>
    </cfRule>
    <cfRule type="cellIs" dxfId="7604" priority="347" operator="equal">
      <formula>"Menor"</formula>
    </cfRule>
    <cfRule type="cellIs" dxfId="7603" priority="348" operator="equal">
      <formula>"Leve"</formula>
    </cfRule>
  </conditionalFormatting>
  <conditionalFormatting sqref="O18">
    <cfRule type="cellIs" dxfId="7602" priority="315" operator="equal">
      <formula>"Catastrófico"</formula>
    </cfRule>
    <cfRule type="cellIs" dxfId="7601" priority="316" operator="equal">
      <formula>"Mayor"</formula>
    </cfRule>
    <cfRule type="cellIs" dxfId="7600" priority="317" operator="equal">
      <formula>"Moderado"</formula>
    </cfRule>
    <cfRule type="cellIs" dxfId="7599" priority="318" operator="equal">
      <formula>"Menor"</formula>
    </cfRule>
    <cfRule type="cellIs" dxfId="7598" priority="319" operator="equal">
      <formula>"Leve"</formula>
    </cfRule>
  </conditionalFormatting>
  <conditionalFormatting sqref="O25">
    <cfRule type="cellIs" dxfId="7597" priority="286" operator="equal">
      <formula>"Catastrófico"</formula>
    </cfRule>
    <cfRule type="cellIs" dxfId="7596" priority="287" operator="equal">
      <formula>"Mayor"</formula>
    </cfRule>
    <cfRule type="cellIs" dxfId="7595" priority="288" operator="equal">
      <formula>"Moderado"</formula>
    </cfRule>
    <cfRule type="cellIs" dxfId="7594" priority="289" operator="equal">
      <formula>"Menor"</formula>
    </cfRule>
    <cfRule type="cellIs" dxfId="7593" priority="290" operator="equal">
      <formula>"Leve"</formula>
    </cfRule>
  </conditionalFormatting>
  <conditionalFormatting sqref="O32">
    <cfRule type="cellIs" dxfId="7592" priority="257" operator="equal">
      <formula>"Catastrófico"</formula>
    </cfRule>
    <cfRule type="cellIs" dxfId="7591" priority="258" operator="equal">
      <formula>"Mayor"</formula>
    </cfRule>
    <cfRule type="cellIs" dxfId="7590" priority="259" operator="equal">
      <formula>"Moderado"</formula>
    </cfRule>
    <cfRule type="cellIs" dxfId="7589" priority="260" operator="equal">
      <formula>"Menor"</formula>
    </cfRule>
    <cfRule type="cellIs" dxfId="7588" priority="261" operator="equal">
      <formula>"Leve"</formula>
    </cfRule>
  </conditionalFormatting>
  <conditionalFormatting sqref="O39">
    <cfRule type="cellIs" dxfId="7587" priority="228" operator="equal">
      <formula>"Catastrófico"</formula>
    </cfRule>
    <cfRule type="cellIs" dxfId="7586" priority="229" operator="equal">
      <formula>"Mayor"</formula>
    </cfRule>
    <cfRule type="cellIs" dxfId="7585" priority="230" operator="equal">
      <formula>"Moderado"</formula>
    </cfRule>
    <cfRule type="cellIs" dxfId="7584" priority="231" operator="equal">
      <formula>"Menor"</formula>
    </cfRule>
    <cfRule type="cellIs" dxfId="7583" priority="232" operator="equal">
      <formula>"Leve"</formula>
    </cfRule>
  </conditionalFormatting>
  <conditionalFormatting sqref="O46">
    <cfRule type="cellIs" dxfId="7582" priority="199" operator="equal">
      <formula>"Catastrófico"</formula>
    </cfRule>
    <cfRule type="cellIs" dxfId="7581" priority="200" operator="equal">
      <formula>"Mayor"</formula>
    </cfRule>
    <cfRule type="cellIs" dxfId="7580" priority="201" operator="equal">
      <formula>"Moderado"</formula>
    </cfRule>
    <cfRule type="cellIs" dxfId="7579" priority="202" operator="equal">
      <formula>"Menor"</formula>
    </cfRule>
    <cfRule type="cellIs" dxfId="7578" priority="203" operator="equal">
      <formula>"Leve"</formula>
    </cfRule>
  </conditionalFormatting>
  <conditionalFormatting sqref="O53">
    <cfRule type="cellIs" dxfId="7577" priority="170" operator="equal">
      <formula>"Catastrófico"</formula>
    </cfRule>
    <cfRule type="cellIs" dxfId="7576" priority="171" operator="equal">
      <formula>"Mayor"</formula>
    </cfRule>
    <cfRule type="cellIs" dxfId="7575" priority="172" operator="equal">
      <formula>"Moderado"</formula>
    </cfRule>
    <cfRule type="cellIs" dxfId="7574" priority="173" operator="equal">
      <formula>"Menor"</formula>
    </cfRule>
    <cfRule type="cellIs" dxfId="7573" priority="174" operator="equal">
      <formula>"Leve"</formula>
    </cfRule>
  </conditionalFormatting>
  <conditionalFormatting sqref="O60">
    <cfRule type="cellIs" dxfId="7572" priority="141" operator="equal">
      <formula>"Catastrófico"</formula>
    </cfRule>
    <cfRule type="cellIs" dxfId="7571" priority="142" operator="equal">
      <formula>"Mayor"</formula>
    </cfRule>
    <cfRule type="cellIs" dxfId="7570" priority="143" operator="equal">
      <formula>"Moderado"</formula>
    </cfRule>
    <cfRule type="cellIs" dxfId="7569" priority="144" operator="equal">
      <formula>"Menor"</formula>
    </cfRule>
    <cfRule type="cellIs" dxfId="7568" priority="145" operator="equal">
      <formula>"Leve"</formula>
    </cfRule>
  </conditionalFormatting>
  <conditionalFormatting sqref="Q11">
    <cfRule type="cellIs" dxfId="7567" priority="335" operator="equal">
      <formula>"Extremo"</formula>
    </cfRule>
    <cfRule type="cellIs" dxfId="7566" priority="336" operator="equal">
      <formula>"Alto"</formula>
    </cfRule>
    <cfRule type="cellIs" dxfId="7565" priority="337" operator="equal">
      <formula>"Moderado"</formula>
    </cfRule>
    <cfRule type="cellIs" dxfId="7564" priority="338" operator="equal">
      <formula>"Bajo"</formula>
    </cfRule>
  </conditionalFormatting>
  <conditionalFormatting sqref="Q18">
    <cfRule type="cellIs" dxfId="7563" priority="306" operator="equal">
      <formula>"Extremo"</formula>
    </cfRule>
    <cfRule type="cellIs" dxfId="7562" priority="307" operator="equal">
      <formula>"Alto"</formula>
    </cfRule>
    <cfRule type="cellIs" dxfId="7561" priority="308" operator="equal">
      <formula>"Moderado"</formula>
    </cfRule>
    <cfRule type="cellIs" dxfId="7560" priority="309" operator="equal">
      <formula>"Bajo"</formula>
    </cfRule>
  </conditionalFormatting>
  <conditionalFormatting sqref="Q25">
    <cfRule type="cellIs" dxfId="7559" priority="277" operator="equal">
      <formula>"Extremo"</formula>
    </cfRule>
    <cfRule type="cellIs" dxfId="7558" priority="278" operator="equal">
      <formula>"Alto"</formula>
    </cfRule>
    <cfRule type="cellIs" dxfId="7557" priority="279" operator="equal">
      <formula>"Moderado"</formula>
    </cfRule>
    <cfRule type="cellIs" dxfId="7556" priority="280" operator="equal">
      <formula>"Bajo"</formula>
    </cfRule>
  </conditionalFormatting>
  <conditionalFormatting sqref="Q32">
    <cfRule type="cellIs" dxfId="7555" priority="248" operator="equal">
      <formula>"Extremo"</formula>
    </cfRule>
    <cfRule type="cellIs" dxfId="7554" priority="249" operator="equal">
      <formula>"Alto"</formula>
    </cfRule>
    <cfRule type="cellIs" dxfId="7553" priority="250" operator="equal">
      <formula>"Moderado"</formula>
    </cfRule>
    <cfRule type="cellIs" dxfId="7552" priority="251" operator="equal">
      <formula>"Bajo"</formula>
    </cfRule>
  </conditionalFormatting>
  <conditionalFormatting sqref="Q39">
    <cfRule type="cellIs" dxfId="7551" priority="219" operator="equal">
      <formula>"Extremo"</formula>
    </cfRule>
    <cfRule type="cellIs" dxfId="7550" priority="220" operator="equal">
      <formula>"Alto"</formula>
    </cfRule>
    <cfRule type="cellIs" dxfId="7549" priority="221" operator="equal">
      <formula>"Moderado"</formula>
    </cfRule>
    <cfRule type="cellIs" dxfId="7548" priority="222" operator="equal">
      <formula>"Bajo"</formula>
    </cfRule>
  </conditionalFormatting>
  <conditionalFormatting sqref="Q46">
    <cfRule type="cellIs" dxfId="7547" priority="190" operator="equal">
      <formula>"Extremo"</formula>
    </cfRule>
    <cfRule type="cellIs" dxfId="7546" priority="191" operator="equal">
      <formula>"Alto"</formula>
    </cfRule>
    <cfRule type="cellIs" dxfId="7545" priority="192" operator="equal">
      <formula>"Moderado"</formula>
    </cfRule>
    <cfRule type="cellIs" dxfId="7544" priority="193" operator="equal">
      <formula>"Bajo"</formula>
    </cfRule>
  </conditionalFormatting>
  <conditionalFormatting sqref="Q53">
    <cfRule type="cellIs" dxfId="7543" priority="161" operator="equal">
      <formula>"Extremo"</formula>
    </cfRule>
    <cfRule type="cellIs" dxfId="7542" priority="162" operator="equal">
      <formula>"Alto"</formula>
    </cfRule>
    <cfRule type="cellIs" dxfId="7541" priority="163" operator="equal">
      <formula>"Moderado"</formula>
    </cfRule>
    <cfRule type="cellIs" dxfId="7540" priority="164" operator="equal">
      <formula>"Bajo"</formula>
    </cfRule>
  </conditionalFormatting>
  <conditionalFormatting sqref="Q60">
    <cfRule type="cellIs" dxfId="7539" priority="132" operator="equal">
      <formula>"Extremo"</formula>
    </cfRule>
    <cfRule type="cellIs" dxfId="7538" priority="133" operator="equal">
      <formula>"Alto"</formula>
    </cfRule>
    <cfRule type="cellIs" dxfId="7537" priority="134" operator="equal">
      <formula>"Moderado"</formula>
    </cfRule>
    <cfRule type="cellIs" dxfId="7536" priority="135" operator="equal">
      <formula>"Bajo"</formula>
    </cfRule>
  </conditionalFormatting>
  <conditionalFormatting sqref="AE11">
    <cfRule type="cellIs" dxfId="7535" priority="330" operator="equal">
      <formula>"Muy Alta"</formula>
    </cfRule>
    <cfRule type="cellIs" dxfId="7534" priority="331" operator="equal">
      <formula>"Alta"</formula>
    </cfRule>
    <cfRule type="cellIs" dxfId="7533" priority="332" operator="equal">
      <formula>"Media"</formula>
    </cfRule>
    <cfRule type="cellIs" dxfId="7532" priority="333" operator="equal">
      <formula>"Baja"</formula>
    </cfRule>
    <cfRule type="cellIs" dxfId="7531" priority="334" operator="equal">
      <formula>"Muy Baja"</formula>
    </cfRule>
  </conditionalFormatting>
  <conditionalFormatting sqref="AE18">
    <cfRule type="cellIs" dxfId="7530" priority="301" operator="equal">
      <formula>"Muy Alta"</formula>
    </cfRule>
    <cfRule type="cellIs" dxfId="7529" priority="302" operator="equal">
      <formula>"Alta"</formula>
    </cfRule>
    <cfRule type="cellIs" dxfId="7528" priority="303" operator="equal">
      <formula>"Media"</formula>
    </cfRule>
    <cfRule type="cellIs" dxfId="7527" priority="304" operator="equal">
      <formula>"Baja"</formula>
    </cfRule>
    <cfRule type="cellIs" dxfId="7526" priority="305" operator="equal">
      <formula>"Muy Baja"</formula>
    </cfRule>
  </conditionalFormatting>
  <conditionalFormatting sqref="AE25">
    <cfRule type="cellIs" dxfId="7525" priority="272" operator="equal">
      <formula>"Muy Alta"</formula>
    </cfRule>
    <cfRule type="cellIs" dxfId="7524" priority="273" operator="equal">
      <formula>"Alta"</formula>
    </cfRule>
    <cfRule type="cellIs" dxfId="7523" priority="274" operator="equal">
      <formula>"Media"</formula>
    </cfRule>
    <cfRule type="cellIs" dxfId="7522" priority="275" operator="equal">
      <formula>"Baja"</formula>
    </cfRule>
    <cfRule type="cellIs" dxfId="7521" priority="276" operator="equal">
      <formula>"Muy Baja"</formula>
    </cfRule>
  </conditionalFormatting>
  <conditionalFormatting sqref="AE32">
    <cfRule type="cellIs" dxfId="7520" priority="243" operator="equal">
      <formula>"Muy Alta"</formula>
    </cfRule>
    <cfRule type="cellIs" dxfId="7519" priority="244" operator="equal">
      <formula>"Alta"</formula>
    </cfRule>
    <cfRule type="cellIs" dxfId="7518" priority="245" operator="equal">
      <formula>"Media"</formula>
    </cfRule>
    <cfRule type="cellIs" dxfId="7517" priority="246" operator="equal">
      <formula>"Baja"</formula>
    </cfRule>
    <cfRule type="cellIs" dxfId="7516" priority="247" operator="equal">
      <formula>"Muy Baja"</formula>
    </cfRule>
  </conditionalFormatting>
  <conditionalFormatting sqref="AE39">
    <cfRule type="cellIs" dxfId="7515" priority="214" operator="equal">
      <formula>"Muy Alta"</formula>
    </cfRule>
    <cfRule type="cellIs" dxfId="7514" priority="215" operator="equal">
      <formula>"Alta"</formula>
    </cfRule>
    <cfRule type="cellIs" dxfId="7513" priority="216" operator="equal">
      <formula>"Media"</formula>
    </cfRule>
    <cfRule type="cellIs" dxfId="7512" priority="217" operator="equal">
      <formula>"Baja"</formula>
    </cfRule>
    <cfRule type="cellIs" dxfId="7511" priority="218" operator="equal">
      <formula>"Muy Baja"</formula>
    </cfRule>
  </conditionalFormatting>
  <conditionalFormatting sqref="AE46">
    <cfRule type="cellIs" dxfId="7510" priority="185" operator="equal">
      <formula>"Muy Alta"</formula>
    </cfRule>
    <cfRule type="cellIs" dxfId="7509" priority="186" operator="equal">
      <formula>"Alta"</formula>
    </cfRule>
    <cfRule type="cellIs" dxfId="7508" priority="187" operator="equal">
      <formula>"Media"</formula>
    </cfRule>
    <cfRule type="cellIs" dxfId="7507" priority="188" operator="equal">
      <formula>"Baja"</formula>
    </cfRule>
    <cfRule type="cellIs" dxfId="7506" priority="189" operator="equal">
      <formula>"Muy Baja"</formula>
    </cfRule>
  </conditionalFormatting>
  <conditionalFormatting sqref="AE53">
    <cfRule type="cellIs" dxfId="7505" priority="156" operator="equal">
      <formula>"Muy Alta"</formula>
    </cfRule>
    <cfRule type="cellIs" dxfId="7504" priority="157" operator="equal">
      <formula>"Alta"</formula>
    </cfRule>
    <cfRule type="cellIs" dxfId="7503" priority="158" operator="equal">
      <formula>"Media"</formula>
    </cfRule>
    <cfRule type="cellIs" dxfId="7502" priority="159" operator="equal">
      <formula>"Baja"</formula>
    </cfRule>
    <cfRule type="cellIs" dxfId="7501" priority="160" operator="equal">
      <formula>"Muy Baja"</formula>
    </cfRule>
  </conditionalFormatting>
  <conditionalFormatting sqref="AE60">
    <cfRule type="cellIs" dxfId="7500" priority="127" operator="equal">
      <formula>"Muy Alta"</formula>
    </cfRule>
    <cfRule type="cellIs" dxfId="7499" priority="128" operator="equal">
      <formula>"Alta"</formula>
    </cfRule>
    <cfRule type="cellIs" dxfId="7498" priority="129" operator="equal">
      <formula>"Media"</formula>
    </cfRule>
    <cfRule type="cellIs" dxfId="7497" priority="130" operator="equal">
      <formula>"Baja"</formula>
    </cfRule>
    <cfRule type="cellIs" dxfId="7496" priority="131" operator="equal">
      <formula>"Muy Baja"</formula>
    </cfRule>
  </conditionalFormatting>
  <conditionalFormatting sqref="AG11">
    <cfRule type="cellIs" dxfId="7495" priority="325" operator="equal">
      <formula>"Catastrófico"</formula>
    </cfRule>
    <cfRule type="cellIs" dxfId="7494" priority="326" operator="equal">
      <formula>"Mayor"</formula>
    </cfRule>
    <cfRule type="cellIs" dxfId="7493" priority="327" operator="equal">
      <formula>"Moderado"</formula>
    </cfRule>
    <cfRule type="cellIs" dxfId="7492" priority="328" operator="equal">
      <formula>"Menor"</formula>
    </cfRule>
    <cfRule type="cellIs" dxfId="7491" priority="329" operator="equal">
      <formula>"Leve"</formula>
    </cfRule>
  </conditionalFormatting>
  <conditionalFormatting sqref="AG18">
    <cfRule type="cellIs" dxfId="7490" priority="296" operator="equal">
      <formula>"Catastrófico"</formula>
    </cfRule>
    <cfRule type="cellIs" dxfId="7489" priority="297" operator="equal">
      <formula>"Mayor"</formula>
    </cfRule>
    <cfRule type="cellIs" dxfId="7488" priority="298" operator="equal">
      <formula>"Moderado"</formula>
    </cfRule>
    <cfRule type="cellIs" dxfId="7487" priority="299" operator="equal">
      <formula>"Menor"</formula>
    </cfRule>
    <cfRule type="cellIs" dxfId="7486" priority="300" operator="equal">
      <formula>"Leve"</formula>
    </cfRule>
  </conditionalFormatting>
  <conditionalFormatting sqref="AG25">
    <cfRule type="cellIs" dxfId="7485" priority="267" operator="equal">
      <formula>"Catastrófico"</formula>
    </cfRule>
    <cfRule type="cellIs" dxfId="7484" priority="268" operator="equal">
      <formula>"Mayor"</formula>
    </cfRule>
    <cfRule type="cellIs" dxfId="7483" priority="269" operator="equal">
      <formula>"Moderado"</formula>
    </cfRule>
    <cfRule type="cellIs" dxfId="7482" priority="270" operator="equal">
      <formula>"Menor"</formula>
    </cfRule>
    <cfRule type="cellIs" dxfId="7481" priority="271" operator="equal">
      <formula>"Leve"</formula>
    </cfRule>
  </conditionalFormatting>
  <conditionalFormatting sqref="AG32">
    <cfRule type="cellIs" dxfId="7480" priority="238" operator="equal">
      <formula>"Catastrófico"</formula>
    </cfRule>
    <cfRule type="cellIs" dxfId="7479" priority="239" operator="equal">
      <formula>"Mayor"</formula>
    </cfRule>
    <cfRule type="cellIs" dxfId="7478" priority="240" operator="equal">
      <formula>"Moderado"</formula>
    </cfRule>
    <cfRule type="cellIs" dxfId="7477" priority="241" operator="equal">
      <formula>"Menor"</formula>
    </cfRule>
    <cfRule type="cellIs" dxfId="7476" priority="242" operator="equal">
      <formula>"Leve"</formula>
    </cfRule>
  </conditionalFormatting>
  <conditionalFormatting sqref="AG39">
    <cfRule type="cellIs" dxfId="7475" priority="209" operator="equal">
      <formula>"Catastrófico"</formula>
    </cfRule>
    <cfRule type="cellIs" dxfId="7474" priority="210" operator="equal">
      <formula>"Mayor"</formula>
    </cfRule>
    <cfRule type="cellIs" dxfId="7473" priority="211" operator="equal">
      <formula>"Moderado"</formula>
    </cfRule>
    <cfRule type="cellIs" dxfId="7472" priority="212" operator="equal">
      <formula>"Menor"</formula>
    </cfRule>
    <cfRule type="cellIs" dxfId="7471" priority="213" operator="equal">
      <formula>"Leve"</formula>
    </cfRule>
  </conditionalFormatting>
  <conditionalFormatting sqref="AG46">
    <cfRule type="cellIs" dxfId="7470" priority="180" operator="equal">
      <formula>"Catastrófico"</formula>
    </cfRule>
    <cfRule type="cellIs" dxfId="7469" priority="181" operator="equal">
      <formula>"Mayor"</formula>
    </cfRule>
    <cfRule type="cellIs" dxfId="7468" priority="182" operator="equal">
      <formula>"Moderado"</formula>
    </cfRule>
    <cfRule type="cellIs" dxfId="7467" priority="183" operator="equal">
      <formula>"Menor"</formula>
    </cfRule>
    <cfRule type="cellIs" dxfId="7466" priority="184" operator="equal">
      <formula>"Leve"</formula>
    </cfRule>
  </conditionalFormatting>
  <conditionalFormatting sqref="AG53">
    <cfRule type="cellIs" dxfId="7465" priority="151" operator="equal">
      <formula>"Catastrófico"</formula>
    </cfRule>
    <cfRule type="cellIs" dxfId="7464" priority="152" operator="equal">
      <formula>"Mayor"</formula>
    </cfRule>
    <cfRule type="cellIs" dxfId="7463" priority="153" operator="equal">
      <formula>"Moderado"</formula>
    </cfRule>
    <cfRule type="cellIs" dxfId="7462" priority="154" operator="equal">
      <formula>"Menor"</formula>
    </cfRule>
    <cfRule type="cellIs" dxfId="7461" priority="155" operator="equal">
      <formula>"Leve"</formula>
    </cfRule>
  </conditionalFormatting>
  <conditionalFormatting sqref="AG60">
    <cfRule type="cellIs" dxfId="7460" priority="122" operator="equal">
      <formula>"Catastrófico"</formula>
    </cfRule>
    <cfRule type="cellIs" dxfId="7459" priority="123" operator="equal">
      <formula>"Mayor"</formula>
    </cfRule>
    <cfRule type="cellIs" dxfId="7458" priority="124" operator="equal">
      <formula>"Moderado"</formula>
    </cfRule>
    <cfRule type="cellIs" dxfId="7457" priority="125" operator="equal">
      <formula>"Menor"</formula>
    </cfRule>
    <cfRule type="cellIs" dxfId="7456" priority="126" operator="equal">
      <formula>"Leve"</formula>
    </cfRule>
  </conditionalFormatting>
  <conditionalFormatting sqref="AI11">
    <cfRule type="cellIs" dxfId="7455" priority="321" operator="equal">
      <formula>"Extremo"</formula>
    </cfRule>
    <cfRule type="cellIs" dxfId="7454" priority="322" operator="equal">
      <formula>"Alto"</formula>
    </cfRule>
    <cfRule type="cellIs" dxfId="7453" priority="323" operator="equal">
      <formula>"Moderado"</formula>
    </cfRule>
    <cfRule type="cellIs" dxfId="7452" priority="324" operator="equal">
      <formula>"Bajo"</formula>
    </cfRule>
  </conditionalFormatting>
  <conditionalFormatting sqref="AI18">
    <cfRule type="cellIs" dxfId="7451" priority="292" operator="equal">
      <formula>"Extremo"</formula>
    </cfRule>
    <cfRule type="cellIs" dxfId="7450" priority="293" operator="equal">
      <formula>"Alto"</formula>
    </cfRule>
    <cfRule type="cellIs" dxfId="7449" priority="294" operator="equal">
      <formula>"Moderado"</formula>
    </cfRule>
    <cfRule type="cellIs" dxfId="7448" priority="295" operator="equal">
      <formula>"Bajo"</formula>
    </cfRule>
  </conditionalFormatting>
  <conditionalFormatting sqref="AI25">
    <cfRule type="cellIs" dxfId="7447" priority="263" operator="equal">
      <formula>"Extremo"</formula>
    </cfRule>
    <cfRule type="cellIs" dxfId="7446" priority="264" operator="equal">
      <formula>"Alto"</formula>
    </cfRule>
    <cfRule type="cellIs" dxfId="7445" priority="265" operator="equal">
      <formula>"Moderado"</formula>
    </cfRule>
    <cfRule type="cellIs" dxfId="7444" priority="266" operator="equal">
      <formula>"Bajo"</formula>
    </cfRule>
  </conditionalFormatting>
  <conditionalFormatting sqref="AI32">
    <cfRule type="cellIs" dxfId="7443" priority="234" operator="equal">
      <formula>"Extremo"</formula>
    </cfRule>
    <cfRule type="cellIs" dxfId="7442" priority="235" operator="equal">
      <formula>"Alto"</formula>
    </cfRule>
    <cfRule type="cellIs" dxfId="7441" priority="236" operator="equal">
      <formula>"Moderado"</formula>
    </cfRule>
    <cfRule type="cellIs" dxfId="7440" priority="237" operator="equal">
      <formula>"Bajo"</formula>
    </cfRule>
  </conditionalFormatting>
  <conditionalFormatting sqref="AI39">
    <cfRule type="cellIs" dxfId="7439" priority="205" operator="equal">
      <formula>"Extremo"</formula>
    </cfRule>
    <cfRule type="cellIs" dxfId="7438" priority="206" operator="equal">
      <formula>"Alto"</formula>
    </cfRule>
    <cfRule type="cellIs" dxfId="7437" priority="207" operator="equal">
      <formula>"Moderado"</formula>
    </cfRule>
    <cfRule type="cellIs" dxfId="7436" priority="208" operator="equal">
      <formula>"Bajo"</formula>
    </cfRule>
  </conditionalFormatting>
  <conditionalFormatting sqref="AI46">
    <cfRule type="cellIs" dxfId="7435" priority="176" operator="equal">
      <formula>"Extremo"</formula>
    </cfRule>
    <cfRule type="cellIs" dxfId="7434" priority="177" operator="equal">
      <formula>"Alto"</formula>
    </cfRule>
    <cfRule type="cellIs" dxfId="7433" priority="178" operator="equal">
      <formula>"Moderado"</formula>
    </cfRule>
    <cfRule type="cellIs" dxfId="7432" priority="179" operator="equal">
      <formula>"Bajo"</formula>
    </cfRule>
  </conditionalFormatting>
  <conditionalFormatting sqref="AI53">
    <cfRule type="cellIs" dxfId="7431" priority="147" operator="equal">
      <formula>"Extremo"</formula>
    </cfRule>
    <cfRule type="cellIs" dxfId="7430" priority="148" operator="equal">
      <formula>"Alto"</formula>
    </cfRule>
    <cfRule type="cellIs" dxfId="7429" priority="149" operator="equal">
      <formula>"Moderado"</formula>
    </cfRule>
    <cfRule type="cellIs" dxfId="7428" priority="150" operator="equal">
      <formula>"Bajo"</formula>
    </cfRule>
  </conditionalFormatting>
  <conditionalFormatting sqref="AI60">
    <cfRule type="cellIs" dxfId="7427" priority="118" operator="equal">
      <formula>"Extremo"</formula>
    </cfRule>
    <cfRule type="cellIs" dxfId="7426" priority="119" operator="equal">
      <formula>"Alto"</formula>
    </cfRule>
    <cfRule type="cellIs" dxfId="7425" priority="120" operator="equal">
      <formula>"Moderado"</formula>
    </cfRule>
    <cfRule type="cellIs" dxfId="7424" priority="121" operator="equal">
      <formula>"Bajo"</formula>
    </cfRule>
  </conditionalFormatting>
  <conditionalFormatting sqref="K67">
    <cfRule type="cellIs" dxfId="7423" priority="107" operator="equal">
      <formula>"Muy Alta"</formula>
    </cfRule>
    <cfRule type="cellIs" dxfId="7422" priority="108" operator="equal">
      <formula>"Alta"</formula>
    </cfRule>
    <cfRule type="cellIs" dxfId="7421" priority="109" operator="equal">
      <formula>"Media"</formula>
    </cfRule>
    <cfRule type="cellIs" dxfId="7420" priority="110" operator="equal">
      <formula>"Baja"</formula>
    </cfRule>
    <cfRule type="cellIs" dxfId="7419" priority="111" operator="equal">
      <formula>"Muy Baja"</formula>
    </cfRule>
  </conditionalFormatting>
  <conditionalFormatting sqref="N67">
    <cfRule type="containsText" dxfId="7418" priority="88" operator="containsText" text="❌">
      <formula>NOT(ISERROR(SEARCH("❌",N67)))</formula>
    </cfRule>
  </conditionalFormatting>
  <conditionalFormatting sqref="O67">
    <cfRule type="cellIs" dxfId="7417" priority="112" operator="equal">
      <formula>"Catastrófico"</formula>
    </cfRule>
    <cfRule type="cellIs" dxfId="7416" priority="113" operator="equal">
      <formula>"Mayor"</formula>
    </cfRule>
    <cfRule type="cellIs" dxfId="7415" priority="114" operator="equal">
      <formula>"Moderado"</formula>
    </cfRule>
    <cfRule type="cellIs" dxfId="7414" priority="115" operator="equal">
      <formula>"Menor"</formula>
    </cfRule>
    <cfRule type="cellIs" dxfId="7413" priority="116" operator="equal">
      <formula>"Leve"</formula>
    </cfRule>
  </conditionalFormatting>
  <conditionalFormatting sqref="Q67">
    <cfRule type="cellIs" dxfId="7412" priority="103" operator="equal">
      <formula>"Extremo"</formula>
    </cfRule>
    <cfRule type="cellIs" dxfId="7411" priority="104" operator="equal">
      <formula>"Alto"</formula>
    </cfRule>
    <cfRule type="cellIs" dxfId="7410" priority="105" operator="equal">
      <formula>"Moderado"</formula>
    </cfRule>
    <cfRule type="cellIs" dxfId="7409" priority="106" operator="equal">
      <formula>"Bajo"</formula>
    </cfRule>
  </conditionalFormatting>
  <conditionalFormatting sqref="AE67">
    <cfRule type="cellIs" dxfId="7408" priority="98" operator="equal">
      <formula>"Muy Alta"</formula>
    </cfRule>
    <cfRule type="cellIs" dxfId="7407" priority="99" operator="equal">
      <formula>"Alta"</formula>
    </cfRule>
    <cfRule type="cellIs" dxfId="7406" priority="100" operator="equal">
      <formula>"Media"</formula>
    </cfRule>
    <cfRule type="cellIs" dxfId="7405" priority="101" operator="equal">
      <formula>"Baja"</formula>
    </cfRule>
    <cfRule type="cellIs" dxfId="7404" priority="102" operator="equal">
      <formula>"Muy Baja"</formula>
    </cfRule>
  </conditionalFormatting>
  <conditionalFormatting sqref="AG67">
    <cfRule type="cellIs" dxfId="7403" priority="93" operator="equal">
      <formula>"Catastrófico"</formula>
    </cfRule>
    <cfRule type="cellIs" dxfId="7402" priority="94" operator="equal">
      <formula>"Mayor"</formula>
    </cfRule>
    <cfRule type="cellIs" dxfId="7401" priority="95" operator="equal">
      <formula>"Moderado"</formula>
    </cfRule>
    <cfRule type="cellIs" dxfId="7400" priority="96" operator="equal">
      <formula>"Menor"</formula>
    </cfRule>
    <cfRule type="cellIs" dxfId="7399" priority="97" operator="equal">
      <formula>"Leve"</formula>
    </cfRule>
  </conditionalFormatting>
  <conditionalFormatting sqref="AI67">
    <cfRule type="cellIs" dxfId="7398" priority="89" operator="equal">
      <formula>"Extremo"</formula>
    </cfRule>
    <cfRule type="cellIs" dxfId="7397" priority="90" operator="equal">
      <formula>"Alto"</formula>
    </cfRule>
    <cfRule type="cellIs" dxfId="7396" priority="91" operator="equal">
      <formula>"Moderado"</formula>
    </cfRule>
    <cfRule type="cellIs" dxfId="7395" priority="92" operator="equal">
      <formula>"Bajo"</formula>
    </cfRule>
  </conditionalFormatting>
  <conditionalFormatting sqref="K74">
    <cfRule type="cellIs" dxfId="7394" priority="78" operator="equal">
      <formula>"Muy Alta"</formula>
    </cfRule>
    <cfRule type="cellIs" dxfId="7393" priority="79" operator="equal">
      <formula>"Alta"</formula>
    </cfRule>
    <cfRule type="cellIs" dxfId="7392" priority="80" operator="equal">
      <formula>"Media"</formula>
    </cfRule>
    <cfRule type="cellIs" dxfId="7391" priority="81" operator="equal">
      <formula>"Baja"</formula>
    </cfRule>
    <cfRule type="cellIs" dxfId="7390" priority="82" operator="equal">
      <formula>"Muy Baja"</formula>
    </cfRule>
  </conditionalFormatting>
  <conditionalFormatting sqref="N74">
    <cfRule type="containsText" dxfId="7389" priority="59" operator="containsText" text="❌">
      <formula>NOT(ISERROR(SEARCH("❌",N74)))</formula>
    </cfRule>
  </conditionalFormatting>
  <conditionalFormatting sqref="O74">
    <cfRule type="cellIs" dxfId="7388" priority="83" operator="equal">
      <formula>"Catastrófico"</formula>
    </cfRule>
    <cfRule type="cellIs" dxfId="7387" priority="84" operator="equal">
      <formula>"Mayor"</formula>
    </cfRule>
    <cfRule type="cellIs" dxfId="7386" priority="85" operator="equal">
      <formula>"Moderado"</formula>
    </cfRule>
    <cfRule type="cellIs" dxfId="7385" priority="86" operator="equal">
      <formula>"Menor"</formula>
    </cfRule>
    <cfRule type="cellIs" dxfId="7384" priority="87" operator="equal">
      <formula>"Leve"</formula>
    </cfRule>
  </conditionalFormatting>
  <conditionalFormatting sqref="Q74">
    <cfRule type="cellIs" dxfId="7383" priority="74" operator="equal">
      <formula>"Extremo"</formula>
    </cfRule>
    <cfRule type="cellIs" dxfId="7382" priority="75" operator="equal">
      <formula>"Alto"</formula>
    </cfRule>
    <cfRule type="cellIs" dxfId="7381" priority="76" operator="equal">
      <formula>"Moderado"</formula>
    </cfRule>
    <cfRule type="cellIs" dxfId="7380" priority="77" operator="equal">
      <formula>"Bajo"</formula>
    </cfRule>
  </conditionalFormatting>
  <conditionalFormatting sqref="AE74">
    <cfRule type="cellIs" dxfId="7379" priority="69" operator="equal">
      <formula>"Muy Alta"</formula>
    </cfRule>
    <cfRule type="cellIs" dxfId="7378" priority="70" operator="equal">
      <formula>"Alta"</formula>
    </cfRule>
    <cfRule type="cellIs" dxfId="7377" priority="71" operator="equal">
      <formula>"Media"</formula>
    </cfRule>
    <cfRule type="cellIs" dxfId="7376" priority="72" operator="equal">
      <formula>"Baja"</formula>
    </cfRule>
    <cfRule type="cellIs" dxfId="7375" priority="73" operator="equal">
      <formula>"Muy Baja"</formula>
    </cfRule>
  </conditionalFormatting>
  <conditionalFormatting sqref="AG74">
    <cfRule type="cellIs" dxfId="7374" priority="64" operator="equal">
      <formula>"Catastrófico"</formula>
    </cfRule>
    <cfRule type="cellIs" dxfId="7373" priority="65" operator="equal">
      <formula>"Mayor"</formula>
    </cfRule>
    <cfRule type="cellIs" dxfId="7372" priority="66" operator="equal">
      <formula>"Moderado"</formula>
    </cfRule>
    <cfRule type="cellIs" dxfId="7371" priority="67" operator="equal">
      <formula>"Menor"</formula>
    </cfRule>
    <cfRule type="cellIs" dxfId="7370" priority="68" operator="equal">
      <formula>"Leve"</formula>
    </cfRule>
  </conditionalFormatting>
  <conditionalFormatting sqref="AI74">
    <cfRule type="cellIs" dxfId="7369" priority="60" operator="equal">
      <formula>"Extremo"</formula>
    </cfRule>
    <cfRule type="cellIs" dxfId="7368" priority="61" operator="equal">
      <formula>"Alto"</formula>
    </cfRule>
    <cfRule type="cellIs" dxfId="7367" priority="62" operator="equal">
      <formula>"Moderado"</formula>
    </cfRule>
    <cfRule type="cellIs" dxfId="7366" priority="63" operator="equal">
      <formula>"Bajo"</formula>
    </cfRule>
  </conditionalFormatting>
  <conditionalFormatting sqref="K81">
    <cfRule type="cellIs" dxfId="7365" priority="49" operator="equal">
      <formula>"Muy Alta"</formula>
    </cfRule>
    <cfRule type="cellIs" dxfId="7364" priority="50" operator="equal">
      <formula>"Alta"</formula>
    </cfRule>
    <cfRule type="cellIs" dxfId="7363" priority="51" operator="equal">
      <formula>"Media"</formula>
    </cfRule>
    <cfRule type="cellIs" dxfId="7362" priority="52" operator="equal">
      <formula>"Baja"</formula>
    </cfRule>
    <cfRule type="cellIs" dxfId="7361" priority="53" operator="equal">
      <formula>"Muy Baja"</formula>
    </cfRule>
  </conditionalFormatting>
  <conditionalFormatting sqref="N81">
    <cfRule type="containsText" dxfId="7360" priority="39" operator="containsText" text="❌">
      <formula>NOT(ISERROR(SEARCH("❌",N81)))</formula>
    </cfRule>
  </conditionalFormatting>
  <conditionalFormatting sqref="O81">
    <cfRule type="cellIs" dxfId="7359" priority="54" operator="equal">
      <formula>"Catastrófico"</formula>
    </cfRule>
    <cfRule type="cellIs" dxfId="7358" priority="55" operator="equal">
      <formula>"Mayor"</formula>
    </cfRule>
    <cfRule type="cellIs" dxfId="7357" priority="56" operator="equal">
      <formula>"Moderado"</formula>
    </cfRule>
    <cfRule type="cellIs" dxfId="7356" priority="57" operator="equal">
      <formula>"Menor"</formula>
    </cfRule>
    <cfRule type="cellIs" dxfId="7355" priority="58" operator="equal">
      <formula>"Leve"</formula>
    </cfRule>
  </conditionalFormatting>
  <conditionalFormatting sqref="Q81">
    <cfRule type="cellIs" dxfId="7354" priority="45" operator="equal">
      <formula>"Extremo"</formula>
    </cfRule>
    <cfRule type="cellIs" dxfId="7353" priority="46" operator="equal">
      <formula>"Alto"</formula>
    </cfRule>
    <cfRule type="cellIs" dxfId="7352" priority="47" operator="equal">
      <formula>"Moderado"</formula>
    </cfRule>
    <cfRule type="cellIs" dxfId="7351" priority="48" operator="equal">
      <formula>"Bajo"</formula>
    </cfRule>
  </conditionalFormatting>
  <conditionalFormatting sqref="AE81">
    <cfRule type="cellIs" dxfId="7350" priority="40" operator="equal">
      <formula>"Muy Alta"</formula>
    </cfRule>
    <cfRule type="cellIs" dxfId="7349" priority="41" operator="equal">
      <formula>"Alta"</formula>
    </cfRule>
    <cfRule type="cellIs" dxfId="7348" priority="42" operator="equal">
      <formula>"Media"</formula>
    </cfRule>
    <cfRule type="cellIs" dxfId="7347" priority="43" operator="equal">
      <formula>"Baja"</formula>
    </cfRule>
    <cfRule type="cellIs" dxfId="7346" priority="44" operator="equal">
      <formula>"Muy Baja"</formula>
    </cfRule>
  </conditionalFormatting>
  <conditionalFormatting sqref="K88">
    <cfRule type="cellIs" dxfId="7345" priority="29" operator="equal">
      <formula>"Muy Alta"</formula>
    </cfRule>
    <cfRule type="cellIs" dxfId="7344" priority="30" operator="equal">
      <formula>"Alta"</formula>
    </cfRule>
    <cfRule type="cellIs" dxfId="7343" priority="31" operator="equal">
      <formula>"Media"</formula>
    </cfRule>
    <cfRule type="cellIs" dxfId="7342" priority="32" operator="equal">
      <formula>"Baja"</formula>
    </cfRule>
    <cfRule type="cellIs" dxfId="7341" priority="33" operator="equal">
      <formula>"Muy Baja"</formula>
    </cfRule>
  </conditionalFormatting>
  <conditionalFormatting sqref="N88">
    <cfRule type="containsText" dxfId="7340" priority="19" operator="containsText" text="❌">
      <formula>NOT(ISERROR(SEARCH("❌",N88)))</formula>
    </cfRule>
  </conditionalFormatting>
  <conditionalFormatting sqref="O88">
    <cfRule type="cellIs" dxfId="7339" priority="34" operator="equal">
      <formula>"Catastrófico"</formula>
    </cfRule>
    <cfRule type="cellIs" dxfId="7338" priority="35" operator="equal">
      <formula>"Mayor"</formula>
    </cfRule>
    <cfRule type="cellIs" dxfId="7337" priority="36" operator="equal">
      <formula>"Moderado"</formula>
    </cfRule>
    <cfRule type="cellIs" dxfId="7336" priority="37" operator="equal">
      <formula>"Menor"</formula>
    </cfRule>
    <cfRule type="cellIs" dxfId="7335" priority="38" operator="equal">
      <formula>"Leve"</formula>
    </cfRule>
  </conditionalFormatting>
  <conditionalFormatting sqref="Q88">
    <cfRule type="cellIs" dxfId="7334" priority="25" operator="equal">
      <formula>"Extremo"</formula>
    </cfRule>
    <cfRule type="cellIs" dxfId="7333" priority="26" operator="equal">
      <formula>"Alto"</formula>
    </cfRule>
    <cfRule type="cellIs" dxfId="7332" priority="27" operator="equal">
      <formula>"Moderado"</formula>
    </cfRule>
    <cfRule type="cellIs" dxfId="7331" priority="28" operator="equal">
      <formula>"Bajo"</formula>
    </cfRule>
  </conditionalFormatting>
  <conditionalFormatting sqref="AE88">
    <cfRule type="cellIs" dxfId="7330" priority="20" operator="equal">
      <formula>"Muy Alta"</formula>
    </cfRule>
    <cfRule type="cellIs" dxfId="7329" priority="21" operator="equal">
      <formula>"Alta"</formula>
    </cfRule>
    <cfRule type="cellIs" dxfId="7328" priority="22" operator="equal">
      <formula>"Media"</formula>
    </cfRule>
    <cfRule type="cellIs" dxfId="7327" priority="23" operator="equal">
      <formula>"Baja"</formula>
    </cfRule>
    <cfRule type="cellIs" dxfId="7326" priority="24" operator="equal">
      <formula>"Muy Baja"</formula>
    </cfRule>
  </conditionalFormatting>
  <conditionalFormatting sqref="AI81">
    <cfRule type="cellIs" dxfId="7325" priority="15" operator="equal">
      <formula>"Extremo"</formula>
    </cfRule>
    <cfRule type="cellIs" dxfId="7324" priority="16" operator="equal">
      <formula>"Alto"</formula>
    </cfRule>
    <cfRule type="cellIs" dxfId="7323" priority="17" operator="equal">
      <formula>"Moderado"</formula>
    </cfRule>
    <cfRule type="cellIs" dxfId="7322" priority="18" operator="equal">
      <formula>"Bajo"</formula>
    </cfRule>
  </conditionalFormatting>
  <conditionalFormatting sqref="AI88">
    <cfRule type="cellIs" dxfId="7321" priority="11" operator="equal">
      <formula>"Extremo"</formula>
    </cfRule>
    <cfRule type="cellIs" dxfId="7320" priority="12" operator="equal">
      <formula>"Alto"</formula>
    </cfRule>
    <cfRule type="cellIs" dxfId="7319" priority="13" operator="equal">
      <formula>"Moderado"</formula>
    </cfRule>
    <cfRule type="cellIs" dxfId="7318" priority="14" operator="equal">
      <formula>"Bajo"</formula>
    </cfRule>
  </conditionalFormatting>
  <conditionalFormatting sqref="AG81">
    <cfRule type="cellIs" dxfId="7317" priority="6" operator="equal">
      <formula>"Catastrófico"</formula>
    </cfRule>
    <cfRule type="cellIs" dxfId="7316" priority="7" operator="equal">
      <formula>"Mayor"</formula>
    </cfRule>
    <cfRule type="cellIs" dxfId="7315" priority="8" operator="equal">
      <formula>"Moderado"</formula>
    </cfRule>
    <cfRule type="cellIs" dxfId="7314" priority="9" operator="equal">
      <formula>"Menor"</formula>
    </cfRule>
    <cfRule type="cellIs" dxfId="7313" priority="10" operator="equal">
      <formula>"Leve"</formula>
    </cfRule>
  </conditionalFormatting>
  <conditionalFormatting sqref="AG88">
    <cfRule type="cellIs" dxfId="7312" priority="1" operator="equal">
      <formula>"Catastrófico"</formula>
    </cfRule>
    <cfRule type="cellIs" dxfId="7311" priority="2" operator="equal">
      <formula>"Mayor"</formula>
    </cfRule>
    <cfRule type="cellIs" dxfId="7310" priority="3" operator="equal">
      <formula>"Moderado"</formula>
    </cfRule>
    <cfRule type="cellIs" dxfId="7309" priority="4" operator="equal">
      <formula>"Menor"</formula>
    </cfRule>
    <cfRule type="cellIs" dxfId="7308"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'D:\BACK UP 2026\RIESGOS DE INTEGRIDAD - 2026\MATRIZ ENVIÓ CEDE5 - ENERO\[9. FO-CEDE5-DIGEC-487 CEIGE Matriz para 18-12-2025.-.xlsx]Opciones Tratamiento'!#REF!</xm:f>
          </x14:formula1>
          <xm:sqref>I11:I94 AJ53 AJ11 AJ18 AJ25 AJ32 AJ39 AJ46 AJ60 AJ67 AJ74 AJ81 AJ88 B11 C11:C94 AO11:AO94</xm:sqref>
        </x14:dataValidation>
        <x14:dataValidation type="list" allowBlank="1" showInputMessage="1" showErrorMessage="1">
          <x14:formula1>
            <xm:f>'D:\BACK UP 2026\RIESGOS DE INTEGRIDAD - 2026\MATRIZ ENVIÓ CEDE5 - ENERO\[9. FO-CEDE5-DIGEC-487 CEIGE Matriz para 18-12-2025.-.xlsx]Tabla Impacto'!#REF!</xm:f>
          </x14:formula1>
          <xm:sqref>M11:M94</xm:sqref>
        </x14:dataValidation>
        <x14:dataValidation type="list" allowBlank="1" showInputMessage="1" showErrorMessage="1">
          <x14:formula1>
            <xm:f>'D:\BACK UP 2026\RIESGOS DE INTEGRIDAD - 2026\MATRIZ ENVIÓ CEDE5 - ENERO\[9. FO-CEDE5-DIGEC-487 CEIGE Matriz para 18-12-2025.-.xlsx]Tabla Valoración controles'!#REF!</xm:f>
          </x14:formula1>
          <xm:sqref>X11:Y94 AA11:AC94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CONSOLIDADO R. CORRUPCIÓN</vt:lpstr>
      <vt:lpstr>RIESGOS 1-7</vt:lpstr>
      <vt:lpstr>RIESGO 8</vt:lpstr>
      <vt:lpstr>RIESGO 9</vt:lpstr>
      <vt:lpstr>RIESGO 10-11</vt:lpstr>
      <vt:lpstr>RIESGO 12-13</vt:lpstr>
      <vt:lpstr>RIESGO 14</vt:lpstr>
      <vt:lpstr>RIESGO 15</vt:lpstr>
      <vt:lpstr>RIESGOS 16</vt:lpstr>
      <vt:lpstr>RIESGO 17</vt:lpstr>
      <vt:lpstr>RIESGOS 18</vt:lpstr>
      <vt:lpstr>RIESGO 19-21</vt:lpstr>
      <vt:lpstr>RIESGO 22</vt:lpstr>
      <vt:lpstr>RIESGO 23</vt:lpstr>
      <vt:lpstr>RIESGO 24</vt:lpstr>
      <vt:lpstr>RIESGO 25-26</vt:lpstr>
      <vt:lpstr>RIESGO 27-28</vt:lpstr>
      <vt:lpstr>RIESGO 29</vt:lpstr>
      <vt:lpstr>RIESGO 30-33</vt:lpstr>
      <vt:lpstr>RIESGO 34-35</vt:lpstr>
      <vt:lpstr>RIESGO 36-37</vt:lpstr>
      <vt:lpstr>RIESGO 38</vt:lpstr>
      <vt:lpstr>RIESGO 39-40</vt:lpstr>
      <vt:lpstr>RIESGO 41</vt:lpstr>
      <vt:lpstr>RIESGO 42</vt:lpstr>
      <vt:lpstr>RIESGO 43</vt:lpstr>
      <vt:lpstr>RIESGOS 44</vt:lpstr>
      <vt:lpstr>RIESGO 45</vt:lpstr>
      <vt:lpstr>RIESGO 46</vt:lpstr>
      <vt:lpstr>RIESGO 47</vt:lpstr>
      <vt:lpstr>RIESGO 48-49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2026-01-29T23:08:03Z</dcterms:modified>
</cp:coreProperties>
</file>